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1046\Desktop\GPCC_encoder_3dgs\1F-geo\"/>
    </mc:Choice>
  </mc:AlternateContent>
  <xr:revisionPtr revIDLastSave="0" documentId="13_ncr:1_{19477DC2-A0FD-4388-A384-F36420727D61}" xr6:coauthVersionLast="47" xr6:coauthVersionMax="47" xr10:uidLastSave="{00000000-0000-0000-0000-000000000000}"/>
  <bookViews>
    <workbookView xWindow="12072" yWindow="3540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fruit" sheetId="7" r:id="rId7"/>
    <sheet name="breakfast" sheetId="8" r:id="rId8"/>
    <sheet name="breakfast_track" sheetId="9" r:id="rId9"/>
    <sheet name="breakfast_semitrack" sheetId="10" r:id="rId10"/>
    <sheet name="cinema_track" sheetId="11" r:id="rId11"/>
    <sheet name="cinema_semitrack" sheetId="12" r:id="rId12"/>
    <sheet name="breakdance_track" sheetId="13" r:id="rId13"/>
    <sheet name="breakdance_semitrack" sheetId="14" r:id="rId14"/>
    <sheet name="bartender_track" sheetId="15" r:id="rId15"/>
    <sheet name="bartender_semitrack" sheetId="16" r:id="rId16"/>
    <sheet name="Sheet1" sheetId="17" r:id="rId1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54" i="16" l="1"/>
  <c r="H654" i="16"/>
  <c r="Z653" i="16"/>
  <c r="I653" i="16"/>
  <c r="Z652" i="16"/>
  <c r="Y652" i="16"/>
  <c r="J652" i="16"/>
  <c r="J651" i="16"/>
  <c r="AB649" i="16"/>
  <c r="AB654" i="16" s="1"/>
  <c r="AA649" i="16"/>
  <c r="AA654" i="16" s="1"/>
  <c r="Z649" i="16"/>
  <c r="Z654" i="16" s="1"/>
  <c r="Y649" i="16"/>
  <c r="Y654" i="16" s="1"/>
  <c r="X649" i="16"/>
  <c r="X654" i="16" s="1"/>
  <c r="J649" i="16"/>
  <c r="J654" i="16" s="1"/>
  <c r="I649" i="16"/>
  <c r="H649" i="16"/>
  <c r="G649" i="16"/>
  <c r="G654" i="16" s="1"/>
  <c r="F649" i="16"/>
  <c r="F654" i="16" s="1"/>
  <c r="AB648" i="16"/>
  <c r="AB653" i="16" s="1"/>
  <c r="AA648" i="16"/>
  <c r="AA653" i="16" s="1"/>
  <c r="Z648" i="16"/>
  <c r="Y648" i="16"/>
  <c r="Y653" i="16" s="1"/>
  <c r="X648" i="16"/>
  <c r="J648" i="16"/>
  <c r="I648" i="16"/>
  <c r="H648" i="16"/>
  <c r="G648" i="16"/>
  <c r="F648" i="16"/>
  <c r="F653" i="16" s="1"/>
  <c r="AB647" i="16"/>
  <c r="AA647" i="16"/>
  <c r="Z647" i="16"/>
  <c r="Y647" i="16"/>
  <c r="X647" i="16"/>
  <c r="X652" i="16" s="1"/>
  <c r="J647" i="16"/>
  <c r="I647" i="16"/>
  <c r="I652" i="16" s="1"/>
  <c r="H647" i="16"/>
  <c r="H652" i="16" s="1"/>
  <c r="G647" i="16"/>
  <c r="G652" i="16" s="1"/>
  <c r="F647" i="16"/>
  <c r="F652" i="16" s="1"/>
  <c r="AB646" i="16"/>
  <c r="AB651" i="16" s="1"/>
  <c r="AA646" i="16"/>
  <c r="AA651" i="16" s="1"/>
  <c r="Z646" i="16"/>
  <c r="Z651" i="16" s="1"/>
  <c r="Y646" i="16"/>
  <c r="Y651" i="16" s="1"/>
  <c r="X646" i="16"/>
  <c r="X651" i="16" s="1"/>
  <c r="J646" i="16"/>
  <c r="I646" i="16"/>
  <c r="I651" i="16" s="1"/>
  <c r="H646" i="16"/>
  <c r="H651" i="16" s="1"/>
  <c r="G646" i="16"/>
  <c r="G651" i="16" s="1"/>
  <c r="F646" i="16"/>
  <c r="F651" i="16" s="1"/>
  <c r="AB644" i="16"/>
  <c r="AA644" i="16"/>
  <c r="Z644" i="16"/>
  <c r="Y644" i="16"/>
  <c r="X644" i="16"/>
  <c r="J644" i="16"/>
  <c r="I644" i="16"/>
  <c r="H644" i="16"/>
  <c r="G644" i="16"/>
  <c r="F644" i="16"/>
  <c r="AB643" i="16"/>
  <c r="AA643" i="16"/>
  <c r="Z643" i="16"/>
  <c r="Y643" i="16"/>
  <c r="X643" i="16"/>
  <c r="X653" i="16" s="1"/>
  <c r="J643" i="16"/>
  <c r="J653" i="16" s="1"/>
  <c r="I643" i="16"/>
  <c r="H643" i="16"/>
  <c r="H653" i="16" s="1"/>
  <c r="G643" i="16"/>
  <c r="G653" i="16" s="1"/>
  <c r="F643" i="16"/>
  <c r="AB642" i="16"/>
  <c r="AB652" i="16" s="1"/>
  <c r="AA642" i="16"/>
  <c r="AA652" i="16" s="1"/>
  <c r="Z642" i="16"/>
  <c r="Y642" i="16"/>
  <c r="X642" i="16"/>
  <c r="J642" i="16"/>
  <c r="I642" i="16"/>
  <c r="H642" i="16"/>
  <c r="G642" i="16"/>
  <c r="F642" i="16"/>
  <c r="AB641" i="16"/>
  <c r="AA641" i="16"/>
  <c r="Z641" i="16"/>
  <c r="Y641" i="16"/>
  <c r="X641" i="16"/>
  <c r="J641" i="16"/>
  <c r="I641" i="16"/>
  <c r="H641" i="16"/>
  <c r="G641" i="16"/>
  <c r="F641" i="16"/>
  <c r="AQ637" i="16"/>
  <c r="AP637" i="16"/>
  <c r="AO637" i="16"/>
  <c r="AN637" i="16"/>
  <c r="AM637" i="16"/>
  <c r="AQ636" i="16"/>
  <c r="AP636" i="16"/>
  <c r="AO636" i="16"/>
  <c r="AN636" i="16"/>
  <c r="AM636" i="16"/>
  <c r="AQ635" i="16"/>
  <c r="AP635" i="16"/>
  <c r="AO635" i="16"/>
  <c r="AN635" i="16"/>
  <c r="AM635" i="16"/>
  <c r="AQ634" i="16"/>
  <c r="AP634" i="16"/>
  <c r="AO634" i="16"/>
  <c r="AN634" i="16"/>
  <c r="AM634" i="16"/>
  <c r="AQ633" i="16"/>
  <c r="AP633" i="16"/>
  <c r="AO633" i="16"/>
  <c r="AN633" i="16"/>
  <c r="AM633" i="16"/>
  <c r="AQ632" i="16"/>
  <c r="AP632" i="16"/>
  <c r="AO632" i="16"/>
  <c r="AN632" i="16"/>
  <c r="AM632" i="16"/>
  <c r="AQ631" i="16"/>
  <c r="AP631" i="16"/>
  <c r="AO631" i="16"/>
  <c r="AN631" i="16"/>
  <c r="AM631" i="16"/>
  <c r="AQ630" i="16"/>
  <c r="AP630" i="16"/>
  <c r="AO630" i="16"/>
  <c r="AN630" i="16"/>
  <c r="AM630" i="16"/>
  <c r="AQ629" i="16"/>
  <c r="AP629" i="16"/>
  <c r="AO629" i="16"/>
  <c r="AN629" i="16"/>
  <c r="AM629" i="16"/>
  <c r="AQ628" i="16"/>
  <c r="AP628" i="16"/>
  <c r="AO628" i="16"/>
  <c r="AN628" i="16"/>
  <c r="AM628" i="16"/>
  <c r="AQ627" i="16"/>
  <c r="AP627" i="16"/>
  <c r="AO627" i="16"/>
  <c r="AN627" i="16"/>
  <c r="AM627" i="16"/>
  <c r="AQ626" i="16"/>
  <c r="AP626" i="16"/>
  <c r="AO626" i="16"/>
  <c r="AN626" i="16"/>
  <c r="AM626" i="16"/>
  <c r="AQ625" i="16"/>
  <c r="AP625" i="16"/>
  <c r="AO625" i="16"/>
  <c r="AN625" i="16"/>
  <c r="AM625" i="16"/>
  <c r="AQ624" i="16"/>
  <c r="AP624" i="16"/>
  <c r="AO624" i="16"/>
  <c r="AN624" i="16"/>
  <c r="AM624" i="16"/>
  <c r="AQ623" i="16"/>
  <c r="AP623" i="16"/>
  <c r="AO623" i="16"/>
  <c r="AN623" i="16"/>
  <c r="AM623" i="16"/>
  <c r="AQ622" i="16"/>
  <c r="AP622" i="16"/>
  <c r="AO622" i="16"/>
  <c r="AN622" i="16"/>
  <c r="AM622" i="16"/>
  <c r="AQ621" i="16"/>
  <c r="AP621" i="16"/>
  <c r="AO621" i="16"/>
  <c r="AN621" i="16"/>
  <c r="AM621" i="16"/>
  <c r="AQ620" i="16"/>
  <c r="AP620" i="16"/>
  <c r="AO620" i="16"/>
  <c r="AN620" i="16"/>
  <c r="AM620" i="16"/>
  <c r="AQ619" i="16"/>
  <c r="AP619" i="16"/>
  <c r="AO619" i="16"/>
  <c r="AN619" i="16"/>
  <c r="AM619" i="16"/>
  <c r="AQ618" i="16"/>
  <c r="AP618" i="16"/>
  <c r="AO618" i="16"/>
  <c r="AN618" i="16"/>
  <c r="AM618" i="16"/>
  <c r="AQ617" i="16"/>
  <c r="AP617" i="16"/>
  <c r="AO617" i="16"/>
  <c r="AN617" i="16"/>
  <c r="AM617" i="16"/>
  <c r="AQ616" i="16"/>
  <c r="AP616" i="16"/>
  <c r="AO616" i="16"/>
  <c r="AN616" i="16"/>
  <c r="AM616" i="16"/>
  <c r="AQ615" i="16"/>
  <c r="AP615" i="16"/>
  <c r="AO615" i="16"/>
  <c r="AN615" i="16"/>
  <c r="AM615" i="16"/>
  <c r="AQ614" i="16"/>
  <c r="AP614" i="16"/>
  <c r="AO614" i="16"/>
  <c r="AN614" i="16"/>
  <c r="AM614" i="16"/>
  <c r="AQ613" i="16"/>
  <c r="AP613" i="16"/>
  <c r="AO613" i="16"/>
  <c r="AN613" i="16"/>
  <c r="AM613" i="16"/>
  <c r="AQ612" i="16"/>
  <c r="AP612" i="16"/>
  <c r="AO612" i="16"/>
  <c r="AN612" i="16"/>
  <c r="AM612" i="16"/>
  <c r="AQ611" i="16"/>
  <c r="AP611" i="16"/>
  <c r="AO611" i="16"/>
  <c r="AN611" i="16"/>
  <c r="AM611" i="16"/>
  <c r="AQ610" i="16"/>
  <c r="AP610" i="16"/>
  <c r="AO610" i="16"/>
  <c r="AN610" i="16"/>
  <c r="AM610" i="16"/>
  <c r="AQ609" i="16"/>
  <c r="AP609" i="16"/>
  <c r="AO609" i="16"/>
  <c r="AN609" i="16"/>
  <c r="AM609" i="16"/>
  <c r="AQ608" i="16"/>
  <c r="AP608" i="16"/>
  <c r="AO608" i="16"/>
  <c r="AN608" i="16"/>
  <c r="AM608" i="16"/>
  <c r="AQ607" i="16"/>
  <c r="AP607" i="16"/>
  <c r="AO607" i="16"/>
  <c r="AN607" i="16"/>
  <c r="AM607" i="16"/>
  <c r="AQ606" i="16"/>
  <c r="AP606" i="16"/>
  <c r="AO606" i="16"/>
  <c r="AN606" i="16"/>
  <c r="AM606" i="16"/>
  <c r="AQ605" i="16"/>
  <c r="AP605" i="16"/>
  <c r="AO605" i="16"/>
  <c r="AN605" i="16"/>
  <c r="AM605" i="16"/>
  <c r="AQ604" i="16"/>
  <c r="AP604" i="16"/>
  <c r="AO604" i="16"/>
  <c r="AN604" i="16"/>
  <c r="AM604" i="16"/>
  <c r="AQ603" i="16"/>
  <c r="AP603" i="16"/>
  <c r="AO603" i="16"/>
  <c r="AN603" i="16"/>
  <c r="AM603" i="16"/>
  <c r="AQ602" i="16"/>
  <c r="AP602" i="16"/>
  <c r="AO602" i="16"/>
  <c r="AN602" i="16"/>
  <c r="AM602" i="16"/>
  <c r="AQ601" i="16"/>
  <c r="AP601" i="16"/>
  <c r="AO601" i="16"/>
  <c r="AN601" i="16"/>
  <c r="AM601" i="16"/>
  <c r="AQ600" i="16"/>
  <c r="AP600" i="16"/>
  <c r="AO600" i="16"/>
  <c r="AN600" i="16"/>
  <c r="AM600" i="16"/>
  <c r="AQ599" i="16"/>
  <c r="AP599" i="16"/>
  <c r="AO599" i="16"/>
  <c r="AN599" i="16"/>
  <c r="AM599" i="16"/>
  <c r="AQ598" i="16"/>
  <c r="AP598" i="16"/>
  <c r="AO598" i="16"/>
  <c r="AN598" i="16"/>
  <c r="AM598" i="16"/>
  <c r="AQ597" i="16"/>
  <c r="AP597" i="16"/>
  <c r="AO597" i="16"/>
  <c r="AN597" i="16"/>
  <c r="AM597" i="16"/>
  <c r="AQ596" i="16"/>
  <c r="AP596" i="16"/>
  <c r="AO596" i="16"/>
  <c r="AN596" i="16"/>
  <c r="AM596" i="16"/>
  <c r="AQ595" i="16"/>
  <c r="AP595" i="16"/>
  <c r="AO595" i="16"/>
  <c r="AN595" i="16"/>
  <c r="AM595" i="16"/>
  <c r="AQ594" i="16"/>
  <c r="AP594" i="16"/>
  <c r="AO594" i="16"/>
  <c r="AN594" i="16"/>
  <c r="AM594" i="16"/>
  <c r="AQ593" i="16"/>
  <c r="AP593" i="16"/>
  <c r="AO593" i="16"/>
  <c r="AN593" i="16"/>
  <c r="AM593" i="16"/>
  <c r="AQ592" i="16"/>
  <c r="AP592" i="16"/>
  <c r="AO592" i="16"/>
  <c r="AN592" i="16"/>
  <c r="AM592" i="16"/>
  <c r="AQ591" i="16"/>
  <c r="AP591" i="16"/>
  <c r="AO591" i="16"/>
  <c r="AN591" i="16"/>
  <c r="AM591" i="16"/>
  <c r="AQ590" i="16"/>
  <c r="AP590" i="16"/>
  <c r="AO590" i="16"/>
  <c r="AN590" i="16"/>
  <c r="AM590" i="16"/>
  <c r="AQ589" i="16"/>
  <c r="AP589" i="16"/>
  <c r="AO589" i="16"/>
  <c r="AN589" i="16"/>
  <c r="AM589" i="16"/>
  <c r="AQ588" i="16"/>
  <c r="AP588" i="16"/>
  <c r="AO588" i="16"/>
  <c r="AN588" i="16"/>
  <c r="AM588" i="16"/>
  <c r="AQ587" i="16"/>
  <c r="AP587" i="16"/>
  <c r="AO587" i="16"/>
  <c r="AN587" i="16"/>
  <c r="AM587" i="16"/>
  <c r="AQ586" i="16"/>
  <c r="AP586" i="16"/>
  <c r="AO586" i="16"/>
  <c r="AN586" i="16"/>
  <c r="AM586" i="16"/>
  <c r="AQ585" i="16"/>
  <c r="AP585" i="16"/>
  <c r="AO585" i="16"/>
  <c r="AN585" i="16"/>
  <c r="AM585" i="16"/>
  <c r="AQ584" i="16"/>
  <c r="AP584" i="16"/>
  <c r="AO584" i="16"/>
  <c r="AN584" i="16"/>
  <c r="AM584" i="16"/>
  <c r="AQ583" i="16"/>
  <c r="AP583" i="16"/>
  <c r="AO583" i="16"/>
  <c r="AN583" i="16"/>
  <c r="AM583" i="16"/>
  <c r="AQ582" i="16"/>
  <c r="AP582" i="16"/>
  <c r="AO582" i="16"/>
  <c r="AN582" i="16"/>
  <c r="AM582" i="16"/>
  <c r="AQ581" i="16"/>
  <c r="AP581" i="16"/>
  <c r="AO581" i="16"/>
  <c r="AN581" i="16"/>
  <c r="AM581" i="16"/>
  <c r="AQ580" i="16"/>
  <c r="AP580" i="16"/>
  <c r="AO580" i="16"/>
  <c r="AN580" i="16"/>
  <c r="AM580" i="16"/>
  <c r="AQ579" i="16"/>
  <c r="AP579" i="16"/>
  <c r="AO579" i="16"/>
  <c r="AN579" i="16"/>
  <c r="AM579" i="16"/>
  <c r="AQ578" i="16"/>
  <c r="AP578" i="16"/>
  <c r="AO578" i="16"/>
  <c r="AN578" i="16"/>
  <c r="AM578" i="16"/>
  <c r="AQ577" i="16"/>
  <c r="AP577" i="16"/>
  <c r="AO577" i="16"/>
  <c r="AN577" i="16"/>
  <c r="AM577" i="16"/>
  <c r="AQ576" i="16"/>
  <c r="AP576" i="16"/>
  <c r="AO576" i="16"/>
  <c r="AN576" i="16"/>
  <c r="AM576" i="16"/>
  <c r="AQ575" i="16"/>
  <c r="AP575" i="16"/>
  <c r="AO575" i="16"/>
  <c r="AN575" i="16"/>
  <c r="AM575" i="16"/>
  <c r="AQ574" i="16"/>
  <c r="AP574" i="16"/>
  <c r="AO574" i="16"/>
  <c r="AN574" i="16"/>
  <c r="AM574" i="16"/>
  <c r="AQ573" i="16"/>
  <c r="AP573" i="16"/>
  <c r="AO573" i="16"/>
  <c r="AN573" i="16"/>
  <c r="AM573" i="16"/>
  <c r="AQ572" i="16"/>
  <c r="AP572" i="16"/>
  <c r="AO572" i="16"/>
  <c r="AN572" i="16"/>
  <c r="AM572" i="16"/>
  <c r="AQ571" i="16"/>
  <c r="AP571" i="16"/>
  <c r="AO571" i="16"/>
  <c r="AN571" i="16"/>
  <c r="AM571" i="16"/>
  <c r="AQ570" i="16"/>
  <c r="AP570" i="16"/>
  <c r="AO570" i="16"/>
  <c r="AN570" i="16"/>
  <c r="AM570" i="16"/>
  <c r="AQ569" i="16"/>
  <c r="AP569" i="16"/>
  <c r="AO569" i="16"/>
  <c r="AN569" i="16"/>
  <c r="AM569" i="16"/>
  <c r="AQ568" i="16"/>
  <c r="AP568" i="16"/>
  <c r="AO568" i="16"/>
  <c r="AN568" i="16"/>
  <c r="AM568" i="16"/>
  <c r="AQ567" i="16"/>
  <c r="AP567" i="16"/>
  <c r="AO567" i="16"/>
  <c r="AN567" i="16"/>
  <c r="AM567" i="16"/>
  <c r="AQ566" i="16"/>
  <c r="AP566" i="16"/>
  <c r="AO566" i="16"/>
  <c r="AN566" i="16"/>
  <c r="AM566" i="16"/>
  <c r="AQ565" i="16"/>
  <c r="AP565" i="16"/>
  <c r="AO565" i="16"/>
  <c r="AN565" i="16"/>
  <c r="AM565" i="16"/>
  <c r="AQ564" i="16"/>
  <c r="AP564" i="16"/>
  <c r="AO564" i="16"/>
  <c r="AN564" i="16"/>
  <c r="AM564" i="16"/>
  <c r="AQ563" i="16"/>
  <c r="AP563" i="16"/>
  <c r="AO563" i="16"/>
  <c r="AN563" i="16"/>
  <c r="AM563" i="16"/>
  <c r="AQ562" i="16"/>
  <c r="AP562" i="16"/>
  <c r="AO562" i="16"/>
  <c r="AN562" i="16"/>
  <c r="AM562" i="16"/>
  <c r="AQ561" i="16"/>
  <c r="AP561" i="16"/>
  <c r="AO561" i="16"/>
  <c r="AN561" i="16"/>
  <c r="AM561" i="16"/>
  <c r="AQ560" i="16"/>
  <c r="AP560" i="16"/>
  <c r="AO560" i="16"/>
  <c r="AN560" i="16"/>
  <c r="AM560" i="16"/>
  <c r="AQ559" i="16"/>
  <c r="AP559" i="16"/>
  <c r="AO559" i="16"/>
  <c r="AN559" i="16"/>
  <c r="AM559" i="16"/>
  <c r="AQ558" i="16"/>
  <c r="AP558" i="16"/>
  <c r="AO558" i="16"/>
  <c r="AN558" i="16"/>
  <c r="AM558" i="16"/>
  <c r="AQ557" i="16"/>
  <c r="AP557" i="16"/>
  <c r="AO557" i="16"/>
  <c r="AN557" i="16"/>
  <c r="AM557" i="16"/>
  <c r="AQ556" i="16"/>
  <c r="AP556" i="16"/>
  <c r="AO556" i="16"/>
  <c r="AN556" i="16"/>
  <c r="AM556" i="16"/>
  <c r="AQ555" i="16"/>
  <c r="AP555" i="16"/>
  <c r="AO555" i="16"/>
  <c r="AN555" i="16"/>
  <c r="AM555" i="16"/>
  <c r="AQ554" i="16"/>
  <c r="AP554" i="16"/>
  <c r="AO554" i="16"/>
  <c r="AN554" i="16"/>
  <c r="AM554" i="16"/>
  <c r="AQ553" i="16"/>
  <c r="AP553" i="16"/>
  <c r="AO553" i="16"/>
  <c r="AN553" i="16"/>
  <c r="AM553" i="16"/>
  <c r="AQ552" i="16"/>
  <c r="AP552" i="16"/>
  <c r="AO552" i="16"/>
  <c r="AN552" i="16"/>
  <c r="AM552" i="16"/>
  <c r="AQ551" i="16"/>
  <c r="AP551" i="16"/>
  <c r="AO551" i="16"/>
  <c r="AN551" i="16"/>
  <c r="AM551" i="16"/>
  <c r="AQ550" i="16"/>
  <c r="AP550" i="16"/>
  <c r="AO550" i="16"/>
  <c r="AN550" i="16"/>
  <c r="AM550" i="16"/>
  <c r="AQ549" i="16"/>
  <c r="AP549" i="16"/>
  <c r="AO549" i="16"/>
  <c r="AN549" i="16"/>
  <c r="AM549" i="16"/>
  <c r="AQ548" i="16"/>
  <c r="AP548" i="16"/>
  <c r="AO548" i="16"/>
  <c r="AN548" i="16"/>
  <c r="AM548" i="16"/>
  <c r="AQ547" i="16"/>
  <c r="AP547" i="16"/>
  <c r="AO547" i="16"/>
  <c r="AN547" i="16"/>
  <c r="AM547" i="16"/>
  <c r="AQ546" i="16"/>
  <c r="AP546" i="16"/>
  <c r="AO546" i="16"/>
  <c r="AN546" i="16"/>
  <c r="AM546" i="16"/>
  <c r="AQ545" i="16"/>
  <c r="AP545" i="16"/>
  <c r="AO545" i="16"/>
  <c r="AN545" i="16"/>
  <c r="AM545" i="16"/>
  <c r="AQ544" i="16"/>
  <c r="AP544" i="16"/>
  <c r="AO544" i="16"/>
  <c r="AN544" i="16"/>
  <c r="AM544" i="16"/>
  <c r="AQ543" i="16"/>
  <c r="AP543" i="16"/>
  <c r="AO543" i="16"/>
  <c r="AN543" i="16"/>
  <c r="AM543" i="16"/>
  <c r="AQ542" i="16"/>
  <c r="AP542" i="16"/>
  <c r="AO542" i="16"/>
  <c r="AN542" i="16"/>
  <c r="AM542" i="16"/>
  <c r="AQ541" i="16"/>
  <c r="AP541" i="16"/>
  <c r="AO541" i="16"/>
  <c r="AN541" i="16"/>
  <c r="AM541" i="16"/>
  <c r="AQ540" i="16"/>
  <c r="AP540" i="16"/>
  <c r="AO540" i="16"/>
  <c r="AN540" i="16"/>
  <c r="AM540" i="16"/>
  <c r="AQ539" i="16"/>
  <c r="AP539" i="16"/>
  <c r="AO539" i="16"/>
  <c r="AN539" i="16"/>
  <c r="AM539" i="16"/>
  <c r="AQ538" i="16"/>
  <c r="AP538" i="16"/>
  <c r="AO538" i="16"/>
  <c r="AN538" i="16"/>
  <c r="AM538" i="16"/>
  <c r="AQ537" i="16"/>
  <c r="AP537" i="16"/>
  <c r="AO537" i="16"/>
  <c r="AN537" i="16"/>
  <c r="AM537" i="16"/>
  <c r="AQ536" i="16"/>
  <c r="AP536" i="16"/>
  <c r="AO536" i="16"/>
  <c r="AN536" i="16"/>
  <c r="AM536" i="16"/>
  <c r="AQ535" i="16"/>
  <c r="AP535" i="16"/>
  <c r="AO535" i="16"/>
  <c r="AN535" i="16"/>
  <c r="AM535" i="16"/>
  <c r="AQ534" i="16"/>
  <c r="AP534" i="16"/>
  <c r="AO534" i="16"/>
  <c r="AN534" i="16"/>
  <c r="AM534" i="16"/>
  <c r="AQ533" i="16"/>
  <c r="AP533" i="16"/>
  <c r="AO533" i="16"/>
  <c r="AN533" i="16"/>
  <c r="AM533" i="16"/>
  <c r="AQ532" i="16"/>
  <c r="AP532" i="16"/>
  <c r="AO532" i="16"/>
  <c r="AN532" i="16"/>
  <c r="AM532" i="16"/>
  <c r="AQ531" i="16"/>
  <c r="AP531" i="16"/>
  <c r="AO531" i="16"/>
  <c r="AN531" i="16"/>
  <c r="AM531" i="16"/>
  <c r="AQ530" i="16"/>
  <c r="AP530" i="16"/>
  <c r="AO530" i="16"/>
  <c r="AN530" i="16"/>
  <c r="AM530" i="16"/>
  <c r="AQ529" i="16"/>
  <c r="AP529" i="16"/>
  <c r="AO529" i="16"/>
  <c r="AN529" i="16"/>
  <c r="AM529" i="16"/>
  <c r="AQ528" i="16"/>
  <c r="AP528" i="16"/>
  <c r="AO528" i="16"/>
  <c r="AN528" i="16"/>
  <c r="AM528" i="16"/>
  <c r="AQ527" i="16"/>
  <c r="AP527" i="16"/>
  <c r="AO527" i="16"/>
  <c r="AN527" i="16"/>
  <c r="AM527" i="16"/>
  <c r="AQ526" i="16"/>
  <c r="AP526" i="16"/>
  <c r="AO526" i="16"/>
  <c r="AN526" i="16"/>
  <c r="AM526" i="16"/>
  <c r="AQ525" i="16"/>
  <c r="AP525" i="16"/>
  <c r="AO525" i="16"/>
  <c r="AN525" i="16"/>
  <c r="AM525" i="16"/>
  <c r="AQ524" i="16"/>
  <c r="AP524" i="16"/>
  <c r="AO524" i="16"/>
  <c r="AN524" i="16"/>
  <c r="AM524" i="16"/>
  <c r="AQ523" i="16"/>
  <c r="AP523" i="16"/>
  <c r="AO523" i="16"/>
  <c r="AN523" i="16"/>
  <c r="AM523" i="16"/>
  <c r="AQ522" i="16"/>
  <c r="AP522" i="16"/>
  <c r="AO522" i="16"/>
  <c r="AN522" i="16"/>
  <c r="AM522" i="16"/>
  <c r="AQ521" i="16"/>
  <c r="AP521" i="16"/>
  <c r="AO521" i="16"/>
  <c r="AN521" i="16"/>
  <c r="AM521" i="16"/>
  <c r="AQ520" i="16"/>
  <c r="AP520" i="16"/>
  <c r="AO520" i="16"/>
  <c r="AN520" i="16"/>
  <c r="AM520" i="16"/>
  <c r="AQ519" i="16"/>
  <c r="AP519" i="16"/>
  <c r="AO519" i="16"/>
  <c r="AN519" i="16"/>
  <c r="AM519" i="16"/>
  <c r="AQ518" i="16"/>
  <c r="AP518" i="16"/>
  <c r="AO518" i="16"/>
  <c r="AN518" i="16"/>
  <c r="AM518" i="16"/>
  <c r="AQ517" i="16"/>
  <c r="AP517" i="16"/>
  <c r="AO517" i="16"/>
  <c r="AN517" i="16"/>
  <c r="AM517" i="16"/>
  <c r="AQ516" i="16"/>
  <c r="AP516" i="16"/>
  <c r="AO516" i="16"/>
  <c r="AN516" i="16"/>
  <c r="AM516" i="16"/>
  <c r="AQ515" i="16"/>
  <c r="AP515" i="16"/>
  <c r="AO515" i="16"/>
  <c r="AN515" i="16"/>
  <c r="AM515" i="16"/>
  <c r="AQ514" i="16"/>
  <c r="AP514" i="16"/>
  <c r="AO514" i="16"/>
  <c r="AN514" i="16"/>
  <c r="AM514" i="16"/>
  <c r="AQ513" i="16"/>
  <c r="AP513" i="16"/>
  <c r="AO513" i="16"/>
  <c r="AN513" i="16"/>
  <c r="AM513" i="16"/>
  <c r="AQ512" i="16"/>
  <c r="AP512" i="16"/>
  <c r="AO512" i="16"/>
  <c r="AN512" i="16"/>
  <c r="AM512" i="16"/>
  <c r="AQ511" i="16"/>
  <c r="AP511" i="16"/>
  <c r="AO511" i="16"/>
  <c r="AN511" i="16"/>
  <c r="AM511" i="16"/>
  <c r="AQ510" i="16"/>
  <c r="AP510" i="16"/>
  <c r="AO510" i="16"/>
  <c r="AN510" i="16"/>
  <c r="AM510" i="16"/>
  <c r="AQ509" i="16"/>
  <c r="AP509" i="16"/>
  <c r="AO509" i="16"/>
  <c r="AN509" i="16"/>
  <c r="AM509" i="16"/>
  <c r="AQ508" i="16"/>
  <c r="AP508" i="16"/>
  <c r="AO508" i="16"/>
  <c r="AN508" i="16"/>
  <c r="AM508" i="16"/>
  <c r="AQ507" i="16"/>
  <c r="AP507" i="16"/>
  <c r="AO507" i="16"/>
  <c r="AN507" i="16"/>
  <c r="AM507" i="16"/>
  <c r="AQ506" i="16"/>
  <c r="AP506" i="16"/>
  <c r="AO506" i="16"/>
  <c r="AN506" i="16"/>
  <c r="AM506" i="16"/>
  <c r="AQ505" i="16"/>
  <c r="AP505" i="16"/>
  <c r="AO505" i="16"/>
  <c r="AN505" i="16"/>
  <c r="AM505" i="16"/>
  <c r="AQ504" i="16"/>
  <c r="AP504" i="16"/>
  <c r="AO504" i="16"/>
  <c r="AN504" i="16"/>
  <c r="AM504" i="16"/>
  <c r="AQ503" i="16"/>
  <c r="AP503" i="16"/>
  <c r="AO503" i="16"/>
  <c r="AN503" i="16"/>
  <c r="AM503" i="16"/>
  <c r="AQ502" i="16"/>
  <c r="AP502" i="16"/>
  <c r="AO502" i="16"/>
  <c r="AN502" i="16"/>
  <c r="AM502" i="16"/>
  <c r="AQ501" i="16"/>
  <c r="AP501" i="16"/>
  <c r="AO501" i="16"/>
  <c r="AN501" i="16"/>
  <c r="AM501" i="16"/>
  <c r="AQ500" i="16"/>
  <c r="AP500" i="16"/>
  <c r="AO500" i="16"/>
  <c r="AN500" i="16"/>
  <c r="AM500" i="16"/>
  <c r="AQ499" i="16"/>
  <c r="AP499" i="16"/>
  <c r="AO499" i="16"/>
  <c r="AN499" i="16"/>
  <c r="AM499" i="16"/>
  <c r="AQ498" i="16"/>
  <c r="AP498" i="16"/>
  <c r="AO498" i="16"/>
  <c r="AN498" i="16"/>
  <c r="AM498" i="16"/>
  <c r="AQ497" i="16"/>
  <c r="AP497" i="16"/>
  <c r="AO497" i="16"/>
  <c r="AN497" i="16"/>
  <c r="AM497" i="16"/>
  <c r="AQ496" i="16"/>
  <c r="AP496" i="16"/>
  <c r="AO496" i="16"/>
  <c r="AN496" i="16"/>
  <c r="AM496" i="16"/>
  <c r="AQ495" i="16"/>
  <c r="AP495" i="16"/>
  <c r="AO495" i="16"/>
  <c r="AN495" i="16"/>
  <c r="AM495" i="16"/>
  <c r="AQ494" i="16"/>
  <c r="AP494" i="16"/>
  <c r="AO494" i="16"/>
  <c r="AN494" i="16"/>
  <c r="AM494" i="16"/>
  <c r="AQ493" i="16"/>
  <c r="AP493" i="16"/>
  <c r="AO493" i="16"/>
  <c r="AN493" i="16"/>
  <c r="AM493" i="16"/>
  <c r="AQ492" i="16"/>
  <c r="AP492" i="16"/>
  <c r="AO492" i="16"/>
  <c r="AN492" i="16"/>
  <c r="AM492" i="16"/>
  <c r="AQ491" i="16"/>
  <c r="AP491" i="16"/>
  <c r="AO491" i="16"/>
  <c r="AN491" i="16"/>
  <c r="AM491" i="16"/>
  <c r="AQ490" i="16"/>
  <c r="AP490" i="16"/>
  <c r="AO490" i="16"/>
  <c r="AN490" i="16"/>
  <c r="AM490" i="16"/>
  <c r="AQ489" i="16"/>
  <c r="AP489" i="16"/>
  <c r="AO489" i="16"/>
  <c r="AN489" i="16"/>
  <c r="AM489" i="16"/>
  <c r="AQ488" i="16"/>
  <c r="AP488" i="16"/>
  <c r="AO488" i="16"/>
  <c r="AN488" i="16"/>
  <c r="AM488" i="16"/>
  <c r="AQ487" i="16"/>
  <c r="AP487" i="16"/>
  <c r="AO487" i="16"/>
  <c r="AN487" i="16"/>
  <c r="AM487" i="16"/>
  <c r="AQ486" i="16"/>
  <c r="AP486" i="16"/>
  <c r="AO486" i="16"/>
  <c r="AN486" i="16"/>
  <c r="AM486" i="16"/>
  <c r="AQ485" i="16"/>
  <c r="AP485" i="16"/>
  <c r="AO485" i="16"/>
  <c r="AN485" i="16"/>
  <c r="AM485" i="16"/>
  <c r="AQ484" i="16"/>
  <c r="AP484" i="16"/>
  <c r="AO484" i="16"/>
  <c r="AN484" i="16"/>
  <c r="AM484" i="16"/>
  <c r="AQ483" i="16"/>
  <c r="AP483" i="16"/>
  <c r="AO483" i="16"/>
  <c r="AN483" i="16"/>
  <c r="AM483" i="16"/>
  <c r="AQ482" i="16"/>
  <c r="AP482" i="16"/>
  <c r="AO482" i="16"/>
  <c r="AN482" i="16"/>
  <c r="AM482" i="16"/>
  <c r="AQ481" i="16"/>
  <c r="AP481" i="16"/>
  <c r="AO481" i="16"/>
  <c r="AN481" i="16"/>
  <c r="AM481" i="16"/>
  <c r="AQ480" i="16"/>
  <c r="AP480" i="16"/>
  <c r="AO480" i="16"/>
  <c r="AN480" i="16"/>
  <c r="AM480" i="16"/>
  <c r="AQ479" i="16"/>
  <c r="AP479" i="16"/>
  <c r="AO479" i="16"/>
  <c r="AN479" i="16"/>
  <c r="AM479" i="16"/>
  <c r="AQ478" i="16"/>
  <c r="AP478" i="16"/>
  <c r="AO478" i="16"/>
  <c r="AN478" i="16"/>
  <c r="AM478" i="16"/>
  <c r="AQ477" i="16"/>
  <c r="AP477" i="16"/>
  <c r="AO477" i="16"/>
  <c r="AN477" i="16"/>
  <c r="AM477" i="16"/>
  <c r="AQ476" i="16"/>
  <c r="AP476" i="16"/>
  <c r="AO476" i="16"/>
  <c r="AN476" i="16"/>
  <c r="AM476" i="16"/>
  <c r="AQ475" i="16"/>
  <c r="AP475" i="16"/>
  <c r="AO475" i="16"/>
  <c r="AN475" i="16"/>
  <c r="AM475" i="16"/>
  <c r="AQ474" i="16"/>
  <c r="AP474" i="16"/>
  <c r="AO474" i="16"/>
  <c r="AN474" i="16"/>
  <c r="AM474" i="16"/>
  <c r="AQ473" i="16"/>
  <c r="AP473" i="16"/>
  <c r="AO473" i="16"/>
  <c r="AN473" i="16"/>
  <c r="AM473" i="16"/>
  <c r="AQ472" i="16"/>
  <c r="AP472" i="16"/>
  <c r="AO472" i="16"/>
  <c r="AN472" i="16"/>
  <c r="AM472" i="16"/>
  <c r="AQ471" i="16"/>
  <c r="AP471" i="16"/>
  <c r="AO471" i="16"/>
  <c r="AN471" i="16"/>
  <c r="AM471" i="16"/>
  <c r="AQ470" i="16"/>
  <c r="AP470" i="16"/>
  <c r="AO470" i="16"/>
  <c r="AN470" i="16"/>
  <c r="AM470" i="16"/>
  <c r="AQ469" i="16"/>
  <c r="AP469" i="16"/>
  <c r="AO469" i="16"/>
  <c r="AN469" i="16"/>
  <c r="AM469" i="16"/>
  <c r="AQ468" i="16"/>
  <c r="AP468" i="16"/>
  <c r="AO468" i="16"/>
  <c r="AN468" i="16"/>
  <c r="AM468" i="16"/>
  <c r="AQ467" i="16"/>
  <c r="AP467" i="16"/>
  <c r="AO467" i="16"/>
  <c r="AN467" i="16"/>
  <c r="AM467" i="16"/>
  <c r="AQ466" i="16"/>
  <c r="AP466" i="16"/>
  <c r="AO466" i="16"/>
  <c r="AN466" i="16"/>
  <c r="AM466" i="16"/>
  <c r="AQ465" i="16"/>
  <c r="AP465" i="16"/>
  <c r="AO465" i="16"/>
  <c r="AN465" i="16"/>
  <c r="AM465" i="16"/>
  <c r="AQ464" i="16"/>
  <c r="AP464" i="16"/>
  <c r="AO464" i="16"/>
  <c r="AN464" i="16"/>
  <c r="AM464" i="16"/>
  <c r="AQ463" i="16"/>
  <c r="AP463" i="16"/>
  <c r="AO463" i="16"/>
  <c r="AN463" i="16"/>
  <c r="AM463" i="16"/>
  <c r="AQ462" i="16"/>
  <c r="AP462" i="16"/>
  <c r="AO462" i="16"/>
  <c r="AN462" i="16"/>
  <c r="AM462" i="16"/>
  <c r="AQ461" i="16"/>
  <c r="AP461" i="16"/>
  <c r="AO461" i="16"/>
  <c r="AN461" i="16"/>
  <c r="AM461" i="16"/>
  <c r="AQ460" i="16"/>
  <c r="AP460" i="16"/>
  <c r="AO460" i="16"/>
  <c r="AN460" i="16"/>
  <c r="AM460" i="16"/>
  <c r="AQ459" i="16"/>
  <c r="AP459" i="16"/>
  <c r="AO459" i="16"/>
  <c r="AN459" i="16"/>
  <c r="AM459" i="16"/>
  <c r="AQ458" i="16"/>
  <c r="AP458" i="16"/>
  <c r="AO458" i="16"/>
  <c r="AN458" i="16"/>
  <c r="AM458" i="16"/>
  <c r="AQ457" i="16"/>
  <c r="AP457" i="16"/>
  <c r="AO457" i="16"/>
  <c r="AN457" i="16"/>
  <c r="AM457" i="16"/>
  <c r="AQ456" i="16"/>
  <c r="AP456" i="16"/>
  <c r="AO456" i="16"/>
  <c r="AN456" i="16"/>
  <c r="AM456" i="16"/>
  <c r="AQ455" i="16"/>
  <c r="AP455" i="16"/>
  <c r="AO455" i="16"/>
  <c r="AN455" i="16"/>
  <c r="AM455" i="16"/>
  <c r="AQ454" i="16"/>
  <c r="AP454" i="16"/>
  <c r="AO454" i="16"/>
  <c r="AN454" i="16"/>
  <c r="AM454" i="16"/>
  <c r="AQ453" i="16"/>
  <c r="AP453" i="16"/>
  <c r="AO453" i="16"/>
  <c r="AN453" i="16"/>
  <c r="AM453" i="16"/>
  <c r="AQ452" i="16"/>
  <c r="AP452" i="16"/>
  <c r="AO452" i="16"/>
  <c r="AN452" i="16"/>
  <c r="AM452" i="16"/>
  <c r="AQ451" i="16"/>
  <c r="AP451" i="16"/>
  <c r="AO451" i="16"/>
  <c r="AN451" i="16"/>
  <c r="AM451" i="16"/>
  <c r="AQ450" i="16"/>
  <c r="AP450" i="16"/>
  <c r="AO450" i="16"/>
  <c r="AN450" i="16"/>
  <c r="AM450" i="16"/>
  <c r="AQ449" i="16"/>
  <c r="AP449" i="16"/>
  <c r="AO449" i="16"/>
  <c r="AN449" i="16"/>
  <c r="AM449" i="16"/>
  <c r="AQ448" i="16"/>
  <c r="AP448" i="16"/>
  <c r="AO448" i="16"/>
  <c r="AN448" i="16"/>
  <c r="AM448" i="16"/>
  <c r="AQ447" i="16"/>
  <c r="AP447" i="16"/>
  <c r="AO447" i="16"/>
  <c r="AN447" i="16"/>
  <c r="AM447" i="16"/>
  <c r="AQ446" i="16"/>
  <c r="AP446" i="16"/>
  <c r="AO446" i="16"/>
  <c r="AN446" i="16"/>
  <c r="AM446" i="16"/>
  <c r="AQ445" i="16"/>
  <c r="AP445" i="16"/>
  <c r="AO445" i="16"/>
  <c r="AN445" i="16"/>
  <c r="AM445" i="16"/>
  <c r="AQ444" i="16"/>
  <c r="AP444" i="16"/>
  <c r="AO444" i="16"/>
  <c r="AN444" i="16"/>
  <c r="AM444" i="16"/>
  <c r="AQ443" i="16"/>
  <c r="AP443" i="16"/>
  <c r="AO443" i="16"/>
  <c r="AN443" i="16"/>
  <c r="AM443" i="16"/>
  <c r="AQ442" i="16"/>
  <c r="AP442" i="16"/>
  <c r="AO442" i="16"/>
  <c r="AN442" i="16"/>
  <c r="AM442" i="16"/>
  <c r="AQ441" i="16"/>
  <c r="AP441" i="16"/>
  <c r="AO441" i="16"/>
  <c r="AN441" i="16"/>
  <c r="AM441" i="16"/>
  <c r="AQ440" i="16"/>
  <c r="AP440" i="16"/>
  <c r="AO440" i="16"/>
  <c r="AN440" i="16"/>
  <c r="AM440" i="16"/>
  <c r="AQ439" i="16"/>
  <c r="AP439" i="16"/>
  <c r="AO439" i="16"/>
  <c r="AN439" i="16"/>
  <c r="AM439" i="16"/>
  <c r="AQ438" i="16"/>
  <c r="AP438" i="16"/>
  <c r="AO438" i="16"/>
  <c r="AN438" i="16"/>
  <c r="AM438" i="16"/>
  <c r="AQ437" i="16"/>
  <c r="AP437" i="16"/>
  <c r="AO437" i="16"/>
  <c r="AN437" i="16"/>
  <c r="AM437" i="16"/>
  <c r="AQ436" i="16"/>
  <c r="AP436" i="16"/>
  <c r="AO436" i="16"/>
  <c r="AN436" i="16"/>
  <c r="AM436" i="16"/>
  <c r="AQ435" i="16"/>
  <c r="AP435" i="16"/>
  <c r="AO435" i="16"/>
  <c r="AN435" i="16"/>
  <c r="AM435" i="16"/>
  <c r="AQ434" i="16"/>
  <c r="AP434" i="16"/>
  <c r="AO434" i="16"/>
  <c r="AN434" i="16"/>
  <c r="AM434" i="16"/>
  <c r="AQ433" i="16"/>
  <c r="AP433" i="16"/>
  <c r="AO433" i="16"/>
  <c r="AN433" i="16"/>
  <c r="AM433" i="16"/>
  <c r="AQ432" i="16"/>
  <c r="AP432" i="16"/>
  <c r="AO432" i="16"/>
  <c r="AN432" i="16"/>
  <c r="AM432" i="16"/>
  <c r="AQ431" i="16"/>
  <c r="AP431" i="16"/>
  <c r="AO431" i="16"/>
  <c r="AN431" i="16"/>
  <c r="AM431" i="16"/>
  <c r="AQ430" i="16"/>
  <c r="AP430" i="16"/>
  <c r="AO430" i="16"/>
  <c r="AN430" i="16"/>
  <c r="AM430" i="16"/>
  <c r="AQ429" i="16"/>
  <c r="AP429" i="16"/>
  <c r="AO429" i="16"/>
  <c r="AN429" i="16"/>
  <c r="AM429" i="16"/>
  <c r="AQ428" i="16"/>
  <c r="AP428" i="16"/>
  <c r="AO428" i="16"/>
  <c r="AN428" i="16"/>
  <c r="AM428" i="16"/>
  <c r="AQ427" i="16"/>
  <c r="AP427" i="16"/>
  <c r="AO427" i="16"/>
  <c r="AN427" i="16"/>
  <c r="AM427" i="16"/>
  <c r="AQ426" i="16"/>
  <c r="AP426" i="16"/>
  <c r="AO426" i="16"/>
  <c r="AN426" i="16"/>
  <c r="AM426" i="16"/>
  <c r="AQ425" i="16"/>
  <c r="AP425" i="16"/>
  <c r="AO425" i="16"/>
  <c r="AN425" i="16"/>
  <c r="AM425" i="16"/>
  <c r="AQ424" i="16"/>
  <c r="AP424" i="16"/>
  <c r="AO424" i="16"/>
  <c r="AN424" i="16"/>
  <c r="AM424" i="16"/>
  <c r="AQ423" i="16"/>
  <c r="AP423" i="16"/>
  <c r="AO423" i="16"/>
  <c r="AN423" i="16"/>
  <c r="AM423" i="16"/>
  <c r="AQ422" i="16"/>
  <c r="AP422" i="16"/>
  <c r="AO422" i="16"/>
  <c r="AN422" i="16"/>
  <c r="AM422" i="16"/>
  <c r="AQ421" i="16"/>
  <c r="AP421" i="16"/>
  <c r="AO421" i="16"/>
  <c r="AN421" i="16"/>
  <c r="AM421" i="16"/>
  <c r="AQ420" i="16"/>
  <c r="AP420" i="16"/>
  <c r="AO420" i="16"/>
  <c r="AN420" i="16"/>
  <c r="AM420" i="16"/>
  <c r="AQ419" i="16"/>
  <c r="AP419" i="16"/>
  <c r="AO419" i="16"/>
  <c r="AN419" i="16"/>
  <c r="AM419" i="16"/>
  <c r="AQ418" i="16"/>
  <c r="AP418" i="16"/>
  <c r="AO418" i="16"/>
  <c r="AN418" i="16"/>
  <c r="AM418" i="16"/>
  <c r="AQ417" i="16"/>
  <c r="AP417" i="16"/>
  <c r="AO417" i="16"/>
  <c r="AN417" i="16"/>
  <c r="AM417" i="16"/>
  <c r="AQ416" i="16"/>
  <c r="AP416" i="16"/>
  <c r="AO416" i="16"/>
  <c r="AN416" i="16"/>
  <c r="AM416" i="16"/>
  <c r="AQ415" i="16"/>
  <c r="AP415" i="16"/>
  <c r="AO415" i="16"/>
  <c r="AN415" i="16"/>
  <c r="AM415" i="16"/>
  <c r="AQ414" i="16"/>
  <c r="AP414" i="16"/>
  <c r="AO414" i="16"/>
  <c r="AN414" i="16"/>
  <c r="AM414" i="16"/>
  <c r="AQ413" i="16"/>
  <c r="AP413" i="16"/>
  <c r="AO413" i="16"/>
  <c r="AN413" i="16"/>
  <c r="AM413" i="16"/>
  <c r="AQ412" i="16"/>
  <c r="AP412" i="16"/>
  <c r="AO412" i="16"/>
  <c r="AN412" i="16"/>
  <c r="AM412" i="16"/>
  <c r="AQ411" i="16"/>
  <c r="AP411" i="16"/>
  <c r="AO411" i="16"/>
  <c r="AN411" i="16"/>
  <c r="AM411" i="16"/>
  <c r="AQ410" i="16"/>
  <c r="AP410" i="16"/>
  <c r="AO410" i="16"/>
  <c r="AN410" i="16"/>
  <c r="AM410" i="16"/>
  <c r="AQ409" i="16"/>
  <c r="AP409" i="16"/>
  <c r="AO409" i="16"/>
  <c r="AN409" i="16"/>
  <c r="AM409" i="16"/>
  <c r="AQ408" i="16"/>
  <c r="AP408" i="16"/>
  <c r="AO408" i="16"/>
  <c r="AN408" i="16"/>
  <c r="AM408" i="16"/>
  <c r="AQ407" i="16"/>
  <c r="AP407" i="16"/>
  <c r="AO407" i="16"/>
  <c r="AN407" i="16"/>
  <c r="AM407" i="16"/>
  <c r="AQ406" i="16"/>
  <c r="AP406" i="16"/>
  <c r="AO406" i="16"/>
  <c r="AN406" i="16"/>
  <c r="AM406" i="16"/>
  <c r="AQ405" i="16"/>
  <c r="AP405" i="16"/>
  <c r="AO405" i="16"/>
  <c r="AN405" i="16"/>
  <c r="AM405" i="16"/>
  <c r="AQ404" i="16"/>
  <c r="AP404" i="16"/>
  <c r="AO404" i="16"/>
  <c r="AN404" i="16"/>
  <c r="AM404" i="16"/>
  <c r="AQ403" i="16"/>
  <c r="AP403" i="16"/>
  <c r="AO403" i="16"/>
  <c r="AN403" i="16"/>
  <c r="AM403" i="16"/>
  <c r="AQ402" i="16"/>
  <c r="AP402" i="16"/>
  <c r="AO402" i="16"/>
  <c r="AN402" i="16"/>
  <c r="AM402" i="16"/>
  <c r="AQ401" i="16"/>
  <c r="AP401" i="16"/>
  <c r="AO401" i="16"/>
  <c r="AN401" i="16"/>
  <c r="AM401" i="16"/>
  <c r="AQ400" i="16"/>
  <c r="AP400" i="16"/>
  <c r="AO400" i="16"/>
  <c r="AN400" i="16"/>
  <c r="AM400" i="16"/>
  <c r="AQ399" i="16"/>
  <c r="AP399" i="16"/>
  <c r="AO399" i="16"/>
  <c r="AN399" i="16"/>
  <c r="AM399" i="16"/>
  <c r="AQ398" i="16"/>
  <c r="AP398" i="16"/>
  <c r="AO398" i="16"/>
  <c r="AN398" i="16"/>
  <c r="AM398" i="16"/>
  <c r="AQ397" i="16"/>
  <c r="AP397" i="16"/>
  <c r="AO397" i="16"/>
  <c r="AN397" i="16"/>
  <c r="AM397" i="16"/>
  <c r="AQ396" i="16"/>
  <c r="AP396" i="16"/>
  <c r="AO396" i="16"/>
  <c r="AN396" i="16"/>
  <c r="AM396" i="16"/>
  <c r="AQ395" i="16"/>
  <c r="AP395" i="16"/>
  <c r="AO395" i="16"/>
  <c r="AN395" i="16"/>
  <c r="AM395" i="16"/>
  <c r="AQ394" i="16"/>
  <c r="AP394" i="16"/>
  <c r="AO394" i="16"/>
  <c r="AN394" i="16"/>
  <c r="AM394" i="16"/>
  <c r="AQ393" i="16"/>
  <c r="AP393" i="16"/>
  <c r="AO393" i="16"/>
  <c r="AN393" i="16"/>
  <c r="AM393" i="16"/>
  <c r="AQ392" i="16"/>
  <c r="AP392" i="16"/>
  <c r="AO392" i="16"/>
  <c r="AN392" i="16"/>
  <c r="AM392" i="16"/>
  <c r="AQ391" i="16"/>
  <c r="AP391" i="16"/>
  <c r="AO391" i="16"/>
  <c r="AN391" i="16"/>
  <c r="AM391" i="16"/>
  <c r="AQ390" i="16"/>
  <c r="AP390" i="16"/>
  <c r="AO390" i="16"/>
  <c r="AN390" i="16"/>
  <c r="AM390" i="16"/>
  <c r="AQ389" i="16"/>
  <c r="AP389" i="16"/>
  <c r="AO389" i="16"/>
  <c r="AN389" i="16"/>
  <c r="AM389" i="16"/>
  <c r="AQ388" i="16"/>
  <c r="AP388" i="16"/>
  <c r="AO388" i="16"/>
  <c r="AN388" i="16"/>
  <c r="AM388" i="16"/>
  <c r="AQ387" i="16"/>
  <c r="AP387" i="16"/>
  <c r="AO387" i="16"/>
  <c r="AN387" i="16"/>
  <c r="AM387" i="16"/>
  <c r="AQ386" i="16"/>
  <c r="AP386" i="16"/>
  <c r="AO386" i="16"/>
  <c r="AN386" i="16"/>
  <c r="AM386" i="16"/>
  <c r="AQ385" i="16"/>
  <c r="AP385" i="16"/>
  <c r="AO385" i="16"/>
  <c r="AN385" i="16"/>
  <c r="AM385" i="16"/>
  <c r="AQ384" i="16"/>
  <c r="AP384" i="16"/>
  <c r="AO384" i="16"/>
  <c r="AN384" i="16"/>
  <c r="AM384" i="16"/>
  <c r="AQ383" i="16"/>
  <c r="AP383" i="16"/>
  <c r="AO383" i="16"/>
  <c r="AN383" i="16"/>
  <c r="AM383" i="16"/>
  <c r="AQ382" i="16"/>
  <c r="AP382" i="16"/>
  <c r="AO382" i="16"/>
  <c r="AN382" i="16"/>
  <c r="AM382" i="16"/>
  <c r="AQ381" i="16"/>
  <c r="AP381" i="16"/>
  <c r="AO381" i="16"/>
  <c r="AN381" i="16"/>
  <c r="AM381" i="16"/>
  <c r="AQ380" i="16"/>
  <c r="AP380" i="16"/>
  <c r="AO380" i="16"/>
  <c r="AN380" i="16"/>
  <c r="AM380" i="16"/>
  <c r="AQ379" i="16"/>
  <c r="AP379" i="16"/>
  <c r="AO379" i="16"/>
  <c r="AN379" i="16"/>
  <c r="AM379" i="16"/>
  <c r="AQ378" i="16"/>
  <c r="AP378" i="16"/>
  <c r="AO378" i="16"/>
  <c r="AN378" i="16"/>
  <c r="AM378" i="16"/>
  <c r="AQ377" i="16"/>
  <c r="AP377" i="16"/>
  <c r="AO377" i="16"/>
  <c r="AN377" i="16"/>
  <c r="AM377" i="16"/>
  <c r="AQ376" i="16"/>
  <c r="AP376" i="16"/>
  <c r="AO376" i="16"/>
  <c r="AN376" i="16"/>
  <c r="AM376" i="16"/>
  <c r="AQ375" i="16"/>
  <c r="AP375" i="16"/>
  <c r="AO375" i="16"/>
  <c r="AN375" i="16"/>
  <c r="AM375" i="16"/>
  <c r="AQ374" i="16"/>
  <c r="AP374" i="16"/>
  <c r="AO374" i="16"/>
  <c r="AN374" i="16"/>
  <c r="AM374" i="16"/>
  <c r="AQ373" i="16"/>
  <c r="AP373" i="16"/>
  <c r="AO373" i="16"/>
  <c r="AN373" i="16"/>
  <c r="AM373" i="16"/>
  <c r="AQ372" i="16"/>
  <c r="AP372" i="16"/>
  <c r="AO372" i="16"/>
  <c r="AN372" i="16"/>
  <c r="AM372" i="16"/>
  <c r="AQ371" i="16"/>
  <c r="AP371" i="16"/>
  <c r="AO371" i="16"/>
  <c r="AN371" i="16"/>
  <c r="AM371" i="16"/>
  <c r="AQ370" i="16"/>
  <c r="AP370" i="16"/>
  <c r="AO370" i="16"/>
  <c r="AN370" i="16"/>
  <c r="AM370" i="16"/>
  <c r="AQ369" i="16"/>
  <c r="AP369" i="16"/>
  <c r="AO369" i="16"/>
  <c r="AN369" i="16"/>
  <c r="AM369" i="16"/>
  <c r="AQ368" i="16"/>
  <c r="AP368" i="16"/>
  <c r="AO368" i="16"/>
  <c r="AN368" i="16"/>
  <c r="AM368" i="16"/>
  <c r="AQ367" i="16"/>
  <c r="AP367" i="16"/>
  <c r="AO367" i="16"/>
  <c r="AN367" i="16"/>
  <c r="AM367" i="16"/>
  <c r="AQ366" i="16"/>
  <c r="AP366" i="16"/>
  <c r="AO366" i="16"/>
  <c r="AN366" i="16"/>
  <c r="AM366" i="16"/>
  <c r="AQ365" i="16"/>
  <c r="AP365" i="16"/>
  <c r="AO365" i="16"/>
  <c r="AN365" i="16"/>
  <c r="AM365" i="16"/>
  <c r="AQ364" i="16"/>
  <c r="AP364" i="16"/>
  <c r="AO364" i="16"/>
  <c r="AN364" i="16"/>
  <c r="AM364" i="16"/>
  <c r="AQ363" i="16"/>
  <c r="AP363" i="16"/>
  <c r="AO363" i="16"/>
  <c r="AN363" i="16"/>
  <c r="AM363" i="16"/>
  <c r="AQ362" i="16"/>
  <c r="AP362" i="16"/>
  <c r="AO362" i="16"/>
  <c r="AN362" i="16"/>
  <c r="AM362" i="16"/>
  <c r="AQ361" i="16"/>
  <c r="AP361" i="16"/>
  <c r="AO361" i="16"/>
  <c r="AN361" i="16"/>
  <c r="AM361" i="16"/>
  <c r="AQ360" i="16"/>
  <c r="AP360" i="16"/>
  <c r="AO360" i="16"/>
  <c r="AN360" i="16"/>
  <c r="AM360" i="16"/>
  <c r="AQ359" i="16"/>
  <c r="AP359" i="16"/>
  <c r="AO359" i="16"/>
  <c r="AN359" i="16"/>
  <c r="AM359" i="16"/>
  <c r="AQ358" i="16"/>
  <c r="AP358" i="16"/>
  <c r="AO358" i="16"/>
  <c r="AN358" i="16"/>
  <c r="AM358" i="16"/>
  <c r="AQ357" i="16"/>
  <c r="AP357" i="16"/>
  <c r="AO357" i="16"/>
  <c r="AN357" i="16"/>
  <c r="AM357" i="16"/>
  <c r="AQ356" i="16"/>
  <c r="AP356" i="16"/>
  <c r="AO356" i="16"/>
  <c r="AN356" i="16"/>
  <c r="AM356" i="16"/>
  <c r="AQ355" i="16"/>
  <c r="AP355" i="16"/>
  <c r="AO355" i="16"/>
  <c r="AN355" i="16"/>
  <c r="AM355" i="16"/>
  <c r="AQ354" i="16"/>
  <c r="AP354" i="16"/>
  <c r="AO354" i="16"/>
  <c r="AN354" i="16"/>
  <c r="AM354" i="16"/>
  <c r="AQ353" i="16"/>
  <c r="AP353" i="16"/>
  <c r="AO353" i="16"/>
  <c r="AN353" i="16"/>
  <c r="AM353" i="16"/>
  <c r="AQ352" i="16"/>
  <c r="AP352" i="16"/>
  <c r="AO352" i="16"/>
  <c r="AN352" i="16"/>
  <c r="AM352" i="16"/>
  <c r="AQ351" i="16"/>
  <c r="AP351" i="16"/>
  <c r="AO351" i="16"/>
  <c r="AN351" i="16"/>
  <c r="AM351" i="16"/>
  <c r="AQ350" i="16"/>
  <c r="AP350" i="16"/>
  <c r="AO350" i="16"/>
  <c r="AN350" i="16"/>
  <c r="AM350" i="16"/>
  <c r="AQ349" i="16"/>
  <c r="AP349" i="16"/>
  <c r="AO349" i="16"/>
  <c r="AN349" i="16"/>
  <c r="AM349" i="16"/>
  <c r="AQ348" i="16"/>
  <c r="AP348" i="16"/>
  <c r="AO348" i="16"/>
  <c r="AN348" i="16"/>
  <c r="AM348" i="16"/>
  <c r="AQ347" i="16"/>
  <c r="AP347" i="16"/>
  <c r="AO347" i="16"/>
  <c r="AN347" i="16"/>
  <c r="AM347" i="16"/>
  <c r="AQ346" i="16"/>
  <c r="AP346" i="16"/>
  <c r="AO346" i="16"/>
  <c r="AN346" i="16"/>
  <c r="AM346" i="16"/>
  <c r="AQ345" i="16"/>
  <c r="AP345" i="16"/>
  <c r="AO345" i="16"/>
  <c r="AN345" i="16"/>
  <c r="AM345" i="16"/>
  <c r="AQ344" i="16"/>
  <c r="AP344" i="16"/>
  <c r="AO344" i="16"/>
  <c r="AN344" i="16"/>
  <c r="AM344" i="16"/>
  <c r="AQ343" i="16"/>
  <c r="AP343" i="16"/>
  <c r="AO343" i="16"/>
  <c r="AN343" i="16"/>
  <c r="AM343" i="16"/>
  <c r="AQ342" i="16"/>
  <c r="AP342" i="16"/>
  <c r="AO342" i="16"/>
  <c r="AN342" i="16"/>
  <c r="AM342" i="16"/>
  <c r="AQ341" i="16"/>
  <c r="AP341" i="16"/>
  <c r="AO341" i="16"/>
  <c r="AN341" i="16"/>
  <c r="AM341" i="16"/>
  <c r="AQ340" i="16"/>
  <c r="AP340" i="16"/>
  <c r="AO340" i="16"/>
  <c r="AN340" i="16"/>
  <c r="AM340" i="16"/>
  <c r="AQ339" i="16"/>
  <c r="AP339" i="16"/>
  <c r="AO339" i="16"/>
  <c r="AN339" i="16"/>
  <c r="AM339" i="16"/>
  <c r="AQ338" i="16"/>
  <c r="AP338" i="16"/>
  <c r="AO338" i="16"/>
  <c r="AN338" i="16"/>
  <c r="AM338" i="16"/>
  <c r="AQ337" i="16"/>
  <c r="AP337" i="16"/>
  <c r="AO337" i="16"/>
  <c r="AN337" i="16"/>
  <c r="AM337" i="16"/>
  <c r="AQ336" i="16"/>
  <c r="AP336" i="16"/>
  <c r="AO336" i="16"/>
  <c r="AN336" i="16"/>
  <c r="AM336" i="16"/>
  <c r="AQ335" i="16"/>
  <c r="AP335" i="16"/>
  <c r="AO335" i="16"/>
  <c r="AN335" i="16"/>
  <c r="AM335" i="16"/>
  <c r="AQ334" i="16"/>
  <c r="AP334" i="16"/>
  <c r="AO334" i="16"/>
  <c r="AN334" i="16"/>
  <c r="AM334" i="16"/>
  <c r="AQ333" i="16"/>
  <c r="AP333" i="16"/>
  <c r="AO333" i="16"/>
  <c r="AN333" i="16"/>
  <c r="AM333" i="16"/>
  <c r="AQ332" i="16"/>
  <c r="AP332" i="16"/>
  <c r="AO332" i="16"/>
  <c r="AN332" i="16"/>
  <c r="AM332" i="16"/>
  <c r="AQ331" i="16"/>
  <c r="AP331" i="16"/>
  <c r="AO331" i="16"/>
  <c r="AN331" i="16"/>
  <c r="AM331" i="16"/>
  <c r="AQ330" i="16"/>
  <c r="AP330" i="16"/>
  <c r="AO330" i="16"/>
  <c r="AN330" i="16"/>
  <c r="AM330" i="16"/>
  <c r="AQ329" i="16"/>
  <c r="AP329" i="16"/>
  <c r="AO329" i="16"/>
  <c r="AN329" i="16"/>
  <c r="AM329" i="16"/>
  <c r="AQ328" i="16"/>
  <c r="AP328" i="16"/>
  <c r="AO328" i="16"/>
  <c r="AN328" i="16"/>
  <c r="AM328" i="16"/>
  <c r="AQ327" i="16"/>
  <c r="AP327" i="16"/>
  <c r="AO327" i="16"/>
  <c r="AN327" i="16"/>
  <c r="AM327" i="16"/>
  <c r="AQ326" i="16"/>
  <c r="AP326" i="16"/>
  <c r="AO326" i="16"/>
  <c r="AN326" i="16"/>
  <c r="AM326" i="16"/>
  <c r="AQ325" i="16"/>
  <c r="AP325" i="16"/>
  <c r="AO325" i="16"/>
  <c r="AN325" i="16"/>
  <c r="AM325" i="16"/>
  <c r="AQ324" i="16"/>
  <c r="AP324" i="16"/>
  <c r="AO324" i="16"/>
  <c r="AN324" i="16"/>
  <c r="AM324" i="16"/>
  <c r="AQ323" i="16"/>
  <c r="AP323" i="16"/>
  <c r="AO323" i="16"/>
  <c r="AN323" i="16"/>
  <c r="AM323" i="16"/>
  <c r="AQ322" i="16"/>
  <c r="AP322" i="16"/>
  <c r="AO322" i="16"/>
  <c r="AN322" i="16"/>
  <c r="AM322" i="16"/>
  <c r="AQ321" i="16"/>
  <c r="AP321" i="16"/>
  <c r="AO321" i="16"/>
  <c r="AN321" i="16"/>
  <c r="AM321" i="16"/>
  <c r="AQ320" i="16"/>
  <c r="AP320" i="16"/>
  <c r="AO320" i="16"/>
  <c r="AN320" i="16"/>
  <c r="AM320" i="16"/>
  <c r="AQ319" i="16"/>
  <c r="AP319" i="16"/>
  <c r="AO319" i="16"/>
  <c r="AN319" i="16"/>
  <c r="AM319" i="16"/>
  <c r="AQ318" i="16"/>
  <c r="AP318" i="16"/>
  <c r="AO318" i="16"/>
  <c r="AN318" i="16"/>
  <c r="AM318" i="16"/>
  <c r="AQ317" i="16"/>
  <c r="AP317" i="16"/>
  <c r="AO317" i="16"/>
  <c r="AN317" i="16"/>
  <c r="AM317" i="16"/>
  <c r="AQ316" i="16"/>
  <c r="AP316" i="16"/>
  <c r="AO316" i="16"/>
  <c r="AN316" i="16"/>
  <c r="AM316" i="16"/>
  <c r="AQ315" i="16"/>
  <c r="AP315" i="16"/>
  <c r="AO315" i="16"/>
  <c r="AN315" i="16"/>
  <c r="AM315" i="16"/>
  <c r="AQ314" i="16"/>
  <c r="AP314" i="16"/>
  <c r="AO314" i="16"/>
  <c r="AN314" i="16"/>
  <c r="AM314" i="16"/>
  <c r="AQ313" i="16"/>
  <c r="AP313" i="16"/>
  <c r="AO313" i="16"/>
  <c r="AN313" i="16"/>
  <c r="AM313" i="16"/>
  <c r="AQ312" i="16"/>
  <c r="AP312" i="16"/>
  <c r="AO312" i="16"/>
  <c r="AN312" i="16"/>
  <c r="AM312" i="16"/>
  <c r="AQ311" i="16"/>
  <c r="AP311" i="16"/>
  <c r="AO311" i="16"/>
  <c r="AN311" i="16"/>
  <c r="AM311" i="16"/>
  <c r="AQ310" i="16"/>
  <c r="AP310" i="16"/>
  <c r="AO310" i="16"/>
  <c r="AN310" i="16"/>
  <c r="AM310" i="16"/>
  <c r="AQ309" i="16"/>
  <c r="AP309" i="16"/>
  <c r="AO309" i="16"/>
  <c r="AN309" i="16"/>
  <c r="AM309" i="16"/>
  <c r="AQ308" i="16"/>
  <c r="AP308" i="16"/>
  <c r="AO308" i="16"/>
  <c r="AN308" i="16"/>
  <c r="AM308" i="16"/>
  <c r="AQ307" i="16"/>
  <c r="AP307" i="16"/>
  <c r="AO307" i="16"/>
  <c r="AN307" i="16"/>
  <c r="AM307" i="16"/>
  <c r="AQ306" i="16"/>
  <c r="AP306" i="16"/>
  <c r="AO306" i="16"/>
  <c r="AN306" i="16"/>
  <c r="AM306" i="16"/>
  <c r="AQ305" i="16"/>
  <c r="AP305" i="16"/>
  <c r="AO305" i="16"/>
  <c r="AN305" i="16"/>
  <c r="AM305" i="16"/>
  <c r="AQ304" i="16"/>
  <c r="AP304" i="16"/>
  <c r="AO304" i="16"/>
  <c r="AN304" i="16"/>
  <c r="AM304" i="16"/>
  <c r="AQ303" i="16"/>
  <c r="AP303" i="16"/>
  <c r="AO303" i="16"/>
  <c r="AN303" i="16"/>
  <c r="AM303" i="16"/>
  <c r="AQ302" i="16"/>
  <c r="AP302" i="16"/>
  <c r="AO302" i="16"/>
  <c r="AN302" i="16"/>
  <c r="AM302" i="16"/>
  <c r="AQ301" i="16"/>
  <c r="AP301" i="16"/>
  <c r="AO301" i="16"/>
  <c r="AN301" i="16"/>
  <c r="AM301" i="16"/>
  <c r="AQ300" i="16"/>
  <c r="AP300" i="16"/>
  <c r="AO300" i="16"/>
  <c r="AN300" i="16"/>
  <c r="AM300" i="16"/>
  <c r="AQ299" i="16"/>
  <c r="AP299" i="16"/>
  <c r="AO299" i="16"/>
  <c r="AN299" i="16"/>
  <c r="AM299" i="16"/>
  <c r="AQ298" i="16"/>
  <c r="AP298" i="16"/>
  <c r="AO298" i="16"/>
  <c r="AN298" i="16"/>
  <c r="AM298" i="16"/>
  <c r="AQ297" i="16"/>
  <c r="AP297" i="16"/>
  <c r="AO297" i="16"/>
  <c r="AN297" i="16"/>
  <c r="AM297" i="16"/>
  <c r="AQ296" i="16"/>
  <c r="AP296" i="16"/>
  <c r="AO296" i="16"/>
  <c r="AN296" i="16"/>
  <c r="AM296" i="16"/>
  <c r="AQ295" i="16"/>
  <c r="AP295" i="16"/>
  <c r="AO295" i="16"/>
  <c r="AN295" i="16"/>
  <c r="AM295" i="16"/>
  <c r="AQ294" i="16"/>
  <c r="AP294" i="16"/>
  <c r="AO294" i="16"/>
  <c r="AN294" i="16"/>
  <c r="AM294" i="16"/>
  <c r="AQ293" i="16"/>
  <c r="AP293" i="16"/>
  <c r="AO293" i="16"/>
  <c r="AN293" i="16"/>
  <c r="AM293" i="16"/>
  <c r="AQ292" i="16"/>
  <c r="AP292" i="16"/>
  <c r="AO292" i="16"/>
  <c r="AN292" i="16"/>
  <c r="AM292" i="16"/>
  <c r="AQ291" i="16"/>
  <c r="AP291" i="16"/>
  <c r="AO291" i="16"/>
  <c r="AN291" i="16"/>
  <c r="AM291" i="16"/>
  <c r="AQ290" i="16"/>
  <c r="AP290" i="16"/>
  <c r="AO290" i="16"/>
  <c r="AN290" i="16"/>
  <c r="AM290" i="16"/>
  <c r="AQ289" i="16"/>
  <c r="AP289" i="16"/>
  <c r="AO289" i="16"/>
  <c r="AN289" i="16"/>
  <c r="AM289" i="16"/>
  <c r="AQ288" i="16"/>
  <c r="AP288" i="16"/>
  <c r="AO288" i="16"/>
  <c r="AN288" i="16"/>
  <c r="AM288" i="16"/>
  <c r="AQ287" i="16"/>
  <c r="AP287" i="16"/>
  <c r="AO287" i="16"/>
  <c r="AN287" i="16"/>
  <c r="AM287" i="16"/>
  <c r="AQ286" i="16"/>
  <c r="AP286" i="16"/>
  <c r="AO286" i="16"/>
  <c r="AN286" i="16"/>
  <c r="AM286" i="16"/>
  <c r="AQ285" i="16"/>
  <c r="AP285" i="16"/>
  <c r="AO285" i="16"/>
  <c r="AN285" i="16"/>
  <c r="AM285" i="16"/>
  <c r="AQ284" i="16"/>
  <c r="AP284" i="16"/>
  <c r="AO284" i="16"/>
  <c r="AN284" i="16"/>
  <c r="AM284" i="16"/>
  <c r="AQ283" i="16"/>
  <c r="AP283" i="16"/>
  <c r="AO283" i="16"/>
  <c r="AN283" i="16"/>
  <c r="AM283" i="16"/>
  <c r="AQ282" i="16"/>
  <c r="AP282" i="16"/>
  <c r="AO282" i="16"/>
  <c r="AN282" i="16"/>
  <c r="AM282" i="16"/>
  <c r="AQ281" i="16"/>
  <c r="AP281" i="16"/>
  <c r="AO281" i="16"/>
  <c r="AN281" i="16"/>
  <c r="AM281" i="16"/>
  <c r="AQ280" i="16"/>
  <c r="AP280" i="16"/>
  <c r="AO280" i="16"/>
  <c r="AN280" i="16"/>
  <c r="AM280" i="16"/>
  <c r="AQ279" i="16"/>
  <c r="AP279" i="16"/>
  <c r="AO279" i="16"/>
  <c r="AN279" i="16"/>
  <c r="AM279" i="16"/>
  <c r="AQ278" i="16"/>
  <c r="AP278" i="16"/>
  <c r="AO278" i="16"/>
  <c r="AN278" i="16"/>
  <c r="AM278" i="16"/>
  <c r="AQ277" i="16"/>
  <c r="AP277" i="16"/>
  <c r="AO277" i="16"/>
  <c r="AN277" i="16"/>
  <c r="AM277" i="16"/>
  <c r="AQ276" i="16"/>
  <c r="AP276" i="16"/>
  <c r="AO276" i="16"/>
  <c r="AN276" i="16"/>
  <c r="AM276" i="16"/>
  <c r="AQ275" i="16"/>
  <c r="AP275" i="16"/>
  <c r="AO275" i="16"/>
  <c r="AN275" i="16"/>
  <c r="AM275" i="16"/>
  <c r="AQ274" i="16"/>
  <c r="AP274" i="16"/>
  <c r="AO274" i="16"/>
  <c r="AN274" i="16"/>
  <c r="AM274" i="16"/>
  <c r="AQ273" i="16"/>
  <c r="AP273" i="16"/>
  <c r="AO273" i="16"/>
  <c r="AN273" i="16"/>
  <c r="AM273" i="16"/>
  <c r="AQ272" i="16"/>
  <c r="AP272" i="16"/>
  <c r="AO272" i="16"/>
  <c r="AN272" i="16"/>
  <c r="AM272" i="16"/>
  <c r="AQ271" i="16"/>
  <c r="AP271" i="16"/>
  <c r="AO271" i="16"/>
  <c r="AN271" i="16"/>
  <c r="AM271" i="16"/>
  <c r="AQ270" i="16"/>
  <c r="AP270" i="16"/>
  <c r="AO270" i="16"/>
  <c r="AN270" i="16"/>
  <c r="AM270" i="16"/>
  <c r="AQ269" i="16"/>
  <c r="AP269" i="16"/>
  <c r="AO269" i="16"/>
  <c r="AN269" i="16"/>
  <c r="AM269" i="16"/>
  <c r="AQ268" i="16"/>
  <c r="AP268" i="16"/>
  <c r="AO268" i="16"/>
  <c r="AN268" i="16"/>
  <c r="AM268" i="16"/>
  <c r="AQ267" i="16"/>
  <c r="AP267" i="16"/>
  <c r="AO267" i="16"/>
  <c r="AN267" i="16"/>
  <c r="AM267" i="16"/>
  <c r="AQ266" i="16"/>
  <c r="AP266" i="16"/>
  <c r="AO266" i="16"/>
  <c r="AN266" i="16"/>
  <c r="AM266" i="16"/>
  <c r="AQ265" i="16"/>
  <c r="AP265" i="16"/>
  <c r="AO265" i="16"/>
  <c r="AN265" i="16"/>
  <c r="AM265" i="16"/>
  <c r="AQ264" i="16"/>
  <c r="AP264" i="16"/>
  <c r="AO264" i="16"/>
  <c r="AN264" i="16"/>
  <c r="AM264" i="16"/>
  <c r="AQ263" i="16"/>
  <c r="AP263" i="16"/>
  <c r="AO263" i="16"/>
  <c r="AN263" i="16"/>
  <c r="AM263" i="16"/>
  <c r="AQ262" i="16"/>
  <c r="AP262" i="16"/>
  <c r="AO262" i="16"/>
  <c r="AN262" i="16"/>
  <c r="AM262" i="16"/>
  <c r="AQ261" i="16"/>
  <c r="AP261" i="16"/>
  <c r="AO261" i="16"/>
  <c r="AN261" i="16"/>
  <c r="AM261" i="16"/>
  <c r="AQ260" i="16"/>
  <c r="AP260" i="16"/>
  <c r="AO260" i="16"/>
  <c r="AN260" i="16"/>
  <c r="AM260" i="16"/>
  <c r="AQ259" i="16"/>
  <c r="AP259" i="16"/>
  <c r="AO259" i="16"/>
  <c r="AN259" i="16"/>
  <c r="AM259" i="16"/>
  <c r="AQ258" i="16"/>
  <c r="AP258" i="16"/>
  <c r="AO258" i="16"/>
  <c r="AN258" i="16"/>
  <c r="AM258" i="16"/>
  <c r="AQ257" i="16"/>
  <c r="AP257" i="16"/>
  <c r="AO257" i="16"/>
  <c r="AN257" i="16"/>
  <c r="AM257" i="16"/>
  <c r="AQ256" i="16"/>
  <c r="AP256" i="16"/>
  <c r="AO256" i="16"/>
  <c r="AN256" i="16"/>
  <c r="AM256" i="16"/>
  <c r="AQ255" i="16"/>
  <c r="AP255" i="16"/>
  <c r="AO255" i="16"/>
  <c r="AN255" i="16"/>
  <c r="AM255" i="16"/>
  <c r="AQ254" i="16"/>
  <c r="AP254" i="16"/>
  <c r="AO254" i="16"/>
  <c r="AN254" i="16"/>
  <c r="AM254" i="16"/>
  <c r="AQ253" i="16"/>
  <c r="AP253" i="16"/>
  <c r="AO253" i="16"/>
  <c r="AN253" i="16"/>
  <c r="AM253" i="16"/>
  <c r="AQ252" i="16"/>
  <c r="AP252" i="16"/>
  <c r="AO252" i="16"/>
  <c r="AN252" i="16"/>
  <c r="AM252" i="16"/>
  <c r="AQ251" i="16"/>
  <c r="AP251" i="16"/>
  <c r="AO251" i="16"/>
  <c r="AN251" i="16"/>
  <c r="AM251" i="16"/>
  <c r="AQ250" i="16"/>
  <c r="AP250" i="16"/>
  <c r="AO250" i="16"/>
  <c r="AN250" i="16"/>
  <c r="AM250" i="16"/>
  <c r="AQ249" i="16"/>
  <c r="AP249" i="16"/>
  <c r="AO249" i="16"/>
  <c r="AN249" i="16"/>
  <c r="AM249" i="16"/>
  <c r="AQ248" i="16"/>
  <c r="AP248" i="16"/>
  <c r="AO248" i="16"/>
  <c r="AN248" i="16"/>
  <c r="AM248" i="16"/>
  <c r="AQ247" i="16"/>
  <c r="AP247" i="16"/>
  <c r="AO247" i="16"/>
  <c r="AN247" i="16"/>
  <c r="AM247" i="16"/>
  <c r="AQ246" i="16"/>
  <c r="AP246" i="16"/>
  <c r="AO246" i="16"/>
  <c r="AN246" i="16"/>
  <c r="AM246" i="16"/>
  <c r="AQ245" i="16"/>
  <c r="AP245" i="16"/>
  <c r="AO245" i="16"/>
  <c r="AN245" i="16"/>
  <c r="AM245" i="16"/>
  <c r="AQ244" i="16"/>
  <c r="AP244" i="16"/>
  <c r="AO244" i="16"/>
  <c r="AN244" i="16"/>
  <c r="AM244" i="16"/>
  <c r="AQ243" i="16"/>
  <c r="AP243" i="16"/>
  <c r="AO243" i="16"/>
  <c r="AN243" i="16"/>
  <c r="AM243" i="16"/>
  <c r="AQ242" i="16"/>
  <c r="AP242" i="16"/>
  <c r="AO242" i="16"/>
  <c r="AN242" i="16"/>
  <c r="AM242" i="16"/>
  <c r="AQ241" i="16"/>
  <c r="AP241" i="16"/>
  <c r="AO241" i="16"/>
  <c r="AN241" i="16"/>
  <c r="AM241" i="16"/>
  <c r="AQ240" i="16"/>
  <c r="AP240" i="16"/>
  <c r="AO240" i="16"/>
  <c r="AN240" i="16"/>
  <c r="AM240" i="16"/>
  <c r="AQ239" i="16"/>
  <c r="AP239" i="16"/>
  <c r="AO239" i="16"/>
  <c r="AN239" i="16"/>
  <c r="AM239" i="16"/>
  <c r="AQ238" i="16"/>
  <c r="AP238" i="16"/>
  <c r="AO238" i="16"/>
  <c r="AN238" i="16"/>
  <c r="AM238" i="16"/>
  <c r="AQ237" i="16"/>
  <c r="AP237" i="16"/>
  <c r="AO237" i="16"/>
  <c r="AN237" i="16"/>
  <c r="AM237" i="16"/>
  <c r="AQ236" i="16"/>
  <c r="AP236" i="16"/>
  <c r="AO236" i="16"/>
  <c r="AN236" i="16"/>
  <c r="AM236" i="16"/>
  <c r="AQ235" i="16"/>
  <c r="AP235" i="16"/>
  <c r="AO235" i="16"/>
  <c r="AN235" i="16"/>
  <c r="AM235" i="16"/>
  <c r="AQ234" i="16"/>
  <c r="AP234" i="16"/>
  <c r="AO234" i="16"/>
  <c r="AN234" i="16"/>
  <c r="AM234" i="16"/>
  <c r="AQ233" i="16"/>
  <c r="AP233" i="16"/>
  <c r="AO233" i="16"/>
  <c r="AN233" i="16"/>
  <c r="AM233" i="16"/>
  <c r="AQ232" i="16"/>
  <c r="AP232" i="16"/>
  <c r="AO232" i="16"/>
  <c r="AN232" i="16"/>
  <c r="AM232" i="16"/>
  <c r="AQ231" i="16"/>
  <c r="AP231" i="16"/>
  <c r="AO231" i="16"/>
  <c r="AN231" i="16"/>
  <c r="AM231" i="16"/>
  <c r="AQ230" i="16"/>
  <c r="AP230" i="16"/>
  <c r="AO230" i="16"/>
  <c r="AN230" i="16"/>
  <c r="AM230" i="16"/>
  <c r="AQ229" i="16"/>
  <c r="AP229" i="16"/>
  <c r="AO229" i="16"/>
  <c r="AN229" i="16"/>
  <c r="AM229" i="16"/>
  <c r="AQ228" i="16"/>
  <c r="AP228" i="16"/>
  <c r="AO228" i="16"/>
  <c r="AN228" i="16"/>
  <c r="AM228" i="16"/>
  <c r="AQ227" i="16"/>
  <c r="AP227" i="16"/>
  <c r="AO227" i="16"/>
  <c r="AN227" i="16"/>
  <c r="AM227" i="16"/>
  <c r="AQ226" i="16"/>
  <c r="AP226" i="16"/>
  <c r="AO226" i="16"/>
  <c r="AN226" i="16"/>
  <c r="AM226" i="16"/>
  <c r="AQ225" i="16"/>
  <c r="AP225" i="16"/>
  <c r="AO225" i="16"/>
  <c r="AN225" i="16"/>
  <c r="AM225" i="16"/>
  <c r="AQ224" i="16"/>
  <c r="AP224" i="16"/>
  <c r="AO224" i="16"/>
  <c r="AN224" i="16"/>
  <c r="AM224" i="16"/>
  <c r="AQ223" i="16"/>
  <c r="AP223" i="16"/>
  <c r="AO223" i="16"/>
  <c r="AN223" i="16"/>
  <c r="AM223" i="16"/>
  <c r="AQ222" i="16"/>
  <c r="AP222" i="16"/>
  <c r="AO222" i="16"/>
  <c r="AN222" i="16"/>
  <c r="AM222" i="16"/>
  <c r="AQ221" i="16"/>
  <c r="AP221" i="16"/>
  <c r="AO221" i="16"/>
  <c r="AN221" i="16"/>
  <c r="AM221" i="16"/>
  <c r="AQ220" i="16"/>
  <c r="AP220" i="16"/>
  <c r="AO220" i="16"/>
  <c r="AN220" i="16"/>
  <c r="AM220" i="16"/>
  <c r="AQ219" i="16"/>
  <c r="AP219" i="16"/>
  <c r="AO219" i="16"/>
  <c r="AN219" i="16"/>
  <c r="AM219" i="16"/>
  <c r="AQ218" i="16"/>
  <c r="AP218" i="16"/>
  <c r="AO218" i="16"/>
  <c r="AN218" i="16"/>
  <c r="AM218" i="16"/>
  <c r="AQ217" i="16"/>
  <c r="AP217" i="16"/>
  <c r="AO217" i="16"/>
  <c r="AN217" i="16"/>
  <c r="AM217" i="16"/>
  <c r="AQ216" i="16"/>
  <c r="AP216" i="16"/>
  <c r="AO216" i="16"/>
  <c r="AN216" i="16"/>
  <c r="AM216" i="16"/>
  <c r="AQ215" i="16"/>
  <c r="AP215" i="16"/>
  <c r="AO215" i="16"/>
  <c r="AN215" i="16"/>
  <c r="AM215" i="16"/>
  <c r="AQ214" i="16"/>
  <c r="AP214" i="16"/>
  <c r="AO214" i="16"/>
  <c r="AN214" i="16"/>
  <c r="AM214" i="16"/>
  <c r="AQ213" i="16"/>
  <c r="AP213" i="16"/>
  <c r="AO213" i="16"/>
  <c r="AN213" i="16"/>
  <c r="AM213" i="16"/>
  <c r="AQ212" i="16"/>
  <c r="AP212" i="16"/>
  <c r="AO212" i="16"/>
  <c r="AN212" i="16"/>
  <c r="AM212" i="16"/>
  <c r="AQ211" i="16"/>
  <c r="AP211" i="16"/>
  <c r="AO211" i="16"/>
  <c r="AN211" i="16"/>
  <c r="AM211" i="16"/>
  <c r="AQ210" i="16"/>
  <c r="AP210" i="16"/>
  <c r="AO210" i="16"/>
  <c r="AN210" i="16"/>
  <c r="AM210" i="16"/>
  <c r="AQ209" i="16"/>
  <c r="AP209" i="16"/>
  <c r="AO209" i="16"/>
  <c r="AN209" i="16"/>
  <c r="AM209" i="16"/>
  <c r="AQ208" i="16"/>
  <c r="AP208" i="16"/>
  <c r="AO208" i="16"/>
  <c r="AN208" i="16"/>
  <c r="AM208" i="16"/>
  <c r="AQ207" i="16"/>
  <c r="AP207" i="16"/>
  <c r="AO207" i="16"/>
  <c r="AN207" i="16"/>
  <c r="AM207" i="16"/>
  <c r="AQ206" i="16"/>
  <c r="AP206" i="16"/>
  <c r="AO206" i="16"/>
  <c r="AN206" i="16"/>
  <c r="AM206" i="16"/>
  <c r="AQ205" i="16"/>
  <c r="AP205" i="16"/>
  <c r="AO205" i="16"/>
  <c r="AN205" i="16"/>
  <c r="AM205" i="16"/>
  <c r="AQ204" i="16"/>
  <c r="AP204" i="16"/>
  <c r="AO204" i="16"/>
  <c r="AN204" i="16"/>
  <c r="AM204" i="16"/>
  <c r="AQ203" i="16"/>
  <c r="AP203" i="16"/>
  <c r="AO203" i="16"/>
  <c r="AN203" i="16"/>
  <c r="AM203" i="16"/>
  <c r="AQ202" i="16"/>
  <c r="AP202" i="16"/>
  <c r="AO202" i="16"/>
  <c r="AN202" i="16"/>
  <c r="AM202" i="16"/>
  <c r="AQ201" i="16"/>
  <c r="AP201" i="16"/>
  <c r="AO201" i="16"/>
  <c r="AN201" i="16"/>
  <c r="AM201" i="16"/>
  <c r="AQ200" i="16"/>
  <c r="AP200" i="16"/>
  <c r="AO200" i="16"/>
  <c r="AN200" i="16"/>
  <c r="AM200" i="16"/>
  <c r="AQ199" i="16"/>
  <c r="AP199" i="16"/>
  <c r="AO199" i="16"/>
  <c r="AN199" i="16"/>
  <c r="AM199" i="16"/>
  <c r="AQ198" i="16"/>
  <c r="AP198" i="16"/>
  <c r="AO198" i="16"/>
  <c r="AN198" i="16"/>
  <c r="AM198" i="16"/>
  <c r="AQ197" i="16"/>
  <c r="AP197" i="16"/>
  <c r="AO197" i="16"/>
  <c r="AN197" i="16"/>
  <c r="AM197" i="16"/>
  <c r="AQ196" i="16"/>
  <c r="AP196" i="16"/>
  <c r="AO196" i="16"/>
  <c r="AN196" i="16"/>
  <c r="AM196" i="16"/>
  <c r="AQ195" i="16"/>
  <c r="AP195" i="16"/>
  <c r="AO195" i="16"/>
  <c r="AN195" i="16"/>
  <c r="AM195" i="16"/>
  <c r="AQ194" i="16"/>
  <c r="AP194" i="16"/>
  <c r="AO194" i="16"/>
  <c r="AN194" i="16"/>
  <c r="AM194" i="16"/>
  <c r="AQ193" i="16"/>
  <c r="AP193" i="16"/>
  <c r="AO193" i="16"/>
  <c r="AN193" i="16"/>
  <c r="AM193" i="16"/>
  <c r="AQ192" i="16"/>
  <c r="AP192" i="16"/>
  <c r="AO192" i="16"/>
  <c r="AN192" i="16"/>
  <c r="AM192" i="16"/>
  <c r="AQ191" i="16"/>
  <c r="AP191" i="16"/>
  <c r="AO191" i="16"/>
  <c r="AN191" i="16"/>
  <c r="AM191" i="16"/>
  <c r="AQ190" i="16"/>
  <c r="AP190" i="16"/>
  <c r="AO190" i="16"/>
  <c r="AN190" i="16"/>
  <c r="AM190" i="16"/>
  <c r="AQ189" i="16"/>
  <c r="AP189" i="16"/>
  <c r="AO189" i="16"/>
  <c r="AN189" i="16"/>
  <c r="AM189" i="16"/>
  <c r="AQ188" i="16"/>
  <c r="AP188" i="16"/>
  <c r="AO188" i="16"/>
  <c r="AN188" i="16"/>
  <c r="AM188" i="16"/>
  <c r="AQ187" i="16"/>
  <c r="AP187" i="16"/>
  <c r="AO187" i="16"/>
  <c r="AN187" i="16"/>
  <c r="AM187" i="16"/>
  <c r="AQ186" i="16"/>
  <c r="AP186" i="16"/>
  <c r="AO186" i="16"/>
  <c r="AN186" i="16"/>
  <c r="AM186" i="16"/>
  <c r="AQ185" i="16"/>
  <c r="AP185" i="16"/>
  <c r="AO185" i="16"/>
  <c r="AN185" i="16"/>
  <c r="AM185" i="16"/>
  <c r="AQ184" i="16"/>
  <c r="AP184" i="16"/>
  <c r="AO184" i="16"/>
  <c r="AN184" i="16"/>
  <c r="AM184" i="16"/>
  <c r="AQ183" i="16"/>
  <c r="AP183" i="16"/>
  <c r="AO183" i="16"/>
  <c r="AN183" i="16"/>
  <c r="AM183" i="16"/>
  <c r="AQ182" i="16"/>
  <c r="AP182" i="16"/>
  <c r="AO182" i="16"/>
  <c r="AN182" i="16"/>
  <c r="AM182" i="16"/>
  <c r="AQ181" i="16"/>
  <c r="AP181" i="16"/>
  <c r="AO181" i="16"/>
  <c r="AN181" i="16"/>
  <c r="AM181" i="16"/>
  <c r="AQ180" i="16"/>
  <c r="AP180" i="16"/>
  <c r="AO180" i="16"/>
  <c r="AN180" i="16"/>
  <c r="AM180" i="16"/>
  <c r="AQ179" i="16"/>
  <c r="AP179" i="16"/>
  <c r="AO179" i="16"/>
  <c r="AN179" i="16"/>
  <c r="AM179" i="16"/>
  <c r="AQ178" i="16"/>
  <c r="AP178" i="16"/>
  <c r="AO178" i="16"/>
  <c r="AN178" i="16"/>
  <c r="AM178" i="16"/>
  <c r="AQ177" i="16"/>
  <c r="AP177" i="16"/>
  <c r="AO177" i="16"/>
  <c r="AN177" i="16"/>
  <c r="AM177" i="16"/>
  <c r="AQ176" i="16"/>
  <c r="AP176" i="16"/>
  <c r="AO176" i="16"/>
  <c r="AN176" i="16"/>
  <c r="AM176" i="16"/>
  <c r="AQ175" i="16"/>
  <c r="AP175" i="16"/>
  <c r="AO175" i="16"/>
  <c r="AN175" i="16"/>
  <c r="AM175" i="16"/>
  <c r="AQ174" i="16"/>
  <c r="AP174" i="16"/>
  <c r="AO174" i="16"/>
  <c r="AN174" i="16"/>
  <c r="AM174" i="16"/>
  <c r="AQ173" i="16"/>
  <c r="AP173" i="16"/>
  <c r="AO173" i="16"/>
  <c r="AN173" i="16"/>
  <c r="AM173" i="16"/>
  <c r="AQ172" i="16"/>
  <c r="AP172" i="16"/>
  <c r="AO172" i="16"/>
  <c r="AN172" i="16"/>
  <c r="AM172" i="16"/>
  <c r="AQ171" i="16"/>
  <c r="AP171" i="16"/>
  <c r="AO171" i="16"/>
  <c r="AN171" i="16"/>
  <c r="AM171" i="16"/>
  <c r="AQ170" i="16"/>
  <c r="AP170" i="16"/>
  <c r="AO170" i="16"/>
  <c r="AN170" i="16"/>
  <c r="AM170" i="16"/>
  <c r="AQ169" i="16"/>
  <c r="AP169" i="16"/>
  <c r="AO169" i="16"/>
  <c r="AN169" i="16"/>
  <c r="AM169" i="16"/>
  <c r="AQ168" i="16"/>
  <c r="AP168" i="16"/>
  <c r="AO168" i="16"/>
  <c r="AN168" i="16"/>
  <c r="AM168" i="16"/>
  <c r="AQ167" i="16"/>
  <c r="AP167" i="16"/>
  <c r="AO167" i="16"/>
  <c r="AN167" i="16"/>
  <c r="AM167" i="16"/>
  <c r="AQ166" i="16"/>
  <c r="AP166" i="16"/>
  <c r="AO166" i="16"/>
  <c r="AN166" i="16"/>
  <c r="AM166" i="16"/>
  <c r="AQ165" i="16"/>
  <c r="AP165" i="16"/>
  <c r="AO165" i="16"/>
  <c r="AN165" i="16"/>
  <c r="AM165" i="16"/>
  <c r="AQ164" i="16"/>
  <c r="AP164" i="16"/>
  <c r="AO164" i="16"/>
  <c r="AN164" i="16"/>
  <c r="AM164" i="16"/>
  <c r="AQ163" i="16"/>
  <c r="AP163" i="16"/>
  <c r="AO163" i="16"/>
  <c r="AN163" i="16"/>
  <c r="AM163" i="16"/>
  <c r="AQ162" i="16"/>
  <c r="AP162" i="16"/>
  <c r="AO162" i="16"/>
  <c r="AN162" i="16"/>
  <c r="AM162" i="16"/>
  <c r="AQ161" i="16"/>
  <c r="AP161" i="16"/>
  <c r="AO161" i="16"/>
  <c r="AN161" i="16"/>
  <c r="AM161" i="16"/>
  <c r="AQ160" i="16"/>
  <c r="AP160" i="16"/>
  <c r="AO160" i="16"/>
  <c r="AN160" i="16"/>
  <c r="AM160" i="16"/>
  <c r="AQ159" i="16"/>
  <c r="AP159" i="16"/>
  <c r="AO159" i="16"/>
  <c r="AN159" i="16"/>
  <c r="AM159" i="16"/>
  <c r="AQ158" i="16"/>
  <c r="AP158" i="16"/>
  <c r="AO158" i="16"/>
  <c r="AN158" i="16"/>
  <c r="AM158" i="16"/>
  <c r="AQ157" i="16"/>
  <c r="AP157" i="16"/>
  <c r="AO157" i="16"/>
  <c r="AN157" i="16"/>
  <c r="AM157" i="16"/>
  <c r="AQ156" i="16"/>
  <c r="AP156" i="16"/>
  <c r="AO156" i="16"/>
  <c r="AN156" i="16"/>
  <c r="AM156" i="16"/>
  <c r="AQ155" i="16"/>
  <c r="AP155" i="16"/>
  <c r="AO155" i="16"/>
  <c r="AN155" i="16"/>
  <c r="AM155" i="16"/>
  <c r="AQ154" i="16"/>
  <c r="AP154" i="16"/>
  <c r="AO154" i="16"/>
  <c r="AN154" i="16"/>
  <c r="AM154" i="16"/>
  <c r="AQ153" i="16"/>
  <c r="AP153" i="16"/>
  <c r="AO153" i="16"/>
  <c r="AN153" i="16"/>
  <c r="AM153" i="16"/>
  <c r="AQ152" i="16"/>
  <c r="AP152" i="16"/>
  <c r="AO152" i="16"/>
  <c r="AN152" i="16"/>
  <c r="AM152" i="16"/>
  <c r="AQ151" i="16"/>
  <c r="AP151" i="16"/>
  <c r="AO151" i="16"/>
  <c r="AN151" i="16"/>
  <c r="AM151" i="16"/>
  <c r="AQ150" i="16"/>
  <c r="AP150" i="16"/>
  <c r="AO150" i="16"/>
  <c r="AN150" i="16"/>
  <c r="AM150" i="16"/>
  <c r="AQ149" i="16"/>
  <c r="AP149" i="16"/>
  <c r="AO149" i="16"/>
  <c r="AN149" i="16"/>
  <c r="AM149" i="16"/>
  <c r="AQ148" i="16"/>
  <c r="AP148" i="16"/>
  <c r="AO148" i="16"/>
  <c r="AN148" i="16"/>
  <c r="AM148" i="16"/>
  <c r="AQ147" i="16"/>
  <c r="AP147" i="16"/>
  <c r="AO147" i="16"/>
  <c r="AN147" i="16"/>
  <c r="AM147" i="16"/>
  <c r="AQ146" i="16"/>
  <c r="AP146" i="16"/>
  <c r="AO146" i="16"/>
  <c r="AN146" i="16"/>
  <c r="AM146" i="16"/>
  <c r="AQ145" i="16"/>
  <c r="AP145" i="16"/>
  <c r="AO145" i="16"/>
  <c r="AN145" i="16"/>
  <c r="AM145" i="16"/>
  <c r="AQ144" i="16"/>
  <c r="AP144" i="16"/>
  <c r="AO144" i="16"/>
  <c r="AN144" i="16"/>
  <c r="AM144" i="16"/>
  <c r="AQ143" i="16"/>
  <c r="AP143" i="16"/>
  <c r="AO143" i="16"/>
  <c r="AN143" i="16"/>
  <c r="AM143" i="16"/>
  <c r="AQ142" i="16"/>
  <c r="AP142" i="16"/>
  <c r="AO142" i="16"/>
  <c r="AN142" i="16"/>
  <c r="AM142" i="16"/>
  <c r="AQ141" i="16"/>
  <c r="AP141" i="16"/>
  <c r="AO141" i="16"/>
  <c r="AN141" i="16"/>
  <c r="AM141" i="16"/>
  <c r="AQ140" i="16"/>
  <c r="AP140" i="16"/>
  <c r="AO140" i="16"/>
  <c r="AN140" i="16"/>
  <c r="AM140" i="16"/>
  <c r="AQ139" i="16"/>
  <c r="AP139" i="16"/>
  <c r="AO139" i="16"/>
  <c r="AN139" i="16"/>
  <c r="AM139" i="16"/>
  <c r="AQ138" i="16"/>
  <c r="AP138" i="16"/>
  <c r="AO138" i="16"/>
  <c r="AN138" i="16"/>
  <c r="AM138" i="16"/>
  <c r="AQ137" i="16"/>
  <c r="AP137" i="16"/>
  <c r="AO137" i="16"/>
  <c r="AN137" i="16"/>
  <c r="AM137" i="16"/>
  <c r="AQ136" i="16"/>
  <c r="AP136" i="16"/>
  <c r="AO136" i="16"/>
  <c r="AN136" i="16"/>
  <c r="AM136" i="16"/>
  <c r="AQ135" i="16"/>
  <c r="AP135" i="16"/>
  <c r="AO135" i="16"/>
  <c r="AN135" i="16"/>
  <c r="AM135" i="16"/>
  <c r="AQ134" i="16"/>
  <c r="AP134" i="16"/>
  <c r="AO134" i="16"/>
  <c r="AN134" i="16"/>
  <c r="AM134" i="16"/>
  <c r="AQ133" i="16"/>
  <c r="AP133" i="16"/>
  <c r="AO133" i="16"/>
  <c r="AN133" i="16"/>
  <c r="AM133" i="16"/>
  <c r="AQ132" i="16"/>
  <c r="AP132" i="16"/>
  <c r="AO132" i="16"/>
  <c r="AN132" i="16"/>
  <c r="AM132" i="16"/>
  <c r="AQ131" i="16"/>
  <c r="AP131" i="16"/>
  <c r="AO131" i="16"/>
  <c r="AN131" i="16"/>
  <c r="AM131" i="16"/>
  <c r="AQ130" i="16"/>
  <c r="AP130" i="16"/>
  <c r="AO130" i="16"/>
  <c r="AN130" i="16"/>
  <c r="AM130" i="16"/>
  <c r="AQ129" i="16"/>
  <c r="AP129" i="16"/>
  <c r="AO129" i="16"/>
  <c r="AN129" i="16"/>
  <c r="AM129" i="16"/>
  <c r="AQ128" i="16"/>
  <c r="AP128" i="16"/>
  <c r="AO128" i="16"/>
  <c r="AN128" i="16"/>
  <c r="AM128" i="16"/>
  <c r="AQ127" i="16"/>
  <c r="AP127" i="16"/>
  <c r="AO127" i="16"/>
  <c r="AN127" i="16"/>
  <c r="AM127" i="16"/>
  <c r="AQ126" i="16"/>
  <c r="AP126" i="16"/>
  <c r="AO126" i="16"/>
  <c r="AN126" i="16"/>
  <c r="AM126" i="16"/>
  <c r="AQ125" i="16"/>
  <c r="AP125" i="16"/>
  <c r="AO125" i="16"/>
  <c r="AN125" i="16"/>
  <c r="AM125" i="16"/>
  <c r="AQ124" i="16"/>
  <c r="AP124" i="16"/>
  <c r="AO124" i="16"/>
  <c r="AN124" i="16"/>
  <c r="AM124" i="16"/>
  <c r="AQ123" i="16"/>
  <c r="AP123" i="16"/>
  <c r="AO123" i="16"/>
  <c r="AN123" i="16"/>
  <c r="AM123" i="16"/>
  <c r="AQ122" i="16"/>
  <c r="AP122" i="16"/>
  <c r="AO122" i="16"/>
  <c r="AN122" i="16"/>
  <c r="AM122" i="16"/>
  <c r="AQ121" i="16"/>
  <c r="AP121" i="16"/>
  <c r="AO121" i="16"/>
  <c r="AN121" i="16"/>
  <c r="AM121" i="16"/>
  <c r="AQ120" i="16"/>
  <c r="AP120" i="16"/>
  <c r="AO120" i="16"/>
  <c r="AN120" i="16"/>
  <c r="AM120" i="16"/>
  <c r="AQ119" i="16"/>
  <c r="AP119" i="16"/>
  <c r="AO119" i="16"/>
  <c r="AN119" i="16"/>
  <c r="AM119" i="16"/>
  <c r="AQ118" i="16"/>
  <c r="AP118" i="16"/>
  <c r="AO118" i="16"/>
  <c r="AN118" i="16"/>
  <c r="AM118" i="16"/>
  <c r="AQ117" i="16"/>
  <c r="AP117" i="16"/>
  <c r="AO117" i="16"/>
  <c r="AN117" i="16"/>
  <c r="AM117" i="16"/>
  <c r="AQ116" i="16"/>
  <c r="AP116" i="16"/>
  <c r="AO116" i="16"/>
  <c r="AN116" i="16"/>
  <c r="AM116" i="16"/>
  <c r="AQ115" i="16"/>
  <c r="AP115" i="16"/>
  <c r="AO115" i="16"/>
  <c r="AN115" i="16"/>
  <c r="AM115" i="16"/>
  <c r="AQ114" i="16"/>
  <c r="AP114" i="16"/>
  <c r="AO114" i="16"/>
  <c r="AN114" i="16"/>
  <c r="AM114" i="16"/>
  <c r="AQ113" i="16"/>
  <c r="AP113" i="16"/>
  <c r="AO113" i="16"/>
  <c r="AN113" i="16"/>
  <c r="AM113" i="16"/>
  <c r="AQ112" i="16"/>
  <c r="AP112" i="16"/>
  <c r="AO112" i="16"/>
  <c r="AN112" i="16"/>
  <c r="AM112" i="16"/>
  <c r="AQ111" i="16"/>
  <c r="AP111" i="16"/>
  <c r="AO111" i="16"/>
  <c r="AN111" i="16"/>
  <c r="AM111" i="16"/>
  <c r="AQ110" i="16"/>
  <c r="AP110" i="16"/>
  <c r="AO110" i="16"/>
  <c r="AN110" i="16"/>
  <c r="AM110" i="16"/>
  <c r="AQ109" i="16"/>
  <c r="AP109" i="16"/>
  <c r="AO109" i="16"/>
  <c r="AN109" i="16"/>
  <c r="AM109" i="16"/>
  <c r="AQ108" i="16"/>
  <c r="AP108" i="16"/>
  <c r="AO108" i="16"/>
  <c r="AN108" i="16"/>
  <c r="AM108" i="16"/>
  <c r="AQ107" i="16"/>
  <c r="AP107" i="16"/>
  <c r="AO107" i="16"/>
  <c r="AN107" i="16"/>
  <c r="AM107" i="16"/>
  <c r="AQ106" i="16"/>
  <c r="AP106" i="16"/>
  <c r="AO106" i="16"/>
  <c r="AN106" i="16"/>
  <c r="AM106" i="16"/>
  <c r="AQ105" i="16"/>
  <c r="AP105" i="16"/>
  <c r="AO105" i="16"/>
  <c r="AN105" i="16"/>
  <c r="AM105" i="16"/>
  <c r="AQ104" i="16"/>
  <c r="AP104" i="16"/>
  <c r="AO104" i="16"/>
  <c r="AN104" i="16"/>
  <c r="AM104" i="16"/>
  <c r="AQ103" i="16"/>
  <c r="AP103" i="16"/>
  <c r="AO103" i="16"/>
  <c r="AN103" i="16"/>
  <c r="AM103" i="16"/>
  <c r="AQ102" i="16"/>
  <c r="AP102" i="16"/>
  <c r="AO102" i="16"/>
  <c r="AN102" i="16"/>
  <c r="AM102" i="16"/>
  <c r="AQ101" i="16"/>
  <c r="AP101" i="16"/>
  <c r="AO101" i="16"/>
  <c r="AN101" i="16"/>
  <c r="AM101" i="16"/>
  <c r="AQ100" i="16"/>
  <c r="AP100" i="16"/>
  <c r="AO100" i="16"/>
  <c r="AN100" i="16"/>
  <c r="AM100" i="16"/>
  <c r="AQ99" i="16"/>
  <c r="AP99" i="16"/>
  <c r="AO99" i="16"/>
  <c r="AN99" i="16"/>
  <c r="AM99" i="16"/>
  <c r="AQ98" i="16"/>
  <c r="AP98" i="16"/>
  <c r="AO98" i="16"/>
  <c r="AN98" i="16"/>
  <c r="AM98" i="16"/>
  <c r="AQ97" i="16"/>
  <c r="AP97" i="16"/>
  <c r="AO97" i="16"/>
  <c r="AN97" i="16"/>
  <c r="AM97" i="16"/>
  <c r="AQ96" i="16"/>
  <c r="AP96" i="16"/>
  <c r="AO96" i="16"/>
  <c r="AN96" i="16"/>
  <c r="AM96" i="16"/>
  <c r="AQ95" i="16"/>
  <c r="AP95" i="16"/>
  <c r="AO95" i="16"/>
  <c r="AN95" i="16"/>
  <c r="AM95" i="16"/>
  <c r="AQ94" i="16"/>
  <c r="AP94" i="16"/>
  <c r="AO94" i="16"/>
  <c r="AN94" i="16"/>
  <c r="AM94" i="16"/>
  <c r="AQ93" i="16"/>
  <c r="AP93" i="16"/>
  <c r="AO93" i="16"/>
  <c r="AN93" i="16"/>
  <c r="AM93" i="16"/>
  <c r="AQ92" i="16"/>
  <c r="AP92" i="16"/>
  <c r="AO92" i="16"/>
  <c r="AN92" i="16"/>
  <c r="AM92" i="16"/>
  <c r="AQ91" i="16"/>
  <c r="AP91" i="16"/>
  <c r="AO91" i="16"/>
  <c r="AN91" i="16"/>
  <c r="AM91" i="16"/>
  <c r="AQ90" i="16"/>
  <c r="AP90" i="16"/>
  <c r="AO90" i="16"/>
  <c r="AN90" i="16"/>
  <c r="AM90" i="16"/>
  <c r="AQ89" i="16"/>
  <c r="AP89" i="16"/>
  <c r="AO89" i="16"/>
  <c r="AN89" i="16"/>
  <c r="AM89" i="16"/>
  <c r="AQ88" i="16"/>
  <c r="AP88" i="16"/>
  <c r="AO88" i="16"/>
  <c r="AN88" i="16"/>
  <c r="AM88" i="16"/>
  <c r="AT87" i="16"/>
  <c r="AS87" i="16"/>
  <c r="AR87" i="16"/>
  <c r="AQ87" i="16"/>
  <c r="AP87" i="16"/>
  <c r="AO87" i="16"/>
  <c r="AN87" i="16"/>
  <c r="AM87" i="16"/>
  <c r="AT86" i="16"/>
  <c r="AS86" i="16"/>
  <c r="AR86" i="16"/>
  <c r="AQ86" i="16"/>
  <c r="AP86" i="16"/>
  <c r="AO86" i="16"/>
  <c r="AN86" i="16"/>
  <c r="AM86" i="16"/>
  <c r="AT85" i="16"/>
  <c r="AS85" i="16"/>
  <c r="AR85" i="16"/>
  <c r="AQ85" i="16"/>
  <c r="AP85" i="16"/>
  <c r="AO85" i="16"/>
  <c r="AN85" i="16"/>
  <c r="AM85" i="16"/>
  <c r="AT84" i="16"/>
  <c r="AS84" i="16"/>
  <c r="AR84" i="16"/>
  <c r="AQ84" i="16"/>
  <c r="AP84" i="16"/>
  <c r="AO84" i="16"/>
  <c r="AN84" i="16"/>
  <c r="AM84" i="16"/>
  <c r="AT83" i="16"/>
  <c r="AS83" i="16"/>
  <c r="AR83" i="16"/>
  <c r="AQ83" i="16"/>
  <c r="AP83" i="16"/>
  <c r="AO83" i="16"/>
  <c r="AN83" i="16"/>
  <c r="AM83" i="16"/>
  <c r="AT82" i="16"/>
  <c r="AS82" i="16"/>
  <c r="AR82" i="16"/>
  <c r="AQ82" i="16"/>
  <c r="AP82" i="16"/>
  <c r="AO82" i="16"/>
  <c r="AN82" i="16"/>
  <c r="AM82" i="16"/>
  <c r="AT81" i="16"/>
  <c r="AS81" i="16"/>
  <c r="AR81" i="16"/>
  <c r="AQ81" i="16"/>
  <c r="AP81" i="16"/>
  <c r="AO81" i="16"/>
  <c r="AN81" i="16"/>
  <c r="AM81" i="16"/>
  <c r="AT80" i="16"/>
  <c r="AS80" i="16"/>
  <c r="AR80" i="16"/>
  <c r="AQ80" i="16"/>
  <c r="AP80" i="16"/>
  <c r="AO80" i="16"/>
  <c r="AN80" i="16"/>
  <c r="AM80" i="16"/>
  <c r="AT79" i="16"/>
  <c r="AS79" i="16"/>
  <c r="AR79" i="16"/>
  <c r="AQ79" i="16"/>
  <c r="AP79" i="16"/>
  <c r="AO79" i="16"/>
  <c r="AN79" i="16"/>
  <c r="AM79" i="16"/>
  <c r="AT78" i="16"/>
  <c r="AS78" i="16"/>
  <c r="AR78" i="16"/>
  <c r="AQ78" i="16"/>
  <c r="AP78" i="16"/>
  <c r="AO78" i="16"/>
  <c r="AN78" i="16"/>
  <c r="AM78" i="16"/>
  <c r="AT77" i="16"/>
  <c r="AS77" i="16"/>
  <c r="AR77" i="16"/>
  <c r="AQ77" i="16"/>
  <c r="AP77" i="16"/>
  <c r="AO77" i="16"/>
  <c r="AN77" i="16"/>
  <c r="AM77" i="16"/>
  <c r="AT76" i="16"/>
  <c r="AS76" i="16"/>
  <c r="AR76" i="16"/>
  <c r="AQ76" i="16"/>
  <c r="AP76" i="16"/>
  <c r="AO76" i="16"/>
  <c r="AN76" i="16"/>
  <c r="AM76" i="16"/>
  <c r="AT75" i="16"/>
  <c r="AS75" i="16"/>
  <c r="AR75" i="16"/>
  <c r="AQ75" i="16"/>
  <c r="AP75" i="16"/>
  <c r="AO75" i="16"/>
  <c r="AN75" i="16"/>
  <c r="AM75" i="16"/>
  <c r="AT74" i="16"/>
  <c r="AS74" i="16"/>
  <c r="AR74" i="16"/>
  <c r="AQ74" i="16"/>
  <c r="AP74" i="16"/>
  <c r="AO74" i="16"/>
  <c r="AN74" i="16"/>
  <c r="AM74" i="16"/>
  <c r="AT73" i="16"/>
  <c r="AS73" i="16"/>
  <c r="AR73" i="16"/>
  <c r="AQ73" i="16"/>
  <c r="AP73" i="16"/>
  <c r="AO73" i="16"/>
  <c r="AN73" i="16"/>
  <c r="AM73" i="16"/>
  <c r="AT72" i="16"/>
  <c r="AS72" i="16"/>
  <c r="AR72" i="16"/>
  <c r="AQ72" i="16"/>
  <c r="AP72" i="16"/>
  <c r="AO72" i="16"/>
  <c r="AN72" i="16"/>
  <c r="AM72" i="16"/>
  <c r="AT71" i="16"/>
  <c r="AS71" i="16"/>
  <c r="AR71" i="16"/>
  <c r="AQ71" i="16"/>
  <c r="AP71" i="16"/>
  <c r="AO71" i="16"/>
  <c r="AN71" i="16"/>
  <c r="AM71" i="16"/>
  <c r="AT70" i="16"/>
  <c r="AS70" i="16"/>
  <c r="AR70" i="16"/>
  <c r="AQ70" i="16"/>
  <c r="AP70" i="16"/>
  <c r="AO70" i="16"/>
  <c r="AN70" i="16"/>
  <c r="AM70" i="16"/>
  <c r="AT69" i="16"/>
  <c r="AS69" i="16"/>
  <c r="AR69" i="16"/>
  <c r="AQ69" i="16"/>
  <c r="AP69" i="16"/>
  <c r="AO69" i="16"/>
  <c r="AN69" i="16"/>
  <c r="AM69" i="16"/>
  <c r="AT68" i="16"/>
  <c r="AS68" i="16"/>
  <c r="AR68" i="16"/>
  <c r="AQ68" i="16"/>
  <c r="AP68" i="16"/>
  <c r="AO68" i="16"/>
  <c r="AN68" i="16"/>
  <c r="AM68" i="16"/>
  <c r="AT67" i="16"/>
  <c r="AS67" i="16"/>
  <c r="AR67" i="16"/>
  <c r="AQ67" i="16"/>
  <c r="AP67" i="16"/>
  <c r="AO67" i="16"/>
  <c r="AN67" i="16"/>
  <c r="AM67" i="16"/>
  <c r="AT66" i="16"/>
  <c r="AS66" i="16"/>
  <c r="AR66" i="16"/>
  <c r="AQ66" i="16"/>
  <c r="AP66" i="16"/>
  <c r="AO66" i="16"/>
  <c r="AN66" i="16"/>
  <c r="AM66" i="16"/>
  <c r="AT65" i="16"/>
  <c r="AS65" i="16"/>
  <c r="AR65" i="16"/>
  <c r="AQ65" i="16"/>
  <c r="AP65" i="16"/>
  <c r="AO65" i="16"/>
  <c r="AN65" i="16"/>
  <c r="AM65" i="16"/>
  <c r="AT64" i="16"/>
  <c r="AS64" i="16"/>
  <c r="AR64" i="16"/>
  <c r="AQ64" i="16"/>
  <c r="AP64" i="16"/>
  <c r="AO64" i="16"/>
  <c r="AN64" i="16"/>
  <c r="AM64" i="16"/>
  <c r="AT63" i="16"/>
  <c r="AS63" i="16"/>
  <c r="AR63" i="16"/>
  <c r="AQ63" i="16"/>
  <c r="AP63" i="16"/>
  <c r="AO63" i="16"/>
  <c r="AN63" i="16"/>
  <c r="AM63" i="16"/>
  <c r="AT62" i="16"/>
  <c r="AS62" i="16"/>
  <c r="AR62" i="16"/>
  <c r="AQ62" i="16"/>
  <c r="AP62" i="16"/>
  <c r="AO62" i="16"/>
  <c r="AN62" i="16"/>
  <c r="AM62" i="16"/>
  <c r="AT61" i="16"/>
  <c r="AS61" i="16"/>
  <c r="AR61" i="16"/>
  <c r="AQ61" i="16"/>
  <c r="AP61" i="16"/>
  <c r="AO61" i="16"/>
  <c r="AN61" i="16"/>
  <c r="AM61" i="16"/>
  <c r="AT60" i="16"/>
  <c r="AS60" i="16"/>
  <c r="AR60" i="16"/>
  <c r="AQ60" i="16"/>
  <c r="AP60" i="16"/>
  <c r="AO60" i="16"/>
  <c r="AN60" i="16"/>
  <c r="AM60" i="16"/>
  <c r="AT59" i="16"/>
  <c r="AS59" i="16"/>
  <c r="AR59" i="16"/>
  <c r="AQ59" i="16"/>
  <c r="AP59" i="16"/>
  <c r="AO59" i="16"/>
  <c r="AN59" i="16"/>
  <c r="AM59" i="16"/>
  <c r="AT58" i="16"/>
  <c r="AS58" i="16"/>
  <c r="AR58" i="16"/>
  <c r="AQ58" i="16"/>
  <c r="AP58" i="16"/>
  <c r="AO58" i="16"/>
  <c r="AN58" i="16"/>
  <c r="AM58" i="16"/>
  <c r="AT57" i="16"/>
  <c r="AS57" i="16"/>
  <c r="AR57" i="16"/>
  <c r="AQ57" i="16"/>
  <c r="AP57" i="16"/>
  <c r="AO57" i="16"/>
  <c r="AN57" i="16"/>
  <c r="AM57" i="16"/>
  <c r="AT56" i="16"/>
  <c r="AS56" i="16"/>
  <c r="AR56" i="16"/>
  <c r="AQ56" i="16"/>
  <c r="AP56" i="16"/>
  <c r="AO56" i="16"/>
  <c r="AN56" i="16"/>
  <c r="AM56" i="16"/>
  <c r="AT55" i="16"/>
  <c r="AS55" i="16"/>
  <c r="AR55" i="16"/>
  <c r="AQ55" i="16"/>
  <c r="AP55" i="16"/>
  <c r="AO55" i="16"/>
  <c r="AN55" i="16"/>
  <c r="AM55" i="16"/>
  <c r="AT54" i="16"/>
  <c r="AS54" i="16"/>
  <c r="AR54" i="16"/>
  <c r="AQ54" i="16"/>
  <c r="AP54" i="16"/>
  <c r="AO54" i="16"/>
  <c r="AN54" i="16"/>
  <c r="AM54" i="16"/>
  <c r="AT53" i="16"/>
  <c r="AS53" i="16"/>
  <c r="AR53" i="16"/>
  <c r="AQ53" i="16"/>
  <c r="AP53" i="16"/>
  <c r="AO53" i="16"/>
  <c r="AN53" i="16"/>
  <c r="AM53" i="16"/>
  <c r="AT52" i="16"/>
  <c r="AS52" i="16"/>
  <c r="AR52" i="16"/>
  <c r="AQ52" i="16"/>
  <c r="AP52" i="16"/>
  <c r="AO52" i="16"/>
  <c r="AN52" i="16"/>
  <c r="AM52" i="16"/>
  <c r="AT51" i="16"/>
  <c r="AS51" i="16"/>
  <c r="AR51" i="16"/>
  <c r="AQ51" i="16"/>
  <c r="AP51" i="16"/>
  <c r="AO51" i="16"/>
  <c r="AN51" i="16"/>
  <c r="AM51" i="16"/>
  <c r="AT50" i="16"/>
  <c r="AS50" i="16"/>
  <c r="AR50" i="16"/>
  <c r="AQ50" i="16"/>
  <c r="AP50" i="16"/>
  <c r="AO50" i="16"/>
  <c r="AN50" i="16"/>
  <c r="AM50" i="16"/>
  <c r="AT49" i="16"/>
  <c r="AS49" i="16"/>
  <c r="AR49" i="16"/>
  <c r="AQ49" i="16"/>
  <c r="AP49" i="16"/>
  <c r="AO49" i="16"/>
  <c r="AN49" i="16"/>
  <c r="AM49" i="16"/>
  <c r="AT48" i="16"/>
  <c r="AS48" i="16"/>
  <c r="AR48" i="16"/>
  <c r="AQ48" i="16"/>
  <c r="AP48" i="16"/>
  <c r="AO48" i="16"/>
  <c r="AN48" i="16"/>
  <c r="AM48" i="16"/>
  <c r="AT47" i="16"/>
  <c r="AS47" i="16"/>
  <c r="AQ47" i="16"/>
  <c r="AP47" i="16"/>
  <c r="AO47" i="16"/>
  <c r="AN47" i="16"/>
  <c r="AM47" i="16"/>
  <c r="AT46" i="16"/>
  <c r="AS46" i="16"/>
  <c r="AQ46" i="16"/>
  <c r="AP46" i="16"/>
  <c r="AO46" i="16"/>
  <c r="AN46" i="16"/>
  <c r="AM46" i="16"/>
  <c r="AT45" i="16"/>
  <c r="AS45" i="16"/>
  <c r="AQ45" i="16"/>
  <c r="AP45" i="16"/>
  <c r="AO45" i="16"/>
  <c r="AN45" i="16"/>
  <c r="AM45" i="16"/>
  <c r="AT44" i="16"/>
  <c r="AS44" i="16"/>
  <c r="AQ44" i="16"/>
  <c r="AP44" i="16"/>
  <c r="AO44" i="16"/>
  <c r="AN44" i="16"/>
  <c r="AM44" i="16"/>
  <c r="AT43" i="16"/>
  <c r="AS43" i="16"/>
  <c r="AQ43" i="16"/>
  <c r="AP43" i="16"/>
  <c r="AO43" i="16"/>
  <c r="AN43" i="16"/>
  <c r="AM43" i="16"/>
  <c r="AT42" i="16"/>
  <c r="AS42" i="16"/>
  <c r="AQ42" i="16"/>
  <c r="AP42" i="16"/>
  <c r="AO42" i="16"/>
  <c r="AN42" i="16"/>
  <c r="AM42" i="16"/>
  <c r="AT41" i="16"/>
  <c r="AS41" i="16"/>
  <c r="AQ41" i="16"/>
  <c r="AP41" i="16"/>
  <c r="AO41" i="16"/>
  <c r="AN41" i="16"/>
  <c r="AM41" i="16"/>
  <c r="AT40" i="16"/>
  <c r="AS40" i="16"/>
  <c r="AQ40" i="16"/>
  <c r="AP40" i="16"/>
  <c r="AO40" i="16"/>
  <c r="AN40" i="16"/>
  <c r="AM40" i="16"/>
  <c r="AT39" i="16"/>
  <c r="AS39" i="16"/>
  <c r="AQ39" i="16"/>
  <c r="AP39" i="16"/>
  <c r="AO39" i="16"/>
  <c r="AN39" i="16"/>
  <c r="AM39" i="16"/>
  <c r="AT38" i="16"/>
  <c r="AS38" i="16"/>
  <c r="AQ38" i="16"/>
  <c r="AP38" i="16"/>
  <c r="AO38" i="16"/>
  <c r="AN38" i="16"/>
  <c r="AM38" i="16"/>
  <c r="AT37" i="16"/>
  <c r="AS37" i="16"/>
  <c r="AQ37" i="16"/>
  <c r="AP37" i="16"/>
  <c r="AO37" i="16"/>
  <c r="AN37" i="16"/>
  <c r="AM37" i="16"/>
  <c r="AT36" i="16"/>
  <c r="AS36" i="16"/>
  <c r="AQ36" i="16"/>
  <c r="AP36" i="16"/>
  <c r="AO36" i="16"/>
  <c r="AN36" i="16"/>
  <c r="AM36" i="16"/>
  <c r="AT35" i="16"/>
  <c r="AS35" i="16"/>
  <c r="AQ35" i="16"/>
  <c r="AP35" i="16"/>
  <c r="AO35" i="16"/>
  <c r="AN35" i="16"/>
  <c r="AM35" i="16"/>
  <c r="AT34" i="16"/>
  <c r="AS34" i="16"/>
  <c r="AQ34" i="16"/>
  <c r="AP34" i="16"/>
  <c r="AO34" i="16"/>
  <c r="AN34" i="16"/>
  <c r="AM34" i="16"/>
  <c r="AT33" i="16"/>
  <c r="AS33" i="16"/>
  <c r="AQ33" i="16"/>
  <c r="AP33" i="16"/>
  <c r="AO33" i="16"/>
  <c r="AN33" i="16"/>
  <c r="AM33" i="16"/>
  <c r="U31" i="16"/>
  <c r="C31" i="16"/>
  <c r="W26" i="16"/>
  <c r="W8" i="16" s="1"/>
  <c r="E26" i="16"/>
  <c r="E8" i="16" s="1"/>
  <c r="W25" i="16"/>
  <c r="W7" i="16" s="1"/>
  <c r="E25" i="16"/>
  <c r="W24" i="16"/>
  <c r="E24" i="16"/>
  <c r="W23" i="16"/>
  <c r="W5" i="16" s="1"/>
  <c r="E23" i="16"/>
  <c r="U13" i="16"/>
  <c r="C13" i="16"/>
  <c r="AJ10" i="16"/>
  <c r="AJ8" i="16"/>
  <c r="AI8" i="16"/>
  <c r="AH8" i="16"/>
  <c r="AB8" i="16"/>
  <c r="AA8" i="16"/>
  <c r="Z8" i="16"/>
  <c r="Y8" i="16"/>
  <c r="X8" i="16"/>
  <c r="R8" i="16"/>
  <c r="Q8" i="16"/>
  <c r="P8" i="16"/>
  <c r="J8" i="16"/>
  <c r="I8" i="16"/>
  <c r="H8" i="16"/>
  <c r="G8" i="16"/>
  <c r="F8" i="16"/>
  <c r="AJ7" i="16"/>
  <c r="AI7" i="16"/>
  <c r="AH7" i="16"/>
  <c r="AB7" i="16"/>
  <c r="AA7" i="16"/>
  <c r="Z7" i="16"/>
  <c r="Y7" i="16"/>
  <c r="X7" i="16"/>
  <c r="R7" i="16"/>
  <c r="Q7" i="16"/>
  <c r="P7" i="16"/>
  <c r="J7" i="16"/>
  <c r="I7" i="16"/>
  <c r="H7" i="16"/>
  <c r="G7" i="16"/>
  <c r="F7" i="16"/>
  <c r="E7" i="16"/>
  <c r="AJ6" i="16"/>
  <c r="AI6" i="16"/>
  <c r="AH6" i="16"/>
  <c r="AB6" i="16"/>
  <c r="AA6" i="16"/>
  <c r="Z6" i="16"/>
  <c r="Y6" i="16"/>
  <c r="X6" i="16"/>
  <c r="W6" i="16"/>
  <c r="R6" i="16"/>
  <c r="Q6" i="16"/>
  <c r="P6" i="16"/>
  <c r="J6" i="16"/>
  <c r="I6" i="16"/>
  <c r="H6" i="16"/>
  <c r="G6" i="16"/>
  <c r="F6" i="16"/>
  <c r="E6" i="16"/>
  <c r="AJ5" i="16"/>
  <c r="AI5" i="16"/>
  <c r="AI10" i="16" s="1"/>
  <c r="AH5" i="16"/>
  <c r="AH10" i="16" s="1"/>
  <c r="AB5" i="16"/>
  <c r="AA5" i="16"/>
  <c r="Z5" i="16"/>
  <c r="Y5" i="16"/>
  <c r="X5" i="16"/>
  <c r="R5" i="16"/>
  <c r="R10" i="16" s="1"/>
  <c r="Q5" i="16"/>
  <c r="Q10" i="16" s="1"/>
  <c r="P5" i="16"/>
  <c r="P10" i="16" s="1"/>
  <c r="J5" i="16"/>
  <c r="I5" i="16"/>
  <c r="H5" i="16"/>
  <c r="G5" i="16"/>
  <c r="F5" i="16"/>
  <c r="E5" i="16"/>
  <c r="AL2" i="16"/>
  <c r="U2" i="16"/>
  <c r="T2" i="16"/>
  <c r="C2" i="16"/>
  <c r="AB654" i="15"/>
  <c r="Z654" i="15"/>
  <c r="H654" i="15"/>
  <c r="G654" i="15"/>
  <c r="F654" i="15"/>
  <c r="AB653" i="15"/>
  <c r="J653" i="15"/>
  <c r="I653" i="15"/>
  <c r="H653" i="15"/>
  <c r="G652" i="15"/>
  <c r="AB651" i="15"/>
  <c r="J651" i="15"/>
  <c r="I651" i="15"/>
  <c r="H651" i="15"/>
  <c r="G651" i="15"/>
  <c r="AB649" i="15"/>
  <c r="AA649" i="15"/>
  <c r="Z649" i="15"/>
  <c r="Y649" i="15"/>
  <c r="Y654" i="15" s="1"/>
  <c r="X649" i="15"/>
  <c r="X654" i="15" s="1"/>
  <c r="J649" i="15"/>
  <c r="J654" i="15" s="1"/>
  <c r="I649" i="15"/>
  <c r="I654" i="15" s="1"/>
  <c r="H649" i="15"/>
  <c r="G649" i="15"/>
  <c r="F649" i="15"/>
  <c r="AB648" i="15"/>
  <c r="AA648" i="15"/>
  <c r="Z648" i="15"/>
  <c r="Y648" i="15"/>
  <c r="Y653" i="15" s="1"/>
  <c r="X648" i="15"/>
  <c r="J648" i="15"/>
  <c r="I648" i="15"/>
  <c r="H648" i="15"/>
  <c r="G648" i="15"/>
  <c r="G653" i="15" s="1"/>
  <c r="F648" i="15"/>
  <c r="F653" i="15" s="1"/>
  <c r="AB647" i="15"/>
  <c r="AB652" i="15" s="1"/>
  <c r="AA647" i="15"/>
  <c r="AA652" i="15" s="1"/>
  <c r="Z647" i="15"/>
  <c r="Z652" i="15" s="1"/>
  <c r="Y647" i="15"/>
  <c r="Y652" i="15" s="1"/>
  <c r="X647" i="15"/>
  <c r="X652" i="15" s="1"/>
  <c r="J647" i="15"/>
  <c r="J652" i="15" s="1"/>
  <c r="I647" i="15"/>
  <c r="I652" i="15" s="1"/>
  <c r="H647" i="15"/>
  <c r="H652" i="15" s="1"/>
  <c r="G647" i="15"/>
  <c r="F647" i="15"/>
  <c r="AB646" i="15"/>
  <c r="AA646" i="15"/>
  <c r="AA651" i="15" s="1"/>
  <c r="Z646" i="15"/>
  <c r="Z651" i="15" s="1"/>
  <c r="Y646" i="15"/>
  <c r="Y651" i="15" s="1"/>
  <c r="X646" i="15"/>
  <c r="X651" i="15" s="1"/>
  <c r="J646" i="15"/>
  <c r="I646" i="15"/>
  <c r="H646" i="15"/>
  <c r="G646" i="15"/>
  <c r="F646" i="15"/>
  <c r="AB644" i="15"/>
  <c r="AA644" i="15"/>
  <c r="AA654" i="15" s="1"/>
  <c r="Z644" i="15"/>
  <c r="Y644" i="15"/>
  <c r="X644" i="15"/>
  <c r="J644" i="15"/>
  <c r="I644" i="15"/>
  <c r="H644" i="15"/>
  <c r="G644" i="15"/>
  <c r="F644" i="15"/>
  <c r="AB643" i="15"/>
  <c r="AA643" i="15"/>
  <c r="AA653" i="15" s="1"/>
  <c r="Z643" i="15"/>
  <c r="Z653" i="15" s="1"/>
  <c r="Y643" i="15"/>
  <c r="X643" i="15"/>
  <c r="X653" i="15" s="1"/>
  <c r="J643" i="15"/>
  <c r="I643" i="15"/>
  <c r="H643" i="15"/>
  <c r="G643" i="15"/>
  <c r="F643" i="15"/>
  <c r="AB642" i="15"/>
  <c r="AA642" i="15"/>
  <c r="Z642" i="15"/>
  <c r="Y642" i="15"/>
  <c r="X642" i="15"/>
  <c r="J642" i="15"/>
  <c r="I642" i="15"/>
  <c r="H642" i="15"/>
  <c r="G642" i="15"/>
  <c r="F642" i="15"/>
  <c r="F652" i="15" s="1"/>
  <c r="AB641" i="15"/>
  <c r="AA641" i="15"/>
  <c r="Z641" i="15"/>
  <c r="Y641" i="15"/>
  <c r="X641" i="15"/>
  <c r="J641" i="15"/>
  <c r="I641" i="15"/>
  <c r="H641" i="15"/>
  <c r="G641" i="15"/>
  <c r="F641" i="15"/>
  <c r="F651" i="15" s="1"/>
  <c r="AQ637" i="15"/>
  <c r="AP637" i="15"/>
  <c r="AO637" i="15"/>
  <c r="AN637" i="15"/>
  <c r="AM637" i="15"/>
  <c r="AQ636" i="15"/>
  <c r="AP636" i="15"/>
  <c r="AO636" i="15"/>
  <c r="AN636" i="15"/>
  <c r="AM636" i="15"/>
  <c r="AQ635" i="15"/>
  <c r="AP635" i="15"/>
  <c r="AO635" i="15"/>
  <c r="AN635" i="15"/>
  <c r="AM635" i="15"/>
  <c r="AQ634" i="15"/>
  <c r="AP634" i="15"/>
  <c r="AO634" i="15"/>
  <c r="AN634" i="15"/>
  <c r="AM634" i="15"/>
  <c r="AQ633" i="15"/>
  <c r="AP633" i="15"/>
  <c r="AO633" i="15"/>
  <c r="AN633" i="15"/>
  <c r="AM633" i="15"/>
  <c r="AQ632" i="15"/>
  <c r="AP632" i="15"/>
  <c r="AO632" i="15"/>
  <c r="AN632" i="15"/>
  <c r="AM632" i="15"/>
  <c r="AQ631" i="15"/>
  <c r="AP631" i="15"/>
  <c r="AO631" i="15"/>
  <c r="AN631" i="15"/>
  <c r="AM631" i="15"/>
  <c r="AQ630" i="15"/>
  <c r="AP630" i="15"/>
  <c r="AO630" i="15"/>
  <c r="AN630" i="15"/>
  <c r="AM630" i="15"/>
  <c r="AQ629" i="15"/>
  <c r="AP629" i="15"/>
  <c r="AO629" i="15"/>
  <c r="AN629" i="15"/>
  <c r="AM629" i="15"/>
  <c r="AQ628" i="15"/>
  <c r="AP628" i="15"/>
  <c r="AO628" i="15"/>
  <c r="AN628" i="15"/>
  <c r="AM628" i="15"/>
  <c r="AQ627" i="15"/>
  <c r="AP627" i="15"/>
  <c r="AO627" i="15"/>
  <c r="AN627" i="15"/>
  <c r="AM627" i="15"/>
  <c r="AQ626" i="15"/>
  <c r="AP626" i="15"/>
  <c r="AO626" i="15"/>
  <c r="AN626" i="15"/>
  <c r="AM626" i="15"/>
  <c r="AQ625" i="15"/>
  <c r="AP625" i="15"/>
  <c r="AO625" i="15"/>
  <c r="AN625" i="15"/>
  <c r="AM625" i="15"/>
  <c r="AQ624" i="15"/>
  <c r="AP624" i="15"/>
  <c r="AO624" i="15"/>
  <c r="AN624" i="15"/>
  <c r="AM624" i="15"/>
  <c r="AQ623" i="15"/>
  <c r="AP623" i="15"/>
  <c r="AO623" i="15"/>
  <c r="AN623" i="15"/>
  <c r="AM623" i="15"/>
  <c r="AQ622" i="15"/>
  <c r="AP622" i="15"/>
  <c r="AO622" i="15"/>
  <c r="AN622" i="15"/>
  <c r="AM622" i="15"/>
  <c r="AQ621" i="15"/>
  <c r="AP621" i="15"/>
  <c r="AO621" i="15"/>
  <c r="AN621" i="15"/>
  <c r="AM621" i="15"/>
  <c r="AQ620" i="15"/>
  <c r="AP620" i="15"/>
  <c r="AO620" i="15"/>
  <c r="AN620" i="15"/>
  <c r="AM620" i="15"/>
  <c r="AQ619" i="15"/>
  <c r="AP619" i="15"/>
  <c r="AO619" i="15"/>
  <c r="AN619" i="15"/>
  <c r="AM619" i="15"/>
  <c r="AQ618" i="15"/>
  <c r="AP618" i="15"/>
  <c r="AO618" i="15"/>
  <c r="AN618" i="15"/>
  <c r="AM618" i="15"/>
  <c r="AQ617" i="15"/>
  <c r="AP617" i="15"/>
  <c r="AO617" i="15"/>
  <c r="AN617" i="15"/>
  <c r="AM617" i="15"/>
  <c r="AQ616" i="15"/>
  <c r="AP616" i="15"/>
  <c r="AO616" i="15"/>
  <c r="AN616" i="15"/>
  <c r="AM616" i="15"/>
  <c r="AQ615" i="15"/>
  <c r="AP615" i="15"/>
  <c r="AO615" i="15"/>
  <c r="AN615" i="15"/>
  <c r="AM615" i="15"/>
  <c r="AQ614" i="15"/>
  <c r="AP614" i="15"/>
  <c r="AO614" i="15"/>
  <c r="AN614" i="15"/>
  <c r="AM614" i="15"/>
  <c r="AQ613" i="15"/>
  <c r="AP613" i="15"/>
  <c r="AO613" i="15"/>
  <c r="AN613" i="15"/>
  <c r="AM613" i="15"/>
  <c r="AQ612" i="15"/>
  <c r="AP612" i="15"/>
  <c r="AO612" i="15"/>
  <c r="AN612" i="15"/>
  <c r="AM612" i="15"/>
  <c r="AQ611" i="15"/>
  <c r="AP611" i="15"/>
  <c r="AO611" i="15"/>
  <c r="AN611" i="15"/>
  <c r="AM611" i="15"/>
  <c r="AQ610" i="15"/>
  <c r="AP610" i="15"/>
  <c r="AO610" i="15"/>
  <c r="AN610" i="15"/>
  <c r="AM610" i="15"/>
  <c r="AQ609" i="15"/>
  <c r="AP609" i="15"/>
  <c r="AO609" i="15"/>
  <c r="AN609" i="15"/>
  <c r="AM609" i="15"/>
  <c r="AQ608" i="15"/>
  <c r="AP608" i="15"/>
  <c r="AO608" i="15"/>
  <c r="AN608" i="15"/>
  <c r="AM608" i="15"/>
  <c r="AQ607" i="15"/>
  <c r="AP607" i="15"/>
  <c r="AO607" i="15"/>
  <c r="AN607" i="15"/>
  <c r="AM607" i="15"/>
  <c r="AQ606" i="15"/>
  <c r="AP606" i="15"/>
  <c r="AO606" i="15"/>
  <c r="AN606" i="15"/>
  <c r="AM606" i="15"/>
  <c r="AQ605" i="15"/>
  <c r="AP605" i="15"/>
  <c r="AO605" i="15"/>
  <c r="AN605" i="15"/>
  <c r="AM605" i="15"/>
  <c r="AQ604" i="15"/>
  <c r="AP604" i="15"/>
  <c r="AO604" i="15"/>
  <c r="AN604" i="15"/>
  <c r="AM604" i="15"/>
  <c r="AQ603" i="15"/>
  <c r="AP603" i="15"/>
  <c r="AO603" i="15"/>
  <c r="AN603" i="15"/>
  <c r="AM603" i="15"/>
  <c r="AQ602" i="15"/>
  <c r="AP602" i="15"/>
  <c r="AO602" i="15"/>
  <c r="AN602" i="15"/>
  <c r="AM602" i="15"/>
  <c r="AQ601" i="15"/>
  <c r="AP601" i="15"/>
  <c r="AO601" i="15"/>
  <c r="AN601" i="15"/>
  <c r="AM601" i="15"/>
  <c r="AQ600" i="15"/>
  <c r="AP600" i="15"/>
  <c r="AO600" i="15"/>
  <c r="AN600" i="15"/>
  <c r="AM600" i="15"/>
  <c r="AQ599" i="15"/>
  <c r="AP599" i="15"/>
  <c r="AO599" i="15"/>
  <c r="AN599" i="15"/>
  <c r="AM599" i="15"/>
  <c r="AQ598" i="15"/>
  <c r="AP598" i="15"/>
  <c r="AO598" i="15"/>
  <c r="AN598" i="15"/>
  <c r="AM598" i="15"/>
  <c r="AQ597" i="15"/>
  <c r="AP597" i="15"/>
  <c r="AO597" i="15"/>
  <c r="AN597" i="15"/>
  <c r="AM597" i="15"/>
  <c r="AQ596" i="15"/>
  <c r="AP596" i="15"/>
  <c r="AO596" i="15"/>
  <c r="AN596" i="15"/>
  <c r="AM596" i="15"/>
  <c r="AQ595" i="15"/>
  <c r="AP595" i="15"/>
  <c r="AO595" i="15"/>
  <c r="AN595" i="15"/>
  <c r="AM595" i="15"/>
  <c r="AQ594" i="15"/>
  <c r="AP594" i="15"/>
  <c r="AO594" i="15"/>
  <c r="AN594" i="15"/>
  <c r="AM594" i="15"/>
  <c r="AQ593" i="15"/>
  <c r="AP593" i="15"/>
  <c r="AO593" i="15"/>
  <c r="AN593" i="15"/>
  <c r="AM593" i="15"/>
  <c r="AQ592" i="15"/>
  <c r="AP592" i="15"/>
  <c r="AO592" i="15"/>
  <c r="AN592" i="15"/>
  <c r="AM592" i="15"/>
  <c r="AQ591" i="15"/>
  <c r="AP591" i="15"/>
  <c r="AO591" i="15"/>
  <c r="AN591" i="15"/>
  <c r="AM591" i="15"/>
  <c r="AQ590" i="15"/>
  <c r="AP590" i="15"/>
  <c r="AO590" i="15"/>
  <c r="AN590" i="15"/>
  <c r="AM590" i="15"/>
  <c r="AQ589" i="15"/>
  <c r="AP589" i="15"/>
  <c r="AO589" i="15"/>
  <c r="AN589" i="15"/>
  <c r="AM589" i="15"/>
  <c r="AQ588" i="15"/>
  <c r="AP588" i="15"/>
  <c r="AO588" i="15"/>
  <c r="AN588" i="15"/>
  <c r="AM588" i="15"/>
  <c r="AQ587" i="15"/>
  <c r="AP587" i="15"/>
  <c r="AO587" i="15"/>
  <c r="AN587" i="15"/>
  <c r="AM587" i="15"/>
  <c r="AQ586" i="15"/>
  <c r="AP586" i="15"/>
  <c r="AO586" i="15"/>
  <c r="AN586" i="15"/>
  <c r="AM586" i="15"/>
  <c r="AQ585" i="15"/>
  <c r="AP585" i="15"/>
  <c r="AO585" i="15"/>
  <c r="AN585" i="15"/>
  <c r="AM585" i="15"/>
  <c r="AQ584" i="15"/>
  <c r="AP584" i="15"/>
  <c r="AO584" i="15"/>
  <c r="AN584" i="15"/>
  <c r="AM584" i="15"/>
  <c r="AQ583" i="15"/>
  <c r="AP583" i="15"/>
  <c r="AO583" i="15"/>
  <c r="AN583" i="15"/>
  <c r="AM583" i="15"/>
  <c r="AQ582" i="15"/>
  <c r="AP582" i="15"/>
  <c r="AO582" i="15"/>
  <c r="AN582" i="15"/>
  <c r="AM582" i="15"/>
  <c r="AQ581" i="15"/>
  <c r="AP581" i="15"/>
  <c r="AO581" i="15"/>
  <c r="AN581" i="15"/>
  <c r="AM581" i="15"/>
  <c r="AQ580" i="15"/>
  <c r="AP580" i="15"/>
  <c r="AO580" i="15"/>
  <c r="AN580" i="15"/>
  <c r="AM580" i="15"/>
  <c r="AQ579" i="15"/>
  <c r="AP579" i="15"/>
  <c r="AO579" i="15"/>
  <c r="AN579" i="15"/>
  <c r="AM579" i="15"/>
  <c r="AQ578" i="15"/>
  <c r="AP578" i="15"/>
  <c r="AO578" i="15"/>
  <c r="AN578" i="15"/>
  <c r="AM578" i="15"/>
  <c r="AQ577" i="15"/>
  <c r="AP577" i="15"/>
  <c r="AO577" i="15"/>
  <c r="AN577" i="15"/>
  <c r="AM577" i="15"/>
  <c r="AQ576" i="15"/>
  <c r="AP576" i="15"/>
  <c r="AO576" i="15"/>
  <c r="AN576" i="15"/>
  <c r="AM576" i="15"/>
  <c r="AQ575" i="15"/>
  <c r="AP575" i="15"/>
  <c r="AO575" i="15"/>
  <c r="AN575" i="15"/>
  <c r="AM575" i="15"/>
  <c r="AQ574" i="15"/>
  <c r="AP574" i="15"/>
  <c r="AO574" i="15"/>
  <c r="AN574" i="15"/>
  <c r="AM574" i="15"/>
  <c r="AQ573" i="15"/>
  <c r="AP573" i="15"/>
  <c r="AO573" i="15"/>
  <c r="AN573" i="15"/>
  <c r="AM573" i="15"/>
  <c r="AQ572" i="15"/>
  <c r="AP572" i="15"/>
  <c r="AO572" i="15"/>
  <c r="AN572" i="15"/>
  <c r="AM572" i="15"/>
  <c r="AQ571" i="15"/>
  <c r="AP571" i="15"/>
  <c r="AO571" i="15"/>
  <c r="AN571" i="15"/>
  <c r="AM571" i="15"/>
  <c r="AQ570" i="15"/>
  <c r="AP570" i="15"/>
  <c r="AO570" i="15"/>
  <c r="AN570" i="15"/>
  <c r="AM570" i="15"/>
  <c r="AQ569" i="15"/>
  <c r="AP569" i="15"/>
  <c r="AO569" i="15"/>
  <c r="AN569" i="15"/>
  <c r="AM569" i="15"/>
  <c r="AQ568" i="15"/>
  <c r="AP568" i="15"/>
  <c r="AO568" i="15"/>
  <c r="AN568" i="15"/>
  <c r="AM568" i="15"/>
  <c r="AQ567" i="15"/>
  <c r="AP567" i="15"/>
  <c r="AO567" i="15"/>
  <c r="AN567" i="15"/>
  <c r="AM567" i="15"/>
  <c r="AQ566" i="15"/>
  <c r="AP566" i="15"/>
  <c r="AO566" i="15"/>
  <c r="AN566" i="15"/>
  <c r="AM566" i="15"/>
  <c r="AQ565" i="15"/>
  <c r="AP565" i="15"/>
  <c r="AO565" i="15"/>
  <c r="AN565" i="15"/>
  <c r="AM565" i="15"/>
  <c r="AQ564" i="15"/>
  <c r="AP564" i="15"/>
  <c r="AO564" i="15"/>
  <c r="AN564" i="15"/>
  <c r="AM564" i="15"/>
  <c r="AQ563" i="15"/>
  <c r="AP563" i="15"/>
  <c r="AO563" i="15"/>
  <c r="AN563" i="15"/>
  <c r="AM563" i="15"/>
  <c r="AQ562" i="15"/>
  <c r="AP562" i="15"/>
  <c r="AO562" i="15"/>
  <c r="AN562" i="15"/>
  <c r="AM562" i="15"/>
  <c r="AQ561" i="15"/>
  <c r="AP561" i="15"/>
  <c r="AO561" i="15"/>
  <c r="AN561" i="15"/>
  <c r="AM561" i="15"/>
  <c r="AQ560" i="15"/>
  <c r="AP560" i="15"/>
  <c r="AO560" i="15"/>
  <c r="AN560" i="15"/>
  <c r="AM560" i="15"/>
  <c r="AQ559" i="15"/>
  <c r="AP559" i="15"/>
  <c r="AO559" i="15"/>
  <c r="AN559" i="15"/>
  <c r="AM559" i="15"/>
  <c r="AQ558" i="15"/>
  <c r="AP558" i="15"/>
  <c r="AO558" i="15"/>
  <c r="AN558" i="15"/>
  <c r="AM558" i="15"/>
  <c r="AQ557" i="15"/>
  <c r="AP557" i="15"/>
  <c r="AO557" i="15"/>
  <c r="AN557" i="15"/>
  <c r="AM557" i="15"/>
  <c r="AQ556" i="15"/>
  <c r="AP556" i="15"/>
  <c r="AO556" i="15"/>
  <c r="AN556" i="15"/>
  <c r="AM556" i="15"/>
  <c r="AQ555" i="15"/>
  <c r="AP555" i="15"/>
  <c r="AO555" i="15"/>
  <c r="AN555" i="15"/>
  <c r="AM555" i="15"/>
  <c r="AQ554" i="15"/>
  <c r="AP554" i="15"/>
  <c r="AO554" i="15"/>
  <c r="AN554" i="15"/>
  <c r="AM554" i="15"/>
  <c r="AQ553" i="15"/>
  <c r="AP553" i="15"/>
  <c r="AO553" i="15"/>
  <c r="AN553" i="15"/>
  <c r="AM553" i="15"/>
  <c r="AQ552" i="15"/>
  <c r="AP552" i="15"/>
  <c r="AO552" i="15"/>
  <c r="AN552" i="15"/>
  <c r="AM552" i="15"/>
  <c r="AQ551" i="15"/>
  <c r="AP551" i="15"/>
  <c r="AO551" i="15"/>
  <c r="AN551" i="15"/>
  <c r="AM551" i="15"/>
  <c r="AQ550" i="15"/>
  <c r="AP550" i="15"/>
  <c r="AO550" i="15"/>
  <c r="AN550" i="15"/>
  <c r="AM550" i="15"/>
  <c r="AQ549" i="15"/>
  <c r="AP549" i="15"/>
  <c r="AO549" i="15"/>
  <c r="AN549" i="15"/>
  <c r="AM549" i="15"/>
  <c r="AQ548" i="15"/>
  <c r="AP548" i="15"/>
  <c r="AO548" i="15"/>
  <c r="AN548" i="15"/>
  <c r="AM548" i="15"/>
  <c r="AQ547" i="15"/>
  <c r="AP547" i="15"/>
  <c r="AO547" i="15"/>
  <c r="AN547" i="15"/>
  <c r="AM547" i="15"/>
  <c r="AQ546" i="15"/>
  <c r="AP546" i="15"/>
  <c r="AO546" i="15"/>
  <c r="AN546" i="15"/>
  <c r="AM546" i="15"/>
  <c r="AQ545" i="15"/>
  <c r="AP545" i="15"/>
  <c r="AO545" i="15"/>
  <c r="AN545" i="15"/>
  <c r="AM545" i="15"/>
  <c r="AQ544" i="15"/>
  <c r="AP544" i="15"/>
  <c r="AO544" i="15"/>
  <c r="AN544" i="15"/>
  <c r="AM544" i="15"/>
  <c r="AQ543" i="15"/>
  <c r="AP543" i="15"/>
  <c r="AO543" i="15"/>
  <c r="AN543" i="15"/>
  <c r="AM543" i="15"/>
  <c r="AQ542" i="15"/>
  <c r="AP542" i="15"/>
  <c r="AO542" i="15"/>
  <c r="AN542" i="15"/>
  <c r="AM542" i="15"/>
  <c r="AQ541" i="15"/>
  <c r="AP541" i="15"/>
  <c r="AO541" i="15"/>
  <c r="AN541" i="15"/>
  <c r="AM541" i="15"/>
  <c r="AQ540" i="15"/>
  <c r="AP540" i="15"/>
  <c r="AO540" i="15"/>
  <c r="AN540" i="15"/>
  <c r="AM540" i="15"/>
  <c r="AQ539" i="15"/>
  <c r="AP539" i="15"/>
  <c r="AO539" i="15"/>
  <c r="AN539" i="15"/>
  <c r="AM539" i="15"/>
  <c r="AQ538" i="15"/>
  <c r="AP538" i="15"/>
  <c r="AO538" i="15"/>
  <c r="AN538" i="15"/>
  <c r="AM538" i="15"/>
  <c r="AQ537" i="15"/>
  <c r="AP537" i="15"/>
  <c r="AO537" i="15"/>
  <c r="AN537" i="15"/>
  <c r="AM537" i="15"/>
  <c r="AQ536" i="15"/>
  <c r="AP536" i="15"/>
  <c r="AO536" i="15"/>
  <c r="AN536" i="15"/>
  <c r="AM536" i="15"/>
  <c r="AQ535" i="15"/>
  <c r="AP535" i="15"/>
  <c r="AO535" i="15"/>
  <c r="AN535" i="15"/>
  <c r="AM535" i="15"/>
  <c r="AQ534" i="15"/>
  <c r="AP534" i="15"/>
  <c r="AO534" i="15"/>
  <c r="AN534" i="15"/>
  <c r="AM534" i="15"/>
  <c r="AQ533" i="15"/>
  <c r="AP533" i="15"/>
  <c r="AO533" i="15"/>
  <c r="AN533" i="15"/>
  <c r="AM533" i="15"/>
  <c r="AQ532" i="15"/>
  <c r="AP532" i="15"/>
  <c r="AO532" i="15"/>
  <c r="AN532" i="15"/>
  <c r="AM532" i="15"/>
  <c r="AQ531" i="15"/>
  <c r="AP531" i="15"/>
  <c r="AO531" i="15"/>
  <c r="AN531" i="15"/>
  <c r="AM531" i="15"/>
  <c r="AQ530" i="15"/>
  <c r="AP530" i="15"/>
  <c r="AO530" i="15"/>
  <c r="AN530" i="15"/>
  <c r="AM530" i="15"/>
  <c r="AQ529" i="15"/>
  <c r="AP529" i="15"/>
  <c r="AO529" i="15"/>
  <c r="AN529" i="15"/>
  <c r="AM529" i="15"/>
  <c r="AQ528" i="15"/>
  <c r="AP528" i="15"/>
  <c r="AO528" i="15"/>
  <c r="AN528" i="15"/>
  <c r="AM528" i="15"/>
  <c r="AQ527" i="15"/>
  <c r="AP527" i="15"/>
  <c r="AO527" i="15"/>
  <c r="AN527" i="15"/>
  <c r="AM527" i="15"/>
  <c r="AQ526" i="15"/>
  <c r="AP526" i="15"/>
  <c r="AO526" i="15"/>
  <c r="AN526" i="15"/>
  <c r="AM526" i="15"/>
  <c r="AQ525" i="15"/>
  <c r="AP525" i="15"/>
  <c r="AO525" i="15"/>
  <c r="AN525" i="15"/>
  <c r="AM525" i="15"/>
  <c r="AQ524" i="15"/>
  <c r="AP524" i="15"/>
  <c r="AO524" i="15"/>
  <c r="AN524" i="15"/>
  <c r="AM524" i="15"/>
  <c r="AQ523" i="15"/>
  <c r="AP523" i="15"/>
  <c r="AO523" i="15"/>
  <c r="AN523" i="15"/>
  <c r="AM523" i="15"/>
  <c r="AQ522" i="15"/>
  <c r="AP522" i="15"/>
  <c r="AO522" i="15"/>
  <c r="AN522" i="15"/>
  <c r="AM522" i="15"/>
  <c r="AQ521" i="15"/>
  <c r="AP521" i="15"/>
  <c r="AO521" i="15"/>
  <c r="AN521" i="15"/>
  <c r="AM521" i="15"/>
  <c r="AQ520" i="15"/>
  <c r="AP520" i="15"/>
  <c r="AO520" i="15"/>
  <c r="AN520" i="15"/>
  <c r="AM520" i="15"/>
  <c r="AQ519" i="15"/>
  <c r="AP519" i="15"/>
  <c r="AO519" i="15"/>
  <c r="AN519" i="15"/>
  <c r="AM519" i="15"/>
  <c r="AQ518" i="15"/>
  <c r="AP518" i="15"/>
  <c r="AO518" i="15"/>
  <c r="AN518" i="15"/>
  <c r="AM518" i="15"/>
  <c r="AQ517" i="15"/>
  <c r="AP517" i="15"/>
  <c r="AO517" i="15"/>
  <c r="AN517" i="15"/>
  <c r="AM517" i="15"/>
  <c r="AQ516" i="15"/>
  <c r="AP516" i="15"/>
  <c r="AO516" i="15"/>
  <c r="AN516" i="15"/>
  <c r="AM516" i="15"/>
  <c r="AQ515" i="15"/>
  <c r="AP515" i="15"/>
  <c r="AO515" i="15"/>
  <c r="AN515" i="15"/>
  <c r="AM515" i="15"/>
  <c r="AQ514" i="15"/>
  <c r="AP514" i="15"/>
  <c r="AO514" i="15"/>
  <c r="AN514" i="15"/>
  <c r="AM514" i="15"/>
  <c r="AQ513" i="15"/>
  <c r="AP513" i="15"/>
  <c r="AO513" i="15"/>
  <c r="AN513" i="15"/>
  <c r="AM513" i="15"/>
  <c r="AQ512" i="15"/>
  <c r="AP512" i="15"/>
  <c r="AO512" i="15"/>
  <c r="AN512" i="15"/>
  <c r="AM512" i="15"/>
  <c r="AQ511" i="15"/>
  <c r="AP511" i="15"/>
  <c r="AO511" i="15"/>
  <c r="AN511" i="15"/>
  <c r="AM511" i="15"/>
  <c r="AQ510" i="15"/>
  <c r="AP510" i="15"/>
  <c r="AO510" i="15"/>
  <c r="AN510" i="15"/>
  <c r="AM510" i="15"/>
  <c r="AQ509" i="15"/>
  <c r="AP509" i="15"/>
  <c r="AO509" i="15"/>
  <c r="AN509" i="15"/>
  <c r="AM509" i="15"/>
  <c r="AQ508" i="15"/>
  <c r="AP508" i="15"/>
  <c r="AO508" i="15"/>
  <c r="AN508" i="15"/>
  <c r="AM508" i="15"/>
  <c r="AQ507" i="15"/>
  <c r="AP507" i="15"/>
  <c r="AO507" i="15"/>
  <c r="AN507" i="15"/>
  <c r="AM507" i="15"/>
  <c r="AQ506" i="15"/>
  <c r="AP506" i="15"/>
  <c r="AO506" i="15"/>
  <c r="AN506" i="15"/>
  <c r="AM506" i="15"/>
  <c r="AQ505" i="15"/>
  <c r="AP505" i="15"/>
  <c r="AO505" i="15"/>
  <c r="AN505" i="15"/>
  <c r="AM505" i="15"/>
  <c r="AQ504" i="15"/>
  <c r="AP504" i="15"/>
  <c r="AO504" i="15"/>
  <c r="AN504" i="15"/>
  <c r="AM504" i="15"/>
  <c r="AQ503" i="15"/>
  <c r="AP503" i="15"/>
  <c r="AO503" i="15"/>
  <c r="AN503" i="15"/>
  <c r="AM503" i="15"/>
  <c r="AQ502" i="15"/>
  <c r="AP502" i="15"/>
  <c r="AO502" i="15"/>
  <c r="AN502" i="15"/>
  <c r="AM502" i="15"/>
  <c r="AQ501" i="15"/>
  <c r="AP501" i="15"/>
  <c r="AO501" i="15"/>
  <c r="AN501" i="15"/>
  <c r="AM501" i="15"/>
  <c r="AQ500" i="15"/>
  <c r="AP500" i="15"/>
  <c r="AO500" i="15"/>
  <c r="AN500" i="15"/>
  <c r="AM500" i="15"/>
  <c r="AQ499" i="15"/>
  <c r="AP499" i="15"/>
  <c r="AO499" i="15"/>
  <c r="AN499" i="15"/>
  <c r="AM499" i="15"/>
  <c r="AQ498" i="15"/>
  <c r="AP498" i="15"/>
  <c r="AO498" i="15"/>
  <c r="AN498" i="15"/>
  <c r="AM498" i="15"/>
  <c r="AQ497" i="15"/>
  <c r="AP497" i="15"/>
  <c r="AO497" i="15"/>
  <c r="AN497" i="15"/>
  <c r="AM497" i="15"/>
  <c r="AQ496" i="15"/>
  <c r="AP496" i="15"/>
  <c r="AO496" i="15"/>
  <c r="AN496" i="15"/>
  <c r="AM496" i="15"/>
  <c r="AQ495" i="15"/>
  <c r="AP495" i="15"/>
  <c r="AO495" i="15"/>
  <c r="AN495" i="15"/>
  <c r="AM495" i="15"/>
  <c r="AQ494" i="15"/>
  <c r="AP494" i="15"/>
  <c r="AO494" i="15"/>
  <c r="AN494" i="15"/>
  <c r="AM494" i="15"/>
  <c r="AQ493" i="15"/>
  <c r="AP493" i="15"/>
  <c r="AO493" i="15"/>
  <c r="AN493" i="15"/>
  <c r="AM493" i="15"/>
  <c r="AQ492" i="15"/>
  <c r="AP492" i="15"/>
  <c r="AO492" i="15"/>
  <c r="AN492" i="15"/>
  <c r="AM492" i="15"/>
  <c r="AQ491" i="15"/>
  <c r="AP491" i="15"/>
  <c r="AO491" i="15"/>
  <c r="AN491" i="15"/>
  <c r="AM491" i="15"/>
  <c r="AQ490" i="15"/>
  <c r="AP490" i="15"/>
  <c r="AO490" i="15"/>
  <c r="AN490" i="15"/>
  <c r="AM490" i="15"/>
  <c r="AQ489" i="15"/>
  <c r="AP489" i="15"/>
  <c r="AO489" i="15"/>
  <c r="AN489" i="15"/>
  <c r="AM489" i="15"/>
  <c r="AQ488" i="15"/>
  <c r="AP488" i="15"/>
  <c r="AO488" i="15"/>
  <c r="AN488" i="15"/>
  <c r="AM488" i="15"/>
  <c r="AQ487" i="15"/>
  <c r="AP487" i="15"/>
  <c r="AO487" i="15"/>
  <c r="AN487" i="15"/>
  <c r="AM487" i="15"/>
  <c r="AQ486" i="15"/>
  <c r="AP486" i="15"/>
  <c r="AO486" i="15"/>
  <c r="AN486" i="15"/>
  <c r="AM486" i="15"/>
  <c r="AQ485" i="15"/>
  <c r="AP485" i="15"/>
  <c r="AO485" i="15"/>
  <c r="AN485" i="15"/>
  <c r="AM485" i="15"/>
  <c r="AQ484" i="15"/>
  <c r="AP484" i="15"/>
  <c r="AO484" i="15"/>
  <c r="AN484" i="15"/>
  <c r="AM484" i="15"/>
  <c r="AQ483" i="15"/>
  <c r="AP483" i="15"/>
  <c r="AO483" i="15"/>
  <c r="AN483" i="15"/>
  <c r="AM483" i="15"/>
  <c r="AQ482" i="15"/>
  <c r="AP482" i="15"/>
  <c r="AO482" i="15"/>
  <c r="AN482" i="15"/>
  <c r="AM482" i="15"/>
  <c r="AQ481" i="15"/>
  <c r="AP481" i="15"/>
  <c r="AO481" i="15"/>
  <c r="AN481" i="15"/>
  <c r="AM481" i="15"/>
  <c r="AQ480" i="15"/>
  <c r="AP480" i="15"/>
  <c r="AO480" i="15"/>
  <c r="AN480" i="15"/>
  <c r="AM480" i="15"/>
  <c r="AQ479" i="15"/>
  <c r="AP479" i="15"/>
  <c r="AO479" i="15"/>
  <c r="AN479" i="15"/>
  <c r="AM479" i="15"/>
  <c r="AQ478" i="15"/>
  <c r="AP478" i="15"/>
  <c r="AO478" i="15"/>
  <c r="AN478" i="15"/>
  <c r="AM478" i="15"/>
  <c r="AQ477" i="15"/>
  <c r="AP477" i="15"/>
  <c r="AO477" i="15"/>
  <c r="AN477" i="15"/>
  <c r="AM477" i="15"/>
  <c r="AQ476" i="15"/>
  <c r="AP476" i="15"/>
  <c r="AO476" i="15"/>
  <c r="AN476" i="15"/>
  <c r="AM476" i="15"/>
  <c r="AQ475" i="15"/>
  <c r="AP475" i="15"/>
  <c r="AO475" i="15"/>
  <c r="AN475" i="15"/>
  <c r="AM475" i="15"/>
  <c r="AQ474" i="15"/>
  <c r="AP474" i="15"/>
  <c r="AO474" i="15"/>
  <c r="AN474" i="15"/>
  <c r="AM474" i="15"/>
  <c r="AQ473" i="15"/>
  <c r="AP473" i="15"/>
  <c r="AO473" i="15"/>
  <c r="AN473" i="15"/>
  <c r="AM473" i="15"/>
  <c r="AQ472" i="15"/>
  <c r="AP472" i="15"/>
  <c r="AO472" i="15"/>
  <c r="AN472" i="15"/>
  <c r="AM472" i="15"/>
  <c r="AQ471" i="15"/>
  <c r="AP471" i="15"/>
  <c r="AO471" i="15"/>
  <c r="AN471" i="15"/>
  <c r="AM471" i="15"/>
  <c r="AQ470" i="15"/>
  <c r="AP470" i="15"/>
  <c r="AO470" i="15"/>
  <c r="AN470" i="15"/>
  <c r="AM470" i="15"/>
  <c r="AQ469" i="15"/>
  <c r="AP469" i="15"/>
  <c r="AO469" i="15"/>
  <c r="AN469" i="15"/>
  <c r="AM469" i="15"/>
  <c r="AQ468" i="15"/>
  <c r="AP468" i="15"/>
  <c r="AO468" i="15"/>
  <c r="AN468" i="15"/>
  <c r="AM468" i="15"/>
  <c r="AQ467" i="15"/>
  <c r="AP467" i="15"/>
  <c r="AO467" i="15"/>
  <c r="AN467" i="15"/>
  <c r="AM467" i="15"/>
  <c r="AQ466" i="15"/>
  <c r="AP466" i="15"/>
  <c r="AO466" i="15"/>
  <c r="AN466" i="15"/>
  <c r="AM466" i="15"/>
  <c r="AQ465" i="15"/>
  <c r="AP465" i="15"/>
  <c r="AO465" i="15"/>
  <c r="AN465" i="15"/>
  <c r="AM465" i="15"/>
  <c r="AQ464" i="15"/>
  <c r="AP464" i="15"/>
  <c r="AO464" i="15"/>
  <c r="AN464" i="15"/>
  <c r="AM464" i="15"/>
  <c r="AQ463" i="15"/>
  <c r="AP463" i="15"/>
  <c r="AO463" i="15"/>
  <c r="AN463" i="15"/>
  <c r="AM463" i="15"/>
  <c r="AQ462" i="15"/>
  <c r="AP462" i="15"/>
  <c r="AO462" i="15"/>
  <c r="AN462" i="15"/>
  <c r="AM462" i="15"/>
  <c r="AQ461" i="15"/>
  <c r="AP461" i="15"/>
  <c r="AO461" i="15"/>
  <c r="AN461" i="15"/>
  <c r="AM461" i="15"/>
  <c r="AQ460" i="15"/>
  <c r="AP460" i="15"/>
  <c r="AO460" i="15"/>
  <c r="AN460" i="15"/>
  <c r="AM460" i="15"/>
  <c r="AQ459" i="15"/>
  <c r="AP459" i="15"/>
  <c r="AO459" i="15"/>
  <c r="AN459" i="15"/>
  <c r="AM459" i="15"/>
  <c r="AQ458" i="15"/>
  <c r="AP458" i="15"/>
  <c r="AO458" i="15"/>
  <c r="AN458" i="15"/>
  <c r="AM458" i="15"/>
  <c r="AQ457" i="15"/>
  <c r="AP457" i="15"/>
  <c r="AO457" i="15"/>
  <c r="AN457" i="15"/>
  <c r="AM457" i="15"/>
  <c r="AQ456" i="15"/>
  <c r="AP456" i="15"/>
  <c r="AO456" i="15"/>
  <c r="AN456" i="15"/>
  <c r="AM456" i="15"/>
  <c r="AQ455" i="15"/>
  <c r="AP455" i="15"/>
  <c r="AO455" i="15"/>
  <c r="AN455" i="15"/>
  <c r="AM455" i="15"/>
  <c r="AQ454" i="15"/>
  <c r="AP454" i="15"/>
  <c r="AO454" i="15"/>
  <c r="AN454" i="15"/>
  <c r="AM454" i="15"/>
  <c r="AQ453" i="15"/>
  <c r="AP453" i="15"/>
  <c r="AO453" i="15"/>
  <c r="AN453" i="15"/>
  <c r="AM453" i="15"/>
  <c r="AQ452" i="15"/>
  <c r="AP452" i="15"/>
  <c r="AO452" i="15"/>
  <c r="AN452" i="15"/>
  <c r="AM452" i="15"/>
  <c r="AQ451" i="15"/>
  <c r="AP451" i="15"/>
  <c r="AO451" i="15"/>
  <c r="AN451" i="15"/>
  <c r="AM451" i="15"/>
  <c r="AQ450" i="15"/>
  <c r="AP450" i="15"/>
  <c r="AO450" i="15"/>
  <c r="AN450" i="15"/>
  <c r="AM450" i="15"/>
  <c r="AQ449" i="15"/>
  <c r="AP449" i="15"/>
  <c r="AO449" i="15"/>
  <c r="AN449" i="15"/>
  <c r="AM449" i="15"/>
  <c r="AQ448" i="15"/>
  <c r="AP448" i="15"/>
  <c r="AO448" i="15"/>
  <c r="AN448" i="15"/>
  <c r="AM448" i="15"/>
  <c r="AQ447" i="15"/>
  <c r="AP447" i="15"/>
  <c r="AO447" i="15"/>
  <c r="AN447" i="15"/>
  <c r="AM447" i="15"/>
  <c r="AQ446" i="15"/>
  <c r="AP446" i="15"/>
  <c r="AO446" i="15"/>
  <c r="AN446" i="15"/>
  <c r="AM446" i="15"/>
  <c r="AQ445" i="15"/>
  <c r="AP445" i="15"/>
  <c r="AO445" i="15"/>
  <c r="AN445" i="15"/>
  <c r="AM445" i="15"/>
  <c r="AQ444" i="15"/>
  <c r="AP444" i="15"/>
  <c r="AO444" i="15"/>
  <c r="AN444" i="15"/>
  <c r="AM444" i="15"/>
  <c r="AQ443" i="15"/>
  <c r="AP443" i="15"/>
  <c r="AO443" i="15"/>
  <c r="AN443" i="15"/>
  <c r="AM443" i="15"/>
  <c r="AQ442" i="15"/>
  <c r="AP442" i="15"/>
  <c r="AO442" i="15"/>
  <c r="AN442" i="15"/>
  <c r="AM442" i="15"/>
  <c r="AQ441" i="15"/>
  <c r="AP441" i="15"/>
  <c r="AO441" i="15"/>
  <c r="AN441" i="15"/>
  <c r="AM441" i="15"/>
  <c r="AQ440" i="15"/>
  <c r="AP440" i="15"/>
  <c r="AO440" i="15"/>
  <c r="AN440" i="15"/>
  <c r="AM440" i="15"/>
  <c r="AQ439" i="15"/>
  <c r="AP439" i="15"/>
  <c r="AO439" i="15"/>
  <c r="AN439" i="15"/>
  <c r="AM439" i="15"/>
  <c r="AQ438" i="15"/>
  <c r="AP438" i="15"/>
  <c r="AO438" i="15"/>
  <c r="AN438" i="15"/>
  <c r="AM438" i="15"/>
  <c r="AQ437" i="15"/>
  <c r="AP437" i="15"/>
  <c r="AO437" i="15"/>
  <c r="AN437" i="15"/>
  <c r="AM437" i="15"/>
  <c r="AQ436" i="15"/>
  <c r="AP436" i="15"/>
  <c r="AO436" i="15"/>
  <c r="AN436" i="15"/>
  <c r="AM436" i="15"/>
  <c r="AQ435" i="15"/>
  <c r="AP435" i="15"/>
  <c r="AO435" i="15"/>
  <c r="AN435" i="15"/>
  <c r="AM435" i="15"/>
  <c r="AQ434" i="15"/>
  <c r="AP434" i="15"/>
  <c r="AO434" i="15"/>
  <c r="AN434" i="15"/>
  <c r="AM434" i="15"/>
  <c r="AQ433" i="15"/>
  <c r="AP433" i="15"/>
  <c r="AO433" i="15"/>
  <c r="AN433" i="15"/>
  <c r="AM433" i="15"/>
  <c r="AQ432" i="15"/>
  <c r="AP432" i="15"/>
  <c r="AO432" i="15"/>
  <c r="AN432" i="15"/>
  <c r="AM432" i="15"/>
  <c r="AQ431" i="15"/>
  <c r="AP431" i="15"/>
  <c r="AO431" i="15"/>
  <c r="AN431" i="15"/>
  <c r="AM431" i="15"/>
  <c r="AQ430" i="15"/>
  <c r="AP430" i="15"/>
  <c r="AO430" i="15"/>
  <c r="AN430" i="15"/>
  <c r="AM430" i="15"/>
  <c r="AQ429" i="15"/>
  <c r="AP429" i="15"/>
  <c r="AO429" i="15"/>
  <c r="AN429" i="15"/>
  <c r="AM429" i="15"/>
  <c r="AQ428" i="15"/>
  <c r="AP428" i="15"/>
  <c r="AO428" i="15"/>
  <c r="AN428" i="15"/>
  <c r="AM428" i="15"/>
  <c r="AQ427" i="15"/>
  <c r="AP427" i="15"/>
  <c r="AO427" i="15"/>
  <c r="AN427" i="15"/>
  <c r="AM427" i="15"/>
  <c r="AQ426" i="15"/>
  <c r="AP426" i="15"/>
  <c r="AO426" i="15"/>
  <c r="AN426" i="15"/>
  <c r="AM426" i="15"/>
  <c r="AQ425" i="15"/>
  <c r="AP425" i="15"/>
  <c r="AO425" i="15"/>
  <c r="AN425" i="15"/>
  <c r="AM425" i="15"/>
  <c r="AQ424" i="15"/>
  <c r="AP424" i="15"/>
  <c r="AO424" i="15"/>
  <c r="AN424" i="15"/>
  <c r="AM424" i="15"/>
  <c r="AQ423" i="15"/>
  <c r="AP423" i="15"/>
  <c r="AO423" i="15"/>
  <c r="AN423" i="15"/>
  <c r="AM423" i="15"/>
  <c r="AQ422" i="15"/>
  <c r="AP422" i="15"/>
  <c r="AO422" i="15"/>
  <c r="AN422" i="15"/>
  <c r="AM422" i="15"/>
  <c r="AQ421" i="15"/>
  <c r="AP421" i="15"/>
  <c r="AO421" i="15"/>
  <c r="AN421" i="15"/>
  <c r="AM421" i="15"/>
  <c r="AQ420" i="15"/>
  <c r="AP420" i="15"/>
  <c r="AO420" i="15"/>
  <c r="AN420" i="15"/>
  <c r="AM420" i="15"/>
  <c r="AQ419" i="15"/>
  <c r="AP419" i="15"/>
  <c r="AO419" i="15"/>
  <c r="AN419" i="15"/>
  <c r="AM419" i="15"/>
  <c r="AQ418" i="15"/>
  <c r="AP418" i="15"/>
  <c r="AO418" i="15"/>
  <c r="AN418" i="15"/>
  <c r="AM418" i="15"/>
  <c r="AQ417" i="15"/>
  <c r="AP417" i="15"/>
  <c r="AO417" i="15"/>
  <c r="AN417" i="15"/>
  <c r="AM417" i="15"/>
  <c r="AQ416" i="15"/>
  <c r="AP416" i="15"/>
  <c r="AO416" i="15"/>
  <c r="AN416" i="15"/>
  <c r="AM416" i="15"/>
  <c r="AQ415" i="15"/>
  <c r="AP415" i="15"/>
  <c r="AO415" i="15"/>
  <c r="AN415" i="15"/>
  <c r="AM415" i="15"/>
  <c r="AQ414" i="15"/>
  <c r="AP414" i="15"/>
  <c r="AO414" i="15"/>
  <c r="AN414" i="15"/>
  <c r="AM414" i="15"/>
  <c r="AQ413" i="15"/>
  <c r="AP413" i="15"/>
  <c r="AO413" i="15"/>
  <c r="AN413" i="15"/>
  <c r="AM413" i="15"/>
  <c r="AQ412" i="15"/>
  <c r="AP412" i="15"/>
  <c r="AO412" i="15"/>
  <c r="AN412" i="15"/>
  <c r="AM412" i="15"/>
  <c r="AQ411" i="15"/>
  <c r="AP411" i="15"/>
  <c r="AO411" i="15"/>
  <c r="AN411" i="15"/>
  <c r="AM411" i="15"/>
  <c r="AQ410" i="15"/>
  <c r="AP410" i="15"/>
  <c r="AO410" i="15"/>
  <c r="AN410" i="15"/>
  <c r="AM410" i="15"/>
  <c r="AQ409" i="15"/>
  <c r="AP409" i="15"/>
  <c r="AO409" i="15"/>
  <c r="AN409" i="15"/>
  <c r="AM409" i="15"/>
  <c r="AQ408" i="15"/>
  <c r="AP408" i="15"/>
  <c r="AO408" i="15"/>
  <c r="AN408" i="15"/>
  <c r="AM408" i="15"/>
  <c r="AQ407" i="15"/>
  <c r="AP407" i="15"/>
  <c r="AO407" i="15"/>
  <c r="AN407" i="15"/>
  <c r="AM407" i="15"/>
  <c r="AQ406" i="15"/>
  <c r="AP406" i="15"/>
  <c r="AO406" i="15"/>
  <c r="AN406" i="15"/>
  <c r="AM406" i="15"/>
  <c r="AQ405" i="15"/>
  <c r="AP405" i="15"/>
  <c r="AO405" i="15"/>
  <c r="AN405" i="15"/>
  <c r="AM405" i="15"/>
  <c r="AQ404" i="15"/>
  <c r="AP404" i="15"/>
  <c r="AO404" i="15"/>
  <c r="AN404" i="15"/>
  <c r="AM404" i="15"/>
  <c r="AQ403" i="15"/>
  <c r="AP403" i="15"/>
  <c r="AO403" i="15"/>
  <c r="AN403" i="15"/>
  <c r="AM403" i="15"/>
  <c r="AQ402" i="15"/>
  <c r="AP402" i="15"/>
  <c r="AO402" i="15"/>
  <c r="AN402" i="15"/>
  <c r="AM402" i="15"/>
  <c r="AQ401" i="15"/>
  <c r="AP401" i="15"/>
  <c r="AO401" i="15"/>
  <c r="AN401" i="15"/>
  <c r="AM401" i="15"/>
  <c r="AQ400" i="15"/>
  <c r="AP400" i="15"/>
  <c r="AO400" i="15"/>
  <c r="AN400" i="15"/>
  <c r="AM400" i="15"/>
  <c r="AQ399" i="15"/>
  <c r="AP399" i="15"/>
  <c r="AO399" i="15"/>
  <c r="AN399" i="15"/>
  <c r="AM399" i="15"/>
  <c r="AQ398" i="15"/>
  <c r="AP398" i="15"/>
  <c r="AO398" i="15"/>
  <c r="AN398" i="15"/>
  <c r="AM398" i="15"/>
  <c r="AQ397" i="15"/>
  <c r="AP397" i="15"/>
  <c r="AO397" i="15"/>
  <c r="AN397" i="15"/>
  <c r="AM397" i="15"/>
  <c r="AQ396" i="15"/>
  <c r="AP396" i="15"/>
  <c r="AO396" i="15"/>
  <c r="AN396" i="15"/>
  <c r="AM396" i="15"/>
  <c r="AQ395" i="15"/>
  <c r="AP395" i="15"/>
  <c r="AO395" i="15"/>
  <c r="AN395" i="15"/>
  <c r="AM395" i="15"/>
  <c r="AQ394" i="15"/>
  <c r="AP394" i="15"/>
  <c r="AO394" i="15"/>
  <c r="AN394" i="15"/>
  <c r="AM394" i="15"/>
  <c r="AQ393" i="15"/>
  <c r="AP393" i="15"/>
  <c r="AO393" i="15"/>
  <c r="AN393" i="15"/>
  <c r="AM393" i="15"/>
  <c r="AQ392" i="15"/>
  <c r="AP392" i="15"/>
  <c r="AO392" i="15"/>
  <c r="AN392" i="15"/>
  <c r="AM392" i="15"/>
  <c r="AQ391" i="15"/>
  <c r="AP391" i="15"/>
  <c r="AO391" i="15"/>
  <c r="AN391" i="15"/>
  <c r="AM391" i="15"/>
  <c r="AQ390" i="15"/>
  <c r="AP390" i="15"/>
  <c r="AO390" i="15"/>
  <c r="AN390" i="15"/>
  <c r="AM390" i="15"/>
  <c r="AQ389" i="15"/>
  <c r="AP389" i="15"/>
  <c r="AO389" i="15"/>
  <c r="AN389" i="15"/>
  <c r="AM389" i="15"/>
  <c r="AQ388" i="15"/>
  <c r="AP388" i="15"/>
  <c r="AO388" i="15"/>
  <c r="AN388" i="15"/>
  <c r="AM388" i="15"/>
  <c r="AQ387" i="15"/>
  <c r="AP387" i="15"/>
  <c r="AO387" i="15"/>
  <c r="AN387" i="15"/>
  <c r="AM387" i="15"/>
  <c r="AQ386" i="15"/>
  <c r="AP386" i="15"/>
  <c r="AO386" i="15"/>
  <c r="AN386" i="15"/>
  <c r="AM386" i="15"/>
  <c r="AQ385" i="15"/>
  <c r="AP385" i="15"/>
  <c r="AO385" i="15"/>
  <c r="AN385" i="15"/>
  <c r="AM385" i="15"/>
  <c r="AQ384" i="15"/>
  <c r="AP384" i="15"/>
  <c r="AO384" i="15"/>
  <c r="AN384" i="15"/>
  <c r="AM384" i="15"/>
  <c r="AQ383" i="15"/>
  <c r="AP383" i="15"/>
  <c r="AO383" i="15"/>
  <c r="AN383" i="15"/>
  <c r="AM383" i="15"/>
  <c r="AQ382" i="15"/>
  <c r="AP382" i="15"/>
  <c r="AO382" i="15"/>
  <c r="AN382" i="15"/>
  <c r="AM382" i="15"/>
  <c r="AQ381" i="15"/>
  <c r="AP381" i="15"/>
  <c r="AO381" i="15"/>
  <c r="AN381" i="15"/>
  <c r="AM381" i="15"/>
  <c r="AQ380" i="15"/>
  <c r="AP380" i="15"/>
  <c r="AO380" i="15"/>
  <c r="AN380" i="15"/>
  <c r="AM380" i="15"/>
  <c r="AQ379" i="15"/>
  <c r="AP379" i="15"/>
  <c r="AO379" i="15"/>
  <c r="AN379" i="15"/>
  <c r="AM379" i="15"/>
  <c r="AQ378" i="15"/>
  <c r="AP378" i="15"/>
  <c r="AO378" i="15"/>
  <c r="AN378" i="15"/>
  <c r="AM378" i="15"/>
  <c r="AQ377" i="15"/>
  <c r="AP377" i="15"/>
  <c r="AO377" i="15"/>
  <c r="AN377" i="15"/>
  <c r="AM377" i="15"/>
  <c r="AQ376" i="15"/>
  <c r="AP376" i="15"/>
  <c r="AO376" i="15"/>
  <c r="AN376" i="15"/>
  <c r="AM376" i="15"/>
  <c r="AQ375" i="15"/>
  <c r="AP375" i="15"/>
  <c r="AO375" i="15"/>
  <c r="AN375" i="15"/>
  <c r="AM375" i="15"/>
  <c r="AQ374" i="15"/>
  <c r="AP374" i="15"/>
  <c r="AO374" i="15"/>
  <c r="AN374" i="15"/>
  <c r="AM374" i="15"/>
  <c r="AQ373" i="15"/>
  <c r="AP373" i="15"/>
  <c r="AO373" i="15"/>
  <c r="AN373" i="15"/>
  <c r="AM373" i="15"/>
  <c r="AQ372" i="15"/>
  <c r="AP372" i="15"/>
  <c r="AO372" i="15"/>
  <c r="AN372" i="15"/>
  <c r="AM372" i="15"/>
  <c r="AQ371" i="15"/>
  <c r="AP371" i="15"/>
  <c r="AO371" i="15"/>
  <c r="AN371" i="15"/>
  <c r="AM371" i="15"/>
  <c r="AQ370" i="15"/>
  <c r="AP370" i="15"/>
  <c r="AO370" i="15"/>
  <c r="AN370" i="15"/>
  <c r="AM370" i="15"/>
  <c r="AQ369" i="15"/>
  <c r="AP369" i="15"/>
  <c r="AO369" i="15"/>
  <c r="AN369" i="15"/>
  <c r="AM369" i="15"/>
  <c r="AQ368" i="15"/>
  <c r="AP368" i="15"/>
  <c r="AO368" i="15"/>
  <c r="AN368" i="15"/>
  <c r="AM368" i="15"/>
  <c r="AQ367" i="15"/>
  <c r="AP367" i="15"/>
  <c r="AO367" i="15"/>
  <c r="AN367" i="15"/>
  <c r="AM367" i="15"/>
  <c r="AQ366" i="15"/>
  <c r="AP366" i="15"/>
  <c r="AO366" i="15"/>
  <c r="AN366" i="15"/>
  <c r="AM366" i="15"/>
  <c r="AQ365" i="15"/>
  <c r="AP365" i="15"/>
  <c r="AO365" i="15"/>
  <c r="AN365" i="15"/>
  <c r="AM365" i="15"/>
  <c r="AQ364" i="15"/>
  <c r="AP364" i="15"/>
  <c r="AO364" i="15"/>
  <c r="AN364" i="15"/>
  <c r="AM364" i="15"/>
  <c r="AQ363" i="15"/>
  <c r="AP363" i="15"/>
  <c r="AO363" i="15"/>
  <c r="AN363" i="15"/>
  <c r="AM363" i="15"/>
  <c r="AQ362" i="15"/>
  <c r="AP362" i="15"/>
  <c r="AO362" i="15"/>
  <c r="AN362" i="15"/>
  <c r="AM362" i="15"/>
  <c r="AQ361" i="15"/>
  <c r="AP361" i="15"/>
  <c r="AO361" i="15"/>
  <c r="AN361" i="15"/>
  <c r="AM361" i="15"/>
  <c r="AQ360" i="15"/>
  <c r="AP360" i="15"/>
  <c r="AO360" i="15"/>
  <c r="AN360" i="15"/>
  <c r="AM360" i="15"/>
  <c r="AQ359" i="15"/>
  <c r="AP359" i="15"/>
  <c r="AO359" i="15"/>
  <c r="AN359" i="15"/>
  <c r="AM359" i="15"/>
  <c r="AQ358" i="15"/>
  <c r="AP358" i="15"/>
  <c r="AO358" i="15"/>
  <c r="AN358" i="15"/>
  <c r="AM358" i="15"/>
  <c r="AQ357" i="15"/>
  <c r="AP357" i="15"/>
  <c r="AO357" i="15"/>
  <c r="AN357" i="15"/>
  <c r="AM357" i="15"/>
  <c r="AQ356" i="15"/>
  <c r="AP356" i="15"/>
  <c r="AO356" i="15"/>
  <c r="AN356" i="15"/>
  <c r="AM356" i="15"/>
  <c r="AQ355" i="15"/>
  <c r="AP355" i="15"/>
  <c r="AO355" i="15"/>
  <c r="AN355" i="15"/>
  <c r="AM355" i="15"/>
  <c r="AQ354" i="15"/>
  <c r="AP354" i="15"/>
  <c r="AO354" i="15"/>
  <c r="AN354" i="15"/>
  <c r="AM354" i="15"/>
  <c r="AQ353" i="15"/>
  <c r="AP353" i="15"/>
  <c r="AO353" i="15"/>
  <c r="AN353" i="15"/>
  <c r="AM353" i="15"/>
  <c r="AQ352" i="15"/>
  <c r="AP352" i="15"/>
  <c r="AO352" i="15"/>
  <c r="AN352" i="15"/>
  <c r="AM352" i="15"/>
  <c r="AQ351" i="15"/>
  <c r="AP351" i="15"/>
  <c r="AO351" i="15"/>
  <c r="AN351" i="15"/>
  <c r="AM351" i="15"/>
  <c r="AQ350" i="15"/>
  <c r="AP350" i="15"/>
  <c r="AO350" i="15"/>
  <c r="AN350" i="15"/>
  <c r="AM350" i="15"/>
  <c r="AQ349" i="15"/>
  <c r="AP349" i="15"/>
  <c r="AO349" i="15"/>
  <c r="AN349" i="15"/>
  <c r="AM349" i="15"/>
  <c r="AQ348" i="15"/>
  <c r="AP348" i="15"/>
  <c r="AO348" i="15"/>
  <c r="AN348" i="15"/>
  <c r="AM348" i="15"/>
  <c r="AQ347" i="15"/>
  <c r="AP347" i="15"/>
  <c r="AO347" i="15"/>
  <c r="AN347" i="15"/>
  <c r="AM347" i="15"/>
  <c r="AQ346" i="15"/>
  <c r="AP346" i="15"/>
  <c r="AO346" i="15"/>
  <c r="AN346" i="15"/>
  <c r="AM346" i="15"/>
  <c r="AQ345" i="15"/>
  <c r="AP345" i="15"/>
  <c r="AO345" i="15"/>
  <c r="AN345" i="15"/>
  <c r="AM345" i="15"/>
  <c r="AQ344" i="15"/>
  <c r="AP344" i="15"/>
  <c r="AO344" i="15"/>
  <c r="AN344" i="15"/>
  <c r="AM344" i="15"/>
  <c r="AQ343" i="15"/>
  <c r="AP343" i="15"/>
  <c r="AO343" i="15"/>
  <c r="AN343" i="15"/>
  <c r="AM343" i="15"/>
  <c r="AQ342" i="15"/>
  <c r="AP342" i="15"/>
  <c r="AO342" i="15"/>
  <c r="AN342" i="15"/>
  <c r="AM342" i="15"/>
  <c r="AQ341" i="15"/>
  <c r="AP341" i="15"/>
  <c r="AO341" i="15"/>
  <c r="AN341" i="15"/>
  <c r="AM341" i="15"/>
  <c r="AQ340" i="15"/>
  <c r="AP340" i="15"/>
  <c r="AO340" i="15"/>
  <c r="AN340" i="15"/>
  <c r="AM340" i="15"/>
  <c r="AQ339" i="15"/>
  <c r="AP339" i="15"/>
  <c r="AO339" i="15"/>
  <c r="AN339" i="15"/>
  <c r="AM339" i="15"/>
  <c r="AQ338" i="15"/>
  <c r="AP338" i="15"/>
  <c r="AO338" i="15"/>
  <c r="AN338" i="15"/>
  <c r="AM338" i="15"/>
  <c r="AQ337" i="15"/>
  <c r="AP337" i="15"/>
  <c r="AO337" i="15"/>
  <c r="AN337" i="15"/>
  <c r="AM337" i="15"/>
  <c r="AQ336" i="15"/>
  <c r="AP336" i="15"/>
  <c r="AO336" i="15"/>
  <c r="AN336" i="15"/>
  <c r="AM336" i="15"/>
  <c r="AQ335" i="15"/>
  <c r="AP335" i="15"/>
  <c r="AO335" i="15"/>
  <c r="AN335" i="15"/>
  <c r="AM335" i="15"/>
  <c r="AQ334" i="15"/>
  <c r="AP334" i="15"/>
  <c r="AO334" i="15"/>
  <c r="AN334" i="15"/>
  <c r="AM334" i="15"/>
  <c r="AQ333" i="15"/>
  <c r="AP333" i="15"/>
  <c r="AO333" i="15"/>
  <c r="AN333" i="15"/>
  <c r="AM333" i="15"/>
  <c r="AQ332" i="15"/>
  <c r="AP332" i="15"/>
  <c r="AO332" i="15"/>
  <c r="AN332" i="15"/>
  <c r="AM332" i="15"/>
  <c r="AQ331" i="15"/>
  <c r="AP331" i="15"/>
  <c r="AO331" i="15"/>
  <c r="AN331" i="15"/>
  <c r="AM331" i="15"/>
  <c r="AQ330" i="15"/>
  <c r="AP330" i="15"/>
  <c r="AO330" i="15"/>
  <c r="AN330" i="15"/>
  <c r="AM330" i="15"/>
  <c r="AQ329" i="15"/>
  <c r="AP329" i="15"/>
  <c r="AO329" i="15"/>
  <c r="AN329" i="15"/>
  <c r="AM329" i="15"/>
  <c r="AQ328" i="15"/>
  <c r="AP328" i="15"/>
  <c r="AO328" i="15"/>
  <c r="AN328" i="15"/>
  <c r="AM328" i="15"/>
  <c r="AQ327" i="15"/>
  <c r="AP327" i="15"/>
  <c r="AO327" i="15"/>
  <c r="AN327" i="15"/>
  <c r="AM327" i="15"/>
  <c r="AQ326" i="15"/>
  <c r="AP326" i="15"/>
  <c r="AO326" i="15"/>
  <c r="AN326" i="15"/>
  <c r="AM326" i="15"/>
  <c r="AQ325" i="15"/>
  <c r="AP325" i="15"/>
  <c r="AO325" i="15"/>
  <c r="AN325" i="15"/>
  <c r="AM325" i="15"/>
  <c r="AQ324" i="15"/>
  <c r="AP324" i="15"/>
  <c r="AO324" i="15"/>
  <c r="AN324" i="15"/>
  <c r="AM324" i="15"/>
  <c r="AQ323" i="15"/>
  <c r="AP323" i="15"/>
  <c r="AO323" i="15"/>
  <c r="AN323" i="15"/>
  <c r="AM323" i="15"/>
  <c r="AQ322" i="15"/>
  <c r="AP322" i="15"/>
  <c r="AO322" i="15"/>
  <c r="AN322" i="15"/>
  <c r="AM322" i="15"/>
  <c r="AQ321" i="15"/>
  <c r="AP321" i="15"/>
  <c r="AO321" i="15"/>
  <c r="AN321" i="15"/>
  <c r="AM321" i="15"/>
  <c r="AQ320" i="15"/>
  <c r="AP320" i="15"/>
  <c r="AO320" i="15"/>
  <c r="AN320" i="15"/>
  <c r="AM320" i="15"/>
  <c r="AQ319" i="15"/>
  <c r="AP319" i="15"/>
  <c r="AO319" i="15"/>
  <c r="AN319" i="15"/>
  <c r="AM319" i="15"/>
  <c r="AQ318" i="15"/>
  <c r="AP318" i="15"/>
  <c r="AO318" i="15"/>
  <c r="AN318" i="15"/>
  <c r="AM318" i="15"/>
  <c r="AQ317" i="15"/>
  <c r="AP317" i="15"/>
  <c r="AO317" i="15"/>
  <c r="AN317" i="15"/>
  <c r="AM317" i="15"/>
  <c r="AQ316" i="15"/>
  <c r="AP316" i="15"/>
  <c r="AO316" i="15"/>
  <c r="AN316" i="15"/>
  <c r="AM316" i="15"/>
  <c r="AQ315" i="15"/>
  <c r="AP315" i="15"/>
  <c r="AO315" i="15"/>
  <c r="AN315" i="15"/>
  <c r="AM315" i="15"/>
  <c r="AQ314" i="15"/>
  <c r="AP314" i="15"/>
  <c r="AO314" i="15"/>
  <c r="AN314" i="15"/>
  <c r="AM314" i="15"/>
  <c r="AQ313" i="15"/>
  <c r="AP313" i="15"/>
  <c r="AO313" i="15"/>
  <c r="AN313" i="15"/>
  <c r="AM313" i="15"/>
  <c r="AQ312" i="15"/>
  <c r="AP312" i="15"/>
  <c r="AO312" i="15"/>
  <c r="AN312" i="15"/>
  <c r="AM312" i="15"/>
  <c r="AQ311" i="15"/>
  <c r="AP311" i="15"/>
  <c r="AO311" i="15"/>
  <c r="AN311" i="15"/>
  <c r="AM311" i="15"/>
  <c r="AQ310" i="15"/>
  <c r="AP310" i="15"/>
  <c r="AO310" i="15"/>
  <c r="AN310" i="15"/>
  <c r="AM310" i="15"/>
  <c r="AQ309" i="15"/>
  <c r="AP309" i="15"/>
  <c r="AO309" i="15"/>
  <c r="AN309" i="15"/>
  <c r="AM309" i="15"/>
  <c r="AQ308" i="15"/>
  <c r="AP308" i="15"/>
  <c r="AO308" i="15"/>
  <c r="AN308" i="15"/>
  <c r="AM308" i="15"/>
  <c r="AQ307" i="15"/>
  <c r="AP307" i="15"/>
  <c r="AO307" i="15"/>
  <c r="AN307" i="15"/>
  <c r="AM307" i="15"/>
  <c r="AQ306" i="15"/>
  <c r="AP306" i="15"/>
  <c r="AO306" i="15"/>
  <c r="AN306" i="15"/>
  <c r="AM306" i="15"/>
  <c r="AQ305" i="15"/>
  <c r="AP305" i="15"/>
  <c r="AO305" i="15"/>
  <c r="AN305" i="15"/>
  <c r="AM305" i="15"/>
  <c r="AQ304" i="15"/>
  <c r="AP304" i="15"/>
  <c r="AO304" i="15"/>
  <c r="AN304" i="15"/>
  <c r="AM304" i="15"/>
  <c r="AQ303" i="15"/>
  <c r="AP303" i="15"/>
  <c r="AO303" i="15"/>
  <c r="AN303" i="15"/>
  <c r="AM303" i="15"/>
  <c r="AQ302" i="15"/>
  <c r="AP302" i="15"/>
  <c r="AO302" i="15"/>
  <c r="AN302" i="15"/>
  <c r="AM302" i="15"/>
  <c r="AQ301" i="15"/>
  <c r="AP301" i="15"/>
  <c r="AO301" i="15"/>
  <c r="AN301" i="15"/>
  <c r="AM301" i="15"/>
  <c r="AQ300" i="15"/>
  <c r="AP300" i="15"/>
  <c r="AO300" i="15"/>
  <c r="AN300" i="15"/>
  <c r="AM300" i="15"/>
  <c r="AQ299" i="15"/>
  <c r="AP299" i="15"/>
  <c r="AO299" i="15"/>
  <c r="AN299" i="15"/>
  <c r="AM299" i="15"/>
  <c r="AQ298" i="15"/>
  <c r="AP298" i="15"/>
  <c r="AO298" i="15"/>
  <c r="AN298" i="15"/>
  <c r="AM298" i="15"/>
  <c r="AQ297" i="15"/>
  <c r="AP297" i="15"/>
  <c r="AO297" i="15"/>
  <c r="AN297" i="15"/>
  <c r="AM297" i="15"/>
  <c r="AQ296" i="15"/>
  <c r="AP296" i="15"/>
  <c r="AO296" i="15"/>
  <c r="AN296" i="15"/>
  <c r="AM296" i="15"/>
  <c r="AQ295" i="15"/>
  <c r="AP295" i="15"/>
  <c r="AO295" i="15"/>
  <c r="AN295" i="15"/>
  <c r="AM295" i="15"/>
  <c r="AQ294" i="15"/>
  <c r="AP294" i="15"/>
  <c r="AO294" i="15"/>
  <c r="AN294" i="15"/>
  <c r="AM294" i="15"/>
  <c r="AQ293" i="15"/>
  <c r="AP293" i="15"/>
  <c r="AO293" i="15"/>
  <c r="AN293" i="15"/>
  <c r="AM293" i="15"/>
  <c r="AQ292" i="15"/>
  <c r="AP292" i="15"/>
  <c r="AO292" i="15"/>
  <c r="AN292" i="15"/>
  <c r="AM292" i="15"/>
  <c r="AQ291" i="15"/>
  <c r="AP291" i="15"/>
  <c r="AO291" i="15"/>
  <c r="AN291" i="15"/>
  <c r="AM291" i="15"/>
  <c r="AQ290" i="15"/>
  <c r="AP290" i="15"/>
  <c r="AO290" i="15"/>
  <c r="AN290" i="15"/>
  <c r="AM290" i="15"/>
  <c r="AQ289" i="15"/>
  <c r="AP289" i="15"/>
  <c r="AO289" i="15"/>
  <c r="AN289" i="15"/>
  <c r="AM289" i="15"/>
  <c r="AQ288" i="15"/>
  <c r="AP288" i="15"/>
  <c r="AO288" i="15"/>
  <c r="AN288" i="15"/>
  <c r="AM288" i="15"/>
  <c r="AQ287" i="15"/>
  <c r="AP287" i="15"/>
  <c r="AO287" i="15"/>
  <c r="AN287" i="15"/>
  <c r="AM287" i="15"/>
  <c r="AQ286" i="15"/>
  <c r="AP286" i="15"/>
  <c r="AO286" i="15"/>
  <c r="AN286" i="15"/>
  <c r="AM286" i="15"/>
  <c r="AQ285" i="15"/>
  <c r="AP285" i="15"/>
  <c r="AO285" i="15"/>
  <c r="AN285" i="15"/>
  <c r="AM285" i="15"/>
  <c r="AQ284" i="15"/>
  <c r="AP284" i="15"/>
  <c r="AO284" i="15"/>
  <c r="AN284" i="15"/>
  <c r="AM284" i="15"/>
  <c r="AQ283" i="15"/>
  <c r="AP283" i="15"/>
  <c r="AO283" i="15"/>
  <c r="AN283" i="15"/>
  <c r="AM283" i="15"/>
  <c r="AQ282" i="15"/>
  <c r="AP282" i="15"/>
  <c r="AO282" i="15"/>
  <c r="AN282" i="15"/>
  <c r="AM282" i="15"/>
  <c r="AQ281" i="15"/>
  <c r="AP281" i="15"/>
  <c r="AO281" i="15"/>
  <c r="AN281" i="15"/>
  <c r="AM281" i="15"/>
  <c r="AQ280" i="15"/>
  <c r="AP280" i="15"/>
  <c r="AO280" i="15"/>
  <c r="AN280" i="15"/>
  <c r="AM280" i="15"/>
  <c r="AQ279" i="15"/>
  <c r="AP279" i="15"/>
  <c r="AO279" i="15"/>
  <c r="AN279" i="15"/>
  <c r="AM279" i="15"/>
  <c r="AQ278" i="15"/>
  <c r="AP278" i="15"/>
  <c r="AO278" i="15"/>
  <c r="AN278" i="15"/>
  <c r="AM278" i="15"/>
  <c r="AQ277" i="15"/>
  <c r="AP277" i="15"/>
  <c r="AO277" i="15"/>
  <c r="AN277" i="15"/>
  <c r="AM277" i="15"/>
  <c r="AQ276" i="15"/>
  <c r="AP276" i="15"/>
  <c r="AO276" i="15"/>
  <c r="AN276" i="15"/>
  <c r="AM276" i="15"/>
  <c r="AQ275" i="15"/>
  <c r="AP275" i="15"/>
  <c r="AO275" i="15"/>
  <c r="AN275" i="15"/>
  <c r="AM275" i="15"/>
  <c r="AQ274" i="15"/>
  <c r="AP274" i="15"/>
  <c r="AO274" i="15"/>
  <c r="AN274" i="15"/>
  <c r="AM274" i="15"/>
  <c r="AQ273" i="15"/>
  <c r="AP273" i="15"/>
  <c r="AO273" i="15"/>
  <c r="AN273" i="15"/>
  <c r="AM273" i="15"/>
  <c r="AQ272" i="15"/>
  <c r="AP272" i="15"/>
  <c r="AO272" i="15"/>
  <c r="AN272" i="15"/>
  <c r="AM272" i="15"/>
  <c r="AQ271" i="15"/>
  <c r="AP271" i="15"/>
  <c r="AO271" i="15"/>
  <c r="AN271" i="15"/>
  <c r="AM271" i="15"/>
  <c r="AQ270" i="15"/>
  <c r="AP270" i="15"/>
  <c r="AO270" i="15"/>
  <c r="AN270" i="15"/>
  <c r="AM270" i="15"/>
  <c r="AQ269" i="15"/>
  <c r="AP269" i="15"/>
  <c r="AO269" i="15"/>
  <c r="AN269" i="15"/>
  <c r="AM269" i="15"/>
  <c r="AQ268" i="15"/>
  <c r="AP268" i="15"/>
  <c r="AO268" i="15"/>
  <c r="AN268" i="15"/>
  <c r="AM268" i="15"/>
  <c r="AQ267" i="15"/>
  <c r="AP267" i="15"/>
  <c r="AO267" i="15"/>
  <c r="AN267" i="15"/>
  <c r="AM267" i="15"/>
  <c r="AQ266" i="15"/>
  <c r="AP266" i="15"/>
  <c r="AO266" i="15"/>
  <c r="AN266" i="15"/>
  <c r="AM266" i="15"/>
  <c r="AQ265" i="15"/>
  <c r="AP265" i="15"/>
  <c r="AO265" i="15"/>
  <c r="AN265" i="15"/>
  <c r="AM265" i="15"/>
  <c r="AQ264" i="15"/>
  <c r="AP264" i="15"/>
  <c r="AO264" i="15"/>
  <c r="AN264" i="15"/>
  <c r="AM264" i="15"/>
  <c r="AQ263" i="15"/>
  <c r="AP263" i="15"/>
  <c r="AO263" i="15"/>
  <c r="AN263" i="15"/>
  <c r="AM263" i="15"/>
  <c r="AQ262" i="15"/>
  <c r="AP262" i="15"/>
  <c r="AO262" i="15"/>
  <c r="AN262" i="15"/>
  <c r="AM262" i="15"/>
  <c r="AQ261" i="15"/>
  <c r="AP261" i="15"/>
  <c r="AO261" i="15"/>
  <c r="AN261" i="15"/>
  <c r="AM261" i="15"/>
  <c r="AQ260" i="15"/>
  <c r="AP260" i="15"/>
  <c r="AO260" i="15"/>
  <c r="AN260" i="15"/>
  <c r="AM260" i="15"/>
  <c r="AQ259" i="15"/>
  <c r="AP259" i="15"/>
  <c r="AO259" i="15"/>
  <c r="AN259" i="15"/>
  <c r="AM259" i="15"/>
  <c r="AQ258" i="15"/>
  <c r="AP258" i="15"/>
  <c r="AO258" i="15"/>
  <c r="AN258" i="15"/>
  <c r="AM258" i="15"/>
  <c r="AQ257" i="15"/>
  <c r="AP257" i="15"/>
  <c r="AO257" i="15"/>
  <c r="AN257" i="15"/>
  <c r="AM257" i="15"/>
  <c r="AQ256" i="15"/>
  <c r="AP256" i="15"/>
  <c r="AO256" i="15"/>
  <c r="AN256" i="15"/>
  <c r="AM256" i="15"/>
  <c r="AQ255" i="15"/>
  <c r="AP255" i="15"/>
  <c r="AO255" i="15"/>
  <c r="AN255" i="15"/>
  <c r="AM255" i="15"/>
  <c r="AQ254" i="15"/>
  <c r="AP254" i="15"/>
  <c r="AO254" i="15"/>
  <c r="AN254" i="15"/>
  <c r="AM254" i="15"/>
  <c r="AQ253" i="15"/>
  <c r="AP253" i="15"/>
  <c r="AO253" i="15"/>
  <c r="AN253" i="15"/>
  <c r="AM253" i="15"/>
  <c r="AQ252" i="15"/>
  <c r="AP252" i="15"/>
  <c r="AO252" i="15"/>
  <c r="AN252" i="15"/>
  <c r="AM252" i="15"/>
  <c r="AQ251" i="15"/>
  <c r="AP251" i="15"/>
  <c r="AO251" i="15"/>
  <c r="AN251" i="15"/>
  <c r="AM251" i="15"/>
  <c r="AQ250" i="15"/>
  <c r="AP250" i="15"/>
  <c r="AO250" i="15"/>
  <c r="AN250" i="15"/>
  <c r="AM250" i="15"/>
  <c r="AQ249" i="15"/>
  <c r="AP249" i="15"/>
  <c r="AO249" i="15"/>
  <c r="AN249" i="15"/>
  <c r="AM249" i="15"/>
  <c r="AQ248" i="15"/>
  <c r="AP248" i="15"/>
  <c r="AO248" i="15"/>
  <c r="AN248" i="15"/>
  <c r="AM248" i="15"/>
  <c r="AQ247" i="15"/>
  <c r="AP247" i="15"/>
  <c r="AO247" i="15"/>
  <c r="AN247" i="15"/>
  <c r="AM247" i="15"/>
  <c r="AQ246" i="15"/>
  <c r="AP246" i="15"/>
  <c r="AO246" i="15"/>
  <c r="AN246" i="15"/>
  <c r="AM246" i="15"/>
  <c r="AQ245" i="15"/>
  <c r="AP245" i="15"/>
  <c r="AO245" i="15"/>
  <c r="AN245" i="15"/>
  <c r="AM245" i="15"/>
  <c r="AQ244" i="15"/>
  <c r="AP244" i="15"/>
  <c r="AO244" i="15"/>
  <c r="AN244" i="15"/>
  <c r="AM244" i="15"/>
  <c r="AQ243" i="15"/>
  <c r="AP243" i="15"/>
  <c r="AO243" i="15"/>
  <c r="AN243" i="15"/>
  <c r="AM243" i="15"/>
  <c r="AQ242" i="15"/>
  <c r="AP242" i="15"/>
  <c r="AO242" i="15"/>
  <c r="AN242" i="15"/>
  <c r="AM242" i="15"/>
  <c r="AQ241" i="15"/>
  <c r="AP241" i="15"/>
  <c r="AO241" i="15"/>
  <c r="AN241" i="15"/>
  <c r="AM241" i="15"/>
  <c r="AQ240" i="15"/>
  <c r="AP240" i="15"/>
  <c r="AO240" i="15"/>
  <c r="AN240" i="15"/>
  <c r="AM240" i="15"/>
  <c r="AQ239" i="15"/>
  <c r="AP239" i="15"/>
  <c r="AO239" i="15"/>
  <c r="AN239" i="15"/>
  <c r="AM239" i="15"/>
  <c r="AQ238" i="15"/>
  <c r="AP238" i="15"/>
  <c r="AO238" i="15"/>
  <c r="AN238" i="15"/>
  <c r="AM238" i="15"/>
  <c r="AQ237" i="15"/>
  <c r="AP237" i="15"/>
  <c r="AO237" i="15"/>
  <c r="AN237" i="15"/>
  <c r="AM237" i="15"/>
  <c r="AQ236" i="15"/>
  <c r="AP236" i="15"/>
  <c r="AO236" i="15"/>
  <c r="AN236" i="15"/>
  <c r="AM236" i="15"/>
  <c r="AQ235" i="15"/>
  <c r="AP235" i="15"/>
  <c r="AO235" i="15"/>
  <c r="AN235" i="15"/>
  <c r="AM235" i="15"/>
  <c r="AQ234" i="15"/>
  <c r="AP234" i="15"/>
  <c r="AO234" i="15"/>
  <c r="AN234" i="15"/>
  <c r="AM234" i="15"/>
  <c r="AQ233" i="15"/>
  <c r="AP233" i="15"/>
  <c r="AO233" i="15"/>
  <c r="AN233" i="15"/>
  <c r="AM233" i="15"/>
  <c r="AQ232" i="15"/>
  <c r="AP232" i="15"/>
  <c r="AO232" i="15"/>
  <c r="AN232" i="15"/>
  <c r="AM232" i="15"/>
  <c r="AQ231" i="15"/>
  <c r="AP231" i="15"/>
  <c r="AO231" i="15"/>
  <c r="AN231" i="15"/>
  <c r="AM231" i="15"/>
  <c r="AQ230" i="15"/>
  <c r="AP230" i="15"/>
  <c r="AO230" i="15"/>
  <c r="AN230" i="15"/>
  <c r="AM230" i="15"/>
  <c r="AQ229" i="15"/>
  <c r="AP229" i="15"/>
  <c r="AO229" i="15"/>
  <c r="AN229" i="15"/>
  <c r="AM229" i="15"/>
  <c r="AQ228" i="15"/>
  <c r="AP228" i="15"/>
  <c r="AO228" i="15"/>
  <c r="AN228" i="15"/>
  <c r="AM228" i="15"/>
  <c r="AQ227" i="15"/>
  <c r="AP227" i="15"/>
  <c r="AO227" i="15"/>
  <c r="AN227" i="15"/>
  <c r="AM227" i="15"/>
  <c r="AQ226" i="15"/>
  <c r="AP226" i="15"/>
  <c r="AO226" i="15"/>
  <c r="AN226" i="15"/>
  <c r="AM226" i="15"/>
  <c r="AQ225" i="15"/>
  <c r="AP225" i="15"/>
  <c r="AO225" i="15"/>
  <c r="AN225" i="15"/>
  <c r="AM225" i="15"/>
  <c r="AQ224" i="15"/>
  <c r="AP224" i="15"/>
  <c r="AO224" i="15"/>
  <c r="AN224" i="15"/>
  <c r="AM224" i="15"/>
  <c r="AQ223" i="15"/>
  <c r="AP223" i="15"/>
  <c r="AO223" i="15"/>
  <c r="AN223" i="15"/>
  <c r="AM223" i="15"/>
  <c r="AQ222" i="15"/>
  <c r="AP222" i="15"/>
  <c r="AO222" i="15"/>
  <c r="AN222" i="15"/>
  <c r="AM222" i="15"/>
  <c r="AQ221" i="15"/>
  <c r="AP221" i="15"/>
  <c r="AO221" i="15"/>
  <c r="AN221" i="15"/>
  <c r="AM221" i="15"/>
  <c r="AQ220" i="15"/>
  <c r="AP220" i="15"/>
  <c r="AO220" i="15"/>
  <c r="AN220" i="15"/>
  <c r="AM220" i="15"/>
  <c r="AQ219" i="15"/>
  <c r="AP219" i="15"/>
  <c r="AO219" i="15"/>
  <c r="AN219" i="15"/>
  <c r="AM219" i="15"/>
  <c r="AQ218" i="15"/>
  <c r="AP218" i="15"/>
  <c r="AO218" i="15"/>
  <c r="AN218" i="15"/>
  <c r="AM218" i="15"/>
  <c r="AQ217" i="15"/>
  <c r="AP217" i="15"/>
  <c r="AO217" i="15"/>
  <c r="AN217" i="15"/>
  <c r="AM217" i="15"/>
  <c r="AQ216" i="15"/>
  <c r="AP216" i="15"/>
  <c r="AO216" i="15"/>
  <c r="AN216" i="15"/>
  <c r="AM216" i="15"/>
  <c r="AQ215" i="15"/>
  <c r="AP215" i="15"/>
  <c r="AO215" i="15"/>
  <c r="AN215" i="15"/>
  <c r="AM215" i="15"/>
  <c r="AQ214" i="15"/>
  <c r="AP214" i="15"/>
  <c r="AO214" i="15"/>
  <c r="AN214" i="15"/>
  <c r="AM214" i="15"/>
  <c r="AQ213" i="15"/>
  <c r="AP213" i="15"/>
  <c r="AO213" i="15"/>
  <c r="AN213" i="15"/>
  <c r="AM213" i="15"/>
  <c r="AQ212" i="15"/>
  <c r="AP212" i="15"/>
  <c r="AO212" i="15"/>
  <c r="AN212" i="15"/>
  <c r="AM212" i="15"/>
  <c r="AQ211" i="15"/>
  <c r="AP211" i="15"/>
  <c r="AO211" i="15"/>
  <c r="AN211" i="15"/>
  <c r="AM211" i="15"/>
  <c r="AQ210" i="15"/>
  <c r="AP210" i="15"/>
  <c r="AO210" i="15"/>
  <c r="AN210" i="15"/>
  <c r="AM210" i="15"/>
  <c r="AQ209" i="15"/>
  <c r="AP209" i="15"/>
  <c r="AO209" i="15"/>
  <c r="AN209" i="15"/>
  <c r="AM209" i="15"/>
  <c r="AQ208" i="15"/>
  <c r="AP208" i="15"/>
  <c r="AO208" i="15"/>
  <c r="AN208" i="15"/>
  <c r="AM208" i="15"/>
  <c r="AQ207" i="15"/>
  <c r="AP207" i="15"/>
  <c r="AO207" i="15"/>
  <c r="AN207" i="15"/>
  <c r="AM207" i="15"/>
  <c r="AQ206" i="15"/>
  <c r="AP206" i="15"/>
  <c r="AO206" i="15"/>
  <c r="AN206" i="15"/>
  <c r="AM206" i="15"/>
  <c r="AQ205" i="15"/>
  <c r="AP205" i="15"/>
  <c r="AO205" i="15"/>
  <c r="AN205" i="15"/>
  <c r="AM205" i="15"/>
  <c r="AQ204" i="15"/>
  <c r="AP204" i="15"/>
  <c r="AO204" i="15"/>
  <c r="AN204" i="15"/>
  <c r="AM204" i="15"/>
  <c r="AQ203" i="15"/>
  <c r="AP203" i="15"/>
  <c r="AO203" i="15"/>
  <c r="AN203" i="15"/>
  <c r="AM203" i="15"/>
  <c r="AQ202" i="15"/>
  <c r="AP202" i="15"/>
  <c r="AO202" i="15"/>
  <c r="AN202" i="15"/>
  <c r="AM202" i="15"/>
  <c r="AQ201" i="15"/>
  <c r="AP201" i="15"/>
  <c r="AO201" i="15"/>
  <c r="AN201" i="15"/>
  <c r="AM201" i="15"/>
  <c r="AQ200" i="15"/>
  <c r="AP200" i="15"/>
  <c r="AO200" i="15"/>
  <c r="AN200" i="15"/>
  <c r="AM200" i="15"/>
  <c r="AQ199" i="15"/>
  <c r="AP199" i="15"/>
  <c r="AO199" i="15"/>
  <c r="AN199" i="15"/>
  <c r="AM199" i="15"/>
  <c r="AQ198" i="15"/>
  <c r="AP198" i="15"/>
  <c r="AO198" i="15"/>
  <c r="AN198" i="15"/>
  <c r="AM198" i="15"/>
  <c r="AQ197" i="15"/>
  <c r="AP197" i="15"/>
  <c r="AO197" i="15"/>
  <c r="AN197" i="15"/>
  <c r="AM197" i="15"/>
  <c r="AQ196" i="15"/>
  <c r="AP196" i="15"/>
  <c r="AO196" i="15"/>
  <c r="AN196" i="15"/>
  <c r="AM196" i="15"/>
  <c r="AQ195" i="15"/>
  <c r="AP195" i="15"/>
  <c r="AO195" i="15"/>
  <c r="AN195" i="15"/>
  <c r="AM195" i="15"/>
  <c r="AQ194" i="15"/>
  <c r="AP194" i="15"/>
  <c r="AO194" i="15"/>
  <c r="AN194" i="15"/>
  <c r="AM194" i="15"/>
  <c r="AQ193" i="15"/>
  <c r="AP193" i="15"/>
  <c r="AO193" i="15"/>
  <c r="AN193" i="15"/>
  <c r="AM193" i="15"/>
  <c r="AQ192" i="15"/>
  <c r="AP192" i="15"/>
  <c r="AO192" i="15"/>
  <c r="AN192" i="15"/>
  <c r="AM192" i="15"/>
  <c r="AQ191" i="15"/>
  <c r="AP191" i="15"/>
  <c r="AO191" i="15"/>
  <c r="AN191" i="15"/>
  <c r="AM191" i="15"/>
  <c r="AQ190" i="15"/>
  <c r="AP190" i="15"/>
  <c r="AO190" i="15"/>
  <c r="AN190" i="15"/>
  <c r="AM190" i="15"/>
  <c r="AQ189" i="15"/>
  <c r="AP189" i="15"/>
  <c r="AO189" i="15"/>
  <c r="AN189" i="15"/>
  <c r="AM189" i="15"/>
  <c r="AQ188" i="15"/>
  <c r="AP188" i="15"/>
  <c r="AO188" i="15"/>
  <c r="AN188" i="15"/>
  <c r="AM188" i="15"/>
  <c r="AQ187" i="15"/>
  <c r="AP187" i="15"/>
  <c r="AO187" i="15"/>
  <c r="AN187" i="15"/>
  <c r="AM187" i="15"/>
  <c r="AQ186" i="15"/>
  <c r="AP186" i="15"/>
  <c r="AO186" i="15"/>
  <c r="AN186" i="15"/>
  <c r="AM186" i="15"/>
  <c r="AQ185" i="15"/>
  <c r="AP185" i="15"/>
  <c r="AO185" i="15"/>
  <c r="AN185" i="15"/>
  <c r="AM185" i="15"/>
  <c r="AQ184" i="15"/>
  <c r="AP184" i="15"/>
  <c r="AO184" i="15"/>
  <c r="AN184" i="15"/>
  <c r="AM184" i="15"/>
  <c r="AQ183" i="15"/>
  <c r="AP183" i="15"/>
  <c r="AO183" i="15"/>
  <c r="AN183" i="15"/>
  <c r="AM183" i="15"/>
  <c r="AQ182" i="15"/>
  <c r="AP182" i="15"/>
  <c r="AO182" i="15"/>
  <c r="AN182" i="15"/>
  <c r="AM182" i="15"/>
  <c r="AQ181" i="15"/>
  <c r="AP181" i="15"/>
  <c r="AO181" i="15"/>
  <c r="AN181" i="15"/>
  <c r="AM181" i="15"/>
  <c r="AQ180" i="15"/>
  <c r="AP180" i="15"/>
  <c r="AO180" i="15"/>
  <c r="AN180" i="15"/>
  <c r="AM180" i="15"/>
  <c r="AQ179" i="15"/>
  <c r="AP179" i="15"/>
  <c r="AO179" i="15"/>
  <c r="AN179" i="15"/>
  <c r="AM179" i="15"/>
  <c r="AQ178" i="15"/>
  <c r="AP178" i="15"/>
  <c r="AO178" i="15"/>
  <c r="AN178" i="15"/>
  <c r="AM178" i="15"/>
  <c r="AQ177" i="15"/>
  <c r="AP177" i="15"/>
  <c r="AO177" i="15"/>
  <c r="AN177" i="15"/>
  <c r="AM177" i="15"/>
  <c r="AQ176" i="15"/>
  <c r="AP176" i="15"/>
  <c r="AO176" i="15"/>
  <c r="AN176" i="15"/>
  <c r="AM176" i="15"/>
  <c r="AQ175" i="15"/>
  <c r="AP175" i="15"/>
  <c r="AO175" i="15"/>
  <c r="AN175" i="15"/>
  <c r="AM175" i="15"/>
  <c r="AQ174" i="15"/>
  <c r="AP174" i="15"/>
  <c r="AO174" i="15"/>
  <c r="AN174" i="15"/>
  <c r="AM174" i="15"/>
  <c r="AQ173" i="15"/>
  <c r="AP173" i="15"/>
  <c r="AO173" i="15"/>
  <c r="AN173" i="15"/>
  <c r="AM173" i="15"/>
  <c r="AQ172" i="15"/>
  <c r="AP172" i="15"/>
  <c r="AO172" i="15"/>
  <c r="AN172" i="15"/>
  <c r="AM172" i="15"/>
  <c r="AQ171" i="15"/>
  <c r="AP171" i="15"/>
  <c r="AO171" i="15"/>
  <c r="AN171" i="15"/>
  <c r="AM171" i="15"/>
  <c r="AQ170" i="15"/>
  <c r="AP170" i="15"/>
  <c r="AO170" i="15"/>
  <c r="AN170" i="15"/>
  <c r="AM170" i="15"/>
  <c r="AQ169" i="15"/>
  <c r="AP169" i="15"/>
  <c r="AO169" i="15"/>
  <c r="AN169" i="15"/>
  <c r="AM169" i="15"/>
  <c r="AQ168" i="15"/>
  <c r="AP168" i="15"/>
  <c r="AO168" i="15"/>
  <c r="AN168" i="15"/>
  <c r="AM168" i="15"/>
  <c r="AQ167" i="15"/>
  <c r="AP167" i="15"/>
  <c r="AO167" i="15"/>
  <c r="AN167" i="15"/>
  <c r="AM167" i="15"/>
  <c r="AQ166" i="15"/>
  <c r="AP166" i="15"/>
  <c r="AO166" i="15"/>
  <c r="AN166" i="15"/>
  <c r="AM166" i="15"/>
  <c r="AQ165" i="15"/>
  <c r="AP165" i="15"/>
  <c r="AO165" i="15"/>
  <c r="AN165" i="15"/>
  <c r="AM165" i="15"/>
  <c r="AQ164" i="15"/>
  <c r="AP164" i="15"/>
  <c r="AO164" i="15"/>
  <c r="AN164" i="15"/>
  <c r="AM164" i="15"/>
  <c r="AQ163" i="15"/>
  <c r="AP163" i="15"/>
  <c r="AO163" i="15"/>
  <c r="AN163" i="15"/>
  <c r="AM163" i="15"/>
  <c r="AQ162" i="15"/>
  <c r="AP162" i="15"/>
  <c r="AO162" i="15"/>
  <c r="AN162" i="15"/>
  <c r="AM162" i="15"/>
  <c r="AQ161" i="15"/>
  <c r="AP161" i="15"/>
  <c r="AO161" i="15"/>
  <c r="AN161" i="15"/>
  <c r="AM161" i="15"/>
  <c r="AQ160" i="15"/>
  <c r="AP160" i="15"/>
  <c r="AO160" i="15"/>
  <c r="AN160" i="15"/>
  <c r="AM160" i="15"/>
  <c r="AQ159" i="15"/>
  <c r="AP159" i="15"/>
  <c r="AO159" i="15"/>
  <c r="AN159" i="15"/>
  <c r="AM159" i="15"/>
  <c r="AQ158" i="15"/>
  <c r="AP158" i="15"/>
  <c r="AO158" i="15"/>
  <c r="AN158" i="15"/>
  <c r="AM158" i="15"/>
  <c r="AQ157" i="15"/>
  <c r="AP157" i="15"/>
  <c r="AO157" i="15"/>
  <c r="AN157" i="15"/>
  <c r="AM157" i="15"/>
  <c r="AQ156" i="15"/>
  <c r="AP156" i="15"/>
  <c r="AO156" i="15"/>
  <c r="AN156" i="15"/>
  <c r="AM156" i="15"/>
  <c r="AQ155" i="15"/>
  <c r="AP155" i="15"/>
  <c r="AO155" i="15"/>
  <c r="AN155" i="15"/>
  <c r="AM155" i="15"/>
  <c r="AQ154" i="15"/>
  <c r="AP154" i="15"/>
  <c r="AO154" i="15"/>
  <c r="AN154" i="15"/>
  <c r="AM154" i="15"/>
  <c r="AQ153" i="15"/>
  <c r="AP153" i="15"/>
  <c r="AO153" i="15"/>
  <c r="AN153" i="15"/>
  <c r="AM153" i="15"/>
  <c r="AQ152" i="15"/>
  <c r="AP152" i="15"/>
  <c r="AO152" i="15"/>
  <c r="AN152" i="15"/>
  <c r="AM152" i="15"/>
  <c r="AQ151" i="15"/>
  <c r="AP151" i="15"/>
  <c r="AO151" i="15"/>
  <c r="AN151" i="15"/>
  <c r="AM151" i="15"/>
  <c r="AQ150" i="15"/>
  <c r="AP150" i="15"/>
  <c r="AO150" i="15"/>
  <c r="AN150" i="15"/>
  <c r="AM150" i="15"/>
  <c r="AQ149" i="15"/>
  <c r="AP149" i="15"/>
  <c r="AO149" i="15"/>
  <c r="AN149" i="15"/>
  <c r="AM149" i="15"/>
  <c r="AQ148" i="15"/>
  <c r="AP148" i="15"/>
  <c r="AO148" i="15"/>
  <c r="AN148" i="15"/>
  <c r="AM148" i="15"/>
  <c r="AQ147" i="15"/>
  <c r="AP147" i="15"/>
  <c r="AO147" i="15"/>
  <c r="AN147" i="15"/>
  <c r="AM147" i="15"/>
  <c r="AQ146" i="15"/>
  <c r="AP146" i="15"/>
  <c r="AO146" i="15"/>
  <c r="AN146" i="15"/>
  <c r="AM146" i="15"/>
  <c r="AQ145" i="15"/>
  <c r="AP145" i="15"/>
  <c r="AO145" i="15"/>
  <c r="AN145" i="15"/>
  <c r="AM145" i="15"/>
  <c r="AQ144" i="15"/>
  <c r="AP144" i="15"/>
  <c r="AO144" i="15"/>
  <c r="AN144" i="15"/>
  <c r="AM144" i="15"/>
  <c r="AQ143" i="15"/>
  <c r="AP143" i="15"/>
  <c r="AO143" i="15"/>
  <c r="AN143" i="15"/>
  <c r="AM143" i="15"/>
  <c r="AQ142" i="15"/>
  <c r="AP142" i="15"/>
  <c r="AO142" i="15"/>
  <c r="AN142" i="15"/>
  <c r="AM142" i="15"/>
  <c r="AQ141" i="15"/>
  <c r="AP141" i="15"/>
  <c r="AO141" i="15"/>
  <c r="AN141" i="15"/>
  <c r="AM141" i="15"/>
  <c r="AQ140" i="15"/>
  <c r="AP140" i="15"/>
  <c r="AO140" i="15"/>
  <c r="AN140" i="15"/>
  <c r="AM140" i="15"/>
  <c r="AQ139" i="15"/>
  <c r="AP139" i="15"/>
  <c r="AO139" i="15"/>
  <c r="AN139" i="15"/>
  <c r="AM139" i="15"/>
  <c r="AQ138" i="15"/>
  <c r="AP138" i="15"/>
  <c r="AO138" i="15"/>
  <c r="AN138" i="15"/>
  <c r="AM138" i="15"/>
  <c r="AQ137" i="15"/>
  <c r="AP137" i="15"/>
  <c r="AO137" i="15"/>
  <c r="AN137" i="15"/>
  <c r="AM137" i="15"/>
  <c r="AQ136" i="15"/>
  <c r="AP136" i="15"/>
  <c r="AO136" i="15"/>
  <c r="AN136" i="15"/>
  <c r="AM136" i="15"/>
  <c r="AQ135" i="15"/>
  <c r="AP135" i="15"/>
  <c r="AO135" i="15"/>
  <c r="AN135" i="15"/>
  <c r="AM135" i="15"/>
  <c r="AQ134" i="15"/>
  <c r="AP134" i="15"/>
  <c r="AO134" i="15"/>
  <c r="AN134" i="15"/>
  <c r="AM134" i="15"/>
  <c r="AQ133" i="15"/>
  <c r="AP133" i="15"/>
  <c r="AO133" i="15"/>
  <c r="AN133" i="15"/>
  <c r="AM133" i="15"/>
  <c r="AQ132" i="15"/>
  <c r="AP132" i="15"/>
  <c r="AO132" i="15"/>
  <c r="AN132" i="15"/>
  <c r="AM132" i="15"/>
  <c r="AQ131" i="15"/>
  <c r="AP131" i="15"/>
  <c r="AO131" i="15"/>
  <c r="AN131" i="15"/>
  <c r="AM131" i="15"/>
  <c r="AQ130" i="15"/>
  <c r="AP130" i="15"/>
  <c r="AO130" i="15"/>
  <c r="AN130" i="15"/>
  <c r="AM130" i="15"/>
  <c r="AQ129" i="15"/>
  <c r="AP129" i="15"/>
  <c r="AO129" i="15"/>
  <c r="AN129" i="15"/>
  <c r="AM129" i="15"/>
  <c r="AQ128" i="15"/>
  <c r="AP128" i="15"/>
  <c r="AO128" i="15"/>
  <c r="AN128" i="15"/>
  <c r="AM128" i="15"/>
  <c r="AQ127" i="15"/>
  <c r="AP127" i="15"/>
  <c r="AO127" i="15"/>
  <c r="AN127" i="15"/>
  <c r="AM127" i="15"/>
  <c r="AQ126" i="15"/>
  <c r="AP126" i="15"/>
  <c r="AO126" i="15"/>
  <c r="AN126" i="15"/>
  <c r="AM126" i="15"/>
  <c r="AQ125" i="15"/>
  <c r="AP125" i="15"/>
  <c r="AO125" i="15"/>
  <c r="AN125" i="15"/>
  <c r="AM125" i="15"/>
  <c r="AQ124" i="15"/>
  <c r="AP124" i="15"/>
  <c r="AO124" i="15"/>
  <c r="AN124" i="15"/>
  <c r="AM124" i="15"/>
  <c r="AQ123" i="15"/>
  <c r="AP123" i="15"/>
  <c r="AO123" i="15"/>
  <c r="AN123" i="15"/>
  <c r="AM123" i="15"/>
  <c r="AQ122" i="15"/>
  <c r="AP122" i="15"/>
  <c r="AO122" i="15"/>
  <c r="AN122" i="15"/>
  <c r="AM122" i="15"/>
  <c r="AQ121" i="15"/>
  <c r="AP121" i="15"/>
  <c r="AO121" i="15"/>
  <c r="AN121" i="15"/>
  <c r="AM121" i="15"/>
  <c r="AQ120" i="15"/>
  <c r="AP120" i="15"/>
  <c r="AO120" i="15"/>
  <c r="AN120" i="15"/>
  <c r="AM120" i="15"/>
  <c r="AQ119" i="15"/>
  <c r="AP119" i="15"/>
  <c r="AO119" i="15"/>
  <c r="AN119" i="15"/>
  <c r="AM119" i="15"/>
  <c r="AQ118" i="15"/>
  <c r="AP118" i="15"/>
  <c r="AO118" i="15"/>
  <c r="AN118" i="15"/>
  <c r="AM118" i="15"/>
  <c r="AQ117" i="15"/>
  <c r="AP117" i="15"/>
  <c r="AO117" i="15"/>
  <c r="AN117" i="15"/>
  <c r="AM117" i="15"/>
  <c r="AQ116" i="15"/>
  <c r="AP116" i="15"/>
  <c r="AO116" i="15"/>
  <c r="AN116" i="15"/>
  <c r="AM116" i="15"/>
  <c r="AQ115" i="15"/>
  <c r="AP115" i="15"/>
  <c r="AO115" i="15"/>
  <c r="AN115" i="15"/>
  <c r="AM115" i="15"/>
  <c r="AQ114" i="15"/>
  <c r="AP114" i="15"/>
  <c r="AO114" i="15"/>
  <c r="AN114" i="15"/>
  <c r="AM114" i="15"/>
  <c r="AQ113" i="15"/>
  <c r="AP113" i="15"/>
  <c r="AO113" i="15"/>
  <c r="AN113" i="15"/>
  <c r="AM113" i="15"/>
  <c r="AQ112" i="15"/>
  <c r="AP112" i="15"/>
  <c r="AO112" i="15"/>
  <c r="AN112" i="15"/>
  <c r="AM112" i="15"/>
  <c r="AQ111" i="15"/>
  <c r="AP111" i="15"/>
  <c r="AO111" i="15"/>
  <c r="AN111" i="15"/>
  <c r="AM111" i="15"/>
  <c r="AQ110" i="15"/>
  <c r="AP110" i="15"/>
  <c r="AO110" i="15"/>
  <c r="AN110" i="15"/>
  <c r="AM110" i="15"/>
  <c r="AQ109" i="15"/>
  <c r="AP109" i="15"/>
  <c r="AO109" i="15"/>
  <c r="AN109" i="15"/>
  <c r="AM109" i="15"/>
  <c r="AQ108" i="15"/>
  <c r="AP108" i="15"/>
  <c r="AO108" i="15"/>
  <c r="AN108" i="15"/>
  <c r="AM108" i="15"/>
  <c r="AQ107" i="15"/>
  <c r="AP107" i="15"/>
  <c r="AO107" i="15"/>
  <c r="AN107" i="15"/>
  <c r="AM107" i="15"/>
  <c r="AQ106" i="15"/>
  <c r="AP106" i="15"/>
  <c r="AO106" i="15"/>
  <c r="AN106" i="15"/>
  <c r="AM106" i="15"/>
  <c r="AQ105" i="15"/>
  <c r="AP105" i="15"/>
  <c r="AO105" i="15"/>
  <c r="AN105" i="15"/>
  <c r="AM105" i="15"/>
  <c r="AQ104" i="15"/>
  <c r="AP104" i="15"/>
  <c r="AO104" i="15"/>
  <c r="AN104" i="15"/>
  <c r="AM104" i="15"/>
  <c r="AQ103" i="15"/>
  <c r="AP103" i="15"/>
  <c r="AO103" i="15"/>
  <c r="AN103" i="15"/>
  <c r="AM103" i="15"/>
  <c r="AQ102" i="15"/>
  <c r="AP102" i="15"/>
  <c r="AO102" i="15"/>
  <c r="AN102" i="15"/>
  <c r="AM102" i="15"/>
  <c r="AQ101" i="15"/>
  <c r="AP101" i="15"/>
  <c r="AO101" i="15"/>
  <c r="AN101" i="15"/>
  <c r="AM101" i="15"/>
  <c r="AQ100" i="15"/>
  <c r="AP100" i="15"/>
  <c r="AO100" i="15"/>
  <c r="AN100" i="15"/>
  <c r="AM100" i="15"/>
  <c r="AQ99" i="15"/>
  <c r="AP99" i="15"/>
  <c r="AO99" i="15"/>
  <c r="AN99" i="15"/>
  <c r="AM99" i="15"/>
  <c r="AQ98" i="15"/>
  <c r="AP98" i="15"/>
  <c r="AO98" i="15"/>
  <c r="AN98" i="15"/>
  <c r="AM98" i="15"/>
  <c r="AQ97" i="15"/>
  <c r="AP97" i="15"/>
  <c r="AO97" i="15"/>
  <c r="AN97" i="15"/>
  <c r="AM97" i="15"/>
  <c r="AQ96" i="15"/>
  <c r="AP96" i="15"/>
  <c r="AO96" i="15"/>
  <c r="AN96" i="15"/>
  <c r="AM96" i="15"/>
  <c r="AQ95" i="15"/>
  <c r="AP95" i="15"/>
  <c r="AO95" i="15"/>
  <c r="AN95" i="15"/>
  <c r="AM95" i="15"/>
  <c r="AQ94" i="15"/>
  <c r="AP94" i="15"/>
  <c r="AO94" i="15"/>
  <c r="AN94" i="15"/>
  <c r="AM94" i="15"/>
  <c r="AQ93" i="15"/>
  <c r="AP93" i="15"/>
  <c r="AO93" i="15"/>
  <c r="AN93" i="15"/>
  <c r="AM93" i="15"/>
  <c r="AQ92" i="15"/>
  <c r="AP92" i="15"/>
  <c r="AO92" i="15"/>
  <c r="AN92" i="15"/>
  <c r="AM92" i="15"/>
  <c r="AQ91" i="15"/>
  <c r="AP91" i="15"/>
  <c r="AO91" i="15"/>
  <c r="AN91" i="15"/>
  <c r="AM91" i="15"/>
  <c r="AQ90" i="15"/>
  <c r="AP90" i="15"/>
  <c r="AO90" i="15"/>
  <c r="AN90" i="15"/>
  <c r="AM90" i="15"/>
  <c r="AQ89" i="15"/>
  <c r="AP89" i="15"/>
  <c r="AO89" i="15"/>
  <c r="AN89" i="15"/>
  <c r="AM89" i="15"/>
  <c r="AQ88" i="15"/>
  <c r="AP88" i="15"/>
  <c r="AO88" i="15"/>
  <c r="AN88" i="15"/>
  <c r="AM88" i="15"/>
  <c r="AT87" i="15"/>
  <c r="AS87" i="15"/>
  <c r="AR87" i="15"/>
  <c r="AQ87" i="15"/>
  <c r="AP87" i="15"/>
  <c r="AO87" i="15"/>
  <c r="AN87" i="15"/>
  <c r="AM87" i="15"/>
  <c r="AT86" i="15"/>
  <c r="AS86" i="15"/>
  <c r="AR86" i="15"/>
  <c r="AQ86" i="15"/>
  <c r="AP86" i="15"/>
  <c r="AO86" i="15"/>
  <c r="AN86" i="15"/>
  <c r="AM86" i="15"/>
  <c r="AT85" i="15"/>
  <c r="AS85" i="15"/>
  <c r="AR85" i="15"/>
  <c r="AQ85" i="15"/>
  <c r="AP85" i="15"/>
  <c r="AO85" i="15"/>
  <c r="AN85" i="15"/>
  <c r="AM85" i="15"/>
  <c r="AT84" i="15"/>
  <c r="AS84" i="15"/>
  <c r="AR84" i="15"/>
  <c r="AQ84" i="15"/>
  <c r="AP84" i="15"/>
  <c r="AO84" i="15"/>
  <c r="AN84" i="15"/>
  <c r="AM84" i="15"/>
  <c r="AT83" i="15"/>
  <c r="AS83" i="15"/>
  <c r="AR83" i="15"/>
  <c r="AQ83" i="15"/>
  <c r="AP83" i="15"/>
  <c r="AO83" i="15"/>
  <c r="AN83" i="15"/>
  <c r="AM83" i="15"/>
  <c r="AT82" i="15"/>
  <c r="AS82" i="15"/>
  <c r="AR82" i="15"/>
  <c r="AQ82" i="15"/>
  <c r="AP82" i="15"/>
  <c r="AO82" i="15"/>
  <c r="AN82" i="15"/>
  <c r="AM82" i="15"/>
  <c r="AT81" i="15"/>
  <c r="AS81" i="15"/>
  <c r="AR81" i="15"/>
  <c r="AQ81" i="15"/>
  <c r="AP81" i="15"/>
  <c r="AO81" i="15"/>
  <c r="AN81" i="15"/>
  <c r="AM81" i="15"/>
  <c r="AT80" i="15"/>
  <c r="AS80" i="15"/>
  <c r="AR80" i="15"/>
  <c r="AQ80" i="15"/>
  <c r="AP80" i="15"/>
  <c r="AO80" i="15"/>
  <c r="AN80" i="15"/>
  <c r="AM80" i="15"/>
  <c r="AT79" i="15"/>
  <c r="AS79" i="15"/>
  <c r="AR79" i="15"/>
  <c r="AQ79" i="15"/>
  <c r="AP79" i="15"/>
  <c r="AO79" i="15"/>
  <c r="AN79" i="15"/>
  <c r="AM79" i="15"/>
  <c r="AT78" i="15"/>
  <c r="AS78" i="15"/>
  <c r="AR78" i="15"/>
  <c r="AQ78" i="15"/>
  <c r="AP78" i="15"/>
  <c r="AO78" i="15"/>
  <c r="AN78" i="15"/>
  <c r="AM78" i="15"/>
  <c r="AT77" i="15"/>
  <c r="AS77" i="15"/>
  <c r="AR77" i="15"/>
  <c r="AQ77" i="15"/>
  <c r="AP77" i="15"/>
  <c r="AO77" i="15"/>
  <c r="AN77" i="15"/>
  <c r="AM77" i="15"/>
  <c r="AT76" i="15"/>
  <c r="AS76" i="15"/>
  <c r="AR76" i="15"/>
  <c r="AQ76" i="15"/>
  <c r="AP76" i="15"/>
  <c r="AO76" i="15"/>
  <c r="AN76" i="15"/>
  <c r="AM76" i="15"/>
  <c r="AT75" i="15"/>
  <c r="AS75" i="15"/>
  <c r="AR75" i="15"/>
  <c r="AQ75" i="15"/>
  <c r="AP75" i="15"/>
  <c r="AO75" i="15"/>
  <c r="AN75" i="15"/>
  <c r="AM75" i="15"/>
  <c r="AT74" i="15"/>
  <c r="AS74" i="15"/>
  <c r="AR74" i="15"/>
  <c r="AQ74" i="15"/>
  <c r="AP74" i="15"/>
  <c r="AO74" i="15"/>
  <c r="AN74" i="15"/>
  <c r="AM74" i="15"/>
  <c r="AT73" i="15"/>
  <c r="AS73" i="15"/>
  <c r="AR73" i="15"/>
  <c r="AQ73" i="15"/>
  <c r="AP73" i="15"/>
  <c r="AO73" i="15"/>
  <c r="AN73" i="15"/>
  <c r="AM73" i="15"/>
  <c r="AT72" i="15"/>
  <c r="AS72" i="15"/>
  <c r="AR72" i="15"/>
  <c r="AQ72" i="15"/>
  <c r="AP72" i="15"/>
  <c r="AO72" i="15"/>
  <c r="AN72" i="15"/>
  <c r="AM72" i="15"/>
  <c r="AT71" i="15"/>
  <c r="AS71" i="15"/>
  <c r="AR71" i="15"/>
  <c r="AQ71" i="15"/>
  <c r="AP71" i="15"/>
  <c r="AO71" i="15"/>
  <c r="AN71" i="15"/>
  <c r="AM71" i="15"/>
  <c r="AT70" i="15"/>
  <c r="AS70" i="15"/>
  <c r="AR70" i="15"/>
  <c r="AQ70" i="15"/>
  <c r="AP70" i="15"/>
  <c r="AO70" i="15"/>
  <c r="AN70" i="15"/>
  <c r="AM70" i="15"/>
  <c r="AT69" i="15"/>
  <c r="AS69" i="15"/>
  <c r="AR69" i="15"/>
  <c r="AQ69" i="15"/>
  <c r="AP69" i="15"/>
  <c r="AO69" i="15"/>
  <c r="AN69" i="15"/>
  <c r="AM69" i="15"/>
  <c r="AT68" i="15"/>
  <c r="AS68" i="15"/>
  <c r="AR68" i="15"/>
  <c r="AQ68" i="15"/>
  <c r="AP68" i="15"/>
  <c r="AO68" i="15"/>
  <c r="AN68" i="15"/>
  <c r="AM68" i="15"/>
  <c r="AT67" i="15"/>
  <c r="AS67" i="15"/>
  <c r="AR67" i="15"/>
  <c r="AQ67" i="15"/>
  <c r="AP67" i="15"/>
  <c r="AO67" i="15"/>
  <c r="AN67" i="15"/>
  <c r="AM67" i="15"/>
  <c r="AT66" i="15"/>
  <c r="AS66" i="15"/>
  <c r="AR66" i="15"/>
  <c r="AQ66" i="15"/>
  <c r="AP66" i="15"/>
  <c r="AO66" i="15"/>
  <c r="AN66" i="15"/>
  <c r="AM66" i="15"/>
  <c r="AT65" i="15"/>
  <c r="AS65" i="15"/>
  <c r="AR65" i="15"/>
  <c r="AQ65" i="15"/>
  <c r="AP65" i="15"/>
  <c r="AO65" i="15"/>
  <c r="AN65" i="15"/>
  <c r="AM65" i="15"/>
  <c r="AT64" i="15"/>
  <c r="AS64" i="15"/>
  <c r="AR64" i="15"/>
  <c r="AQ64" i="15"/>
  <c r="AP64" i="15"/>
  <c r="AO64" i="15"/>
  <c r="AN64" i="15"/>
  <c r="AM64" i="15"/>
  <c r="AT63" i="15"/>
  <c r="AS63" i="15"/>
  <c r="AR63" i="15"/>
  <c r="AQ63" i="15"/>
  <c r="AP63" i="15"/>
  <c r="AO63" i="15"/>
  <c r="AN63" i="15"/>
  <c r="AM63" i="15"/>
  <c r="AT62" i="15"/>
  <c r="AS62" i="15"/>
  <c r="AR62" i="15"/>
  <c r="AQ62" i="15"/>
  <c r="AP62" i="15"/>
  <c r="AO62" i="15"/>
  <c r="AN62" i="15"/>
  <c r="AM62" i="15"/>
  <c r="AT61" i="15"/>
  <c r="AS61" i="15"/>
  <c r="AR61" i="15"/>
  <c r="AQ61" i="15"/>
  <c r="AP61" i="15"/>
  <c r="AO61" i="15"/>
  <c r="AN61" i="15"/>
  <c r="AM61" i="15"/>
  <c r="AT60" i="15"/>
  <c r="AS60" i="15"/>
  <c r="AR60" i="15"/>
  <c r="AQ60" i="15"/>
  <c r="AP60" i="15"/>
  <c r="AO60" i="15"/>
  <c r="AN60" i="15"/>
  <c r="AM60" i="15"/>
  <c r="AT59" i="15"/>
  <c r="AS59" i="15"/>
  <c r="AR59" i="15"/>
  <c r="AQ59" i="15"/>
  <c r="AP59" i="15"/>
  <c r="AO59" i="15"/>
  <c r="AN59" i="15"/>
  <c r="AM59" i="15"/>
  <c r="AT58" i="15"/>
  <c r="AS58" i="15"/>
  <c r="AR58" i="15"/>
  <c r="AQ58" i="15"/>
  <c r="AP58" i="15"/>
  <c r="AO58" i="15"/>
  <c r="AN58" i="15"/>
  <c r="AM58" i="15"/>
  <c r="AT57" i="15"/>
  <c r="AS57" i="15"/>
  <c r="AR57" i="15"/>
  <c r="AQ57" i="15"/>
  <c r="AP57" i="15"/>
  <c r="AO57" i="15"/>
  <c r="AN57" i="15"/>
  <c r="AM57" i="15"/>
  <c r="AT56" i="15"/>
  <c r="AS56" i="15"/>
  <c r="AR56" i="15"/>
  <c r="AQ56" i="15"/>
  <c r="AP56" i="15"/>
  <c r="AO56" i="15"/>
  <c r="AN56" i="15"/>
  <c r="AM56" i="15"/>
  <c r="AT55" i="15"/>
  <c r="AS55" i="15"/>
  <c r="AR55" i="15"/>
  <c r="AQ55" i="15"/>
  <c r="AP55" i="15"/>
  <c r="AO55" i="15"/>
  <c r="AN55" i="15"/>
  <c r="AM55" i="15"/>
  <c r="AT54" i="15"/>
  <c r="AS54" i="15"/>
  <c r="AR54" i="15"/>
  <c r="AQ54" i="15"/>
  <c r="AP54" i="15"/>
  <c r="AO54" i="15"/>
  <c r="AN54" i="15"/>
  <c r="AM54" i="15"/>
  <c r="AT53" i="15"/>
  <c r="AS53" i="15"/>
  <c r="AR53" i="15"/>
  <c r="AQ53" i="15"/>
  <c r="AP53" i="15"/>
  <c r="AO53" i="15"/>
  <c r="AN53" i="15"/>
  <c r="AM53" i="15"/>
  <c r="AT52" i="15"/>
  <c r="AS52" i="15"/>
  <c r="AR52" i="15"/>
  <c r="AQ52" i="15"/>
  <c r="AP52" i="15"/>
  <c r="AO52" i="15"/>
  <c r="AN52" i="15"/>
  <c r="AM52" i="15"/>
  <c r="AT51" i="15"/>
  <c r="AS51" i="15"/>
  <c r="AR51" i="15"/>
  <c r="AQ51" i="15"/>
  <c r="AP51" i="15"/>
  <c r="AO51" i="15"/>
  <c r="AN51" i="15"/>
  <c r="AM51" i="15"/>
  <c r="AT50" i="15"/>
  <c r="AS50" i="15"/>
  <c r="AR50" i="15"/>
  <c r="AQ50" i="15"/>
  <c r="AP50" i="15"/>
  <c r="AO50" i="15"/>
  <c r="AN50" i="15"/>
  <c r="AM50" i="15"/>
  <c r="AT49" i="15"/>
  <c r="AS49" i="15"/>
  <c r="AR49" i="15"/>
  <c r="AQ49" i="15"/>
  <c r="AP49" i="15"/>
  <c r="AO49" i="15"/>
  <c r="AN49" i="15"/>
  <c r="AM49" i="15"/>
  <c r="AT48" i="15"/>
  <c r="AS48" i="15"/>
  <c r="AR48" i="15"/>
  <c r="AQ48" i="15"/>
  <c r="AP48" i="15"/>
  <c r="AO48" i="15"/>
  <c r="AN48" i="15"/>
  <c r="AM48" i="15"/>
  <c r="AT47" i="15"/>
  <c r="AS47" i="15"/>
  <c r="AQ47" i="15"/>
  <c r="AP47" i="15"/>
  <c r="AO47" i="15"/>
  <c r="AN47" i="15"/>
  <c r="AM47" i="15"/>
  <c r="AT46" i="15"/>
  <c r="AS46" i="15"/>
  <c r="AQ46" i="15"/>
  <c r="AP46" i="15"/>
  <c r="AO46" i="15"/>
  <c r="AN46" i="15"/>
  <c r="AM46" i="15"/>
  <c r="AT45" i="15"/>
  <c r="AS45" i="15"/>
  <c r="AQ45" i="15"/>
  <c r="AP45" i="15"/>
  <c r="AO45" i="15"/>
  <c r="AN45" i="15"/>
  <c r="AM45" i="15"/>
  <c r="AT44" i="15"/>
  <c r="AS44" i="15"/>
  <c r="AQ44" i="15"/>
  <c r="AP44" i="15"/>
  <c r="AO44" i="15"/>
  <c r="AN44" i="15"/>
  <c r="AM44" i="15"/>
  <c r="AT43" i="15"/>
  <c r="AS43" i="15"/>
  <c r="AQ43" i="15"/>
  <c r="AP43" i="15"/>
  <c r="AO43" i="15"/>
  <c r="AN43" i="15"/>
  <c r="AM43" i="15"/>
  <c r="AT42" i="15"/>
  <c r="AS42" i="15"/>
  <c r="AQ42" i="15"/>
  <c r="AP42" i="15"/>
  <c r="AO42" i="15"/>
  <c r="AN42" i="15"/>
  <c r="AM42" i="15"/>
  <c r="AT41" i="15"/>
  <c r="AS41" i="15"/>
  <c r="AQ41" i="15"/>
  <c r="AP41" i="15"/>
  <c r="AO41" i="15"/>
  <c r="AN41" i="15"/>
  <c r="AM41" i="15"/>
  <c r="AT40" i="15"/>
  <c r="AS40" i="15"/>
  <c r="AQ40" i="15"/>
  <c r="AP40" i="15"/>
  <c r="AO40" i="15"/>
  <c r="AN40" i="15"/>
  <c r="AM40" i="15"/>
  <c r="AT39" i="15"/>
  <c r="AS39" i="15"/>
  <c r="AQ39" i="15"/>
  <c r="AP39" i="15"/>
  <c r="AO39" i="15"/>
  <c r="AN39" i="15"/>
  <c r="AM39" i="15"/>
  <c r="AT38" i="15"/>
  <c r="AS38" i="15"/>
  <c r="AQ38" i="15"/>
  <c r="AP38" i="15"/>
  <c r="AO38" i="15"/>
  <c r="AN38" i="15"/>
  <c r="AM38" i="15"/>
  <c r="AT37" i="15"/>
  <c r="AS37" i="15"/>
  <c r="AQ37" i="15"/>
  <c r="AP37" i="15"/>
  <c r="AO37" i="15"/>
  <c r="AN37" i="15"/>
  <c r="AM37" i="15"/>
  <c r="AT36" i="15"/>
  <c r="AS36" i="15"/>
  <c r="AQ36" i="15"/>
  <c r="AP36" i="15"/>
  <c r="AO36" i="15"/>
  <c r="AN36" i="15"/>
  <c r="AM36" i="15"/>
  <c r="AT35" i="15"/>
  <c r="AS35" i="15"/>
  <c r="AQ35" i="15"/>
  <c r="AP35" i="15"/>
  <c r="AO35" i="15"/>
  <c r="AN35" i="15"/>
  <c r="AM35" i="15"/>
  <c r="AT34" i="15"/>
  <c r="AS34" i="15"/>
  <c r="AQ34" i="15"/>
  <c r="AP34" i="15"/>
  <c r="AO34" i="15"/>
  <c r="AN34" i="15"/>
  <c r="AM34" i="15"/>
  <c r="AT33" i="15"/>
  <c r="AS33" i="15"/>
  <c r="AQ33" i="15"/>
  <c r="AP33" i="15"/>
  <c r="AO33" i="15"/>
  <c r="AN33" i="15"/>
  <c r="AM33" i="15"/>
  <c r="U31" i="15"/>
  <c r="C31" i="15"/>
  <c r="W26" i="15"/>
  <c r="E26" i="15"/>
  <c r="W25" i="15"/>
  <c r="E25" i="15"/>
  <c r="W24" i="15"/>
  <c r="E24" i="15"/>
  <c r="W23" i="15"/>
  <c r="W5" i="15" s="1"/>
  <c r="E23" i="15"/>
  <c r="U13" i="15"/>
  <c r="C13" i="15"/>
  <c r="AJ10" i="15"/>
  <c r="AI10" i="15"/>
  <c r="AH10" i="15"/>
  <c r="Q10" i="15"/>
  <c r="P10" i="15"/>
  <c r="AJ8" i="15"/>
  <c r="AI8" i="15"/>
  <c r="AH8" i="15"/>
  <c r="AB8" i="15"/>
  <c r="AA8" i="15"/>
  <c r="Z8" i="15"/>
  <c r="Y8" i="15"/>
  <c r="X8" i="15"/>
  <c r="W8" i="15"/>
  <c r="R8" i="15"/>
  <c r="Q8" i="15"/>
  <c r="P8" i="15"/>
  <c r="J8" i="15"/>
  <c r="I8" i="15"/>
  <c r="H8" i="15"/>
  <c r="G8" i="15"/>
  <c r="F8" i="15"/>
  <c r="E8" i="15"/>
  <c r="AJ7" i="15"/>
  <c r="AI7" i="15"/>
  <c r="AH7" i="15"/>
  <c r="AB7" i="15"/>
  <c r="AA7" i="15"/>
  <c r="Z7" i="15"/>
  <c r="Y7" i="15"/>
  <c r="X7" i="15"/>
  <c r="W7" i="15"/>
  <c r="R7" i="15"/>
  <c r="Q7" i="15"/>
  <c r="P7" i="15"/>
  <c r="J7" i="15"/>
  <c r="I7" i="15"/>
  <c r="H7" i="15"/>
  <c r="G7" i="15"/>
  <c r="F7" i="15"/>
  <c r="E7" i="15"/>
  <c r="AJ6" i="15"/>
  <c r="AI6" i="15"/>
  <c r="AH6" i="15"/>
  <c r="AB6" i="15"/>
  <c r="AA6" i="15"/>
  <c r="Z6" i="15"/>
  <c r="Y6" i="15"/>
  <c r="X6" i="15"/>
  <c r="W6" i="15"/>
  <c r="R6" i="15"/>
  <c r="Q6" i="15"/>
  <c r="P6" i="15"/>
  <c r="J6" i="15"/>
  <c r="I6" i="15"/>
  <c r="H6" i="15"/>
  <c r="G6" i="15"/>
  <c r="F6" i="15"/>
  <c r="E6" i="15"/>
  <c r="AJ5" i="15"/>
  <c r="AI5" i="15"/>
  <c r="AH5" i="15"/>
  <c r="AB5" i="15"/>
  <c r="AA5" i="15"/>
  <c r="Z5" i="15"/>
  <c r="Y5" i="15"/>
  <c r="X5" i="15"/>
  <c r="R5" i="15"/>
  <c r="R10" i="15" s="1"/>
  <c r="Q5" i="15"/>
  <c r="P5" i="15"/>
  <c r="J5" i="15"/>
  <c r="I5" i="15"/>
  <c r="H5" i="15"/>
  <c r="G5" i="15"/>
  <c r="F5" i="15"/>
  <c r="E5" i="15"/>
  <c r="AL2" i="15"/>
  <c r="U2" i="15"/>
  <c r="T2" i="15"/>
  <c r="C2" i="15"/>
  <c r="X654" i="14"/>
  <c r="F654" i="14"/>
  <c r="AB653" i="14"/>
  <c r="AA653" i="14"/>
  <c r="F653" i="14"/>
  <c r="Z652" i="14"/>
  <c r="X652" i="14"/>
  <c r="I652" i="14"/>
  <c r="Z651" i="14"/>
  <c r="H651" i="14"/>
  <c r="G651" i="14"/>
  <c r="F651" i="14"/>
  <c r="AB649" i="14"/>
  <c r="AB654" i="14" s="1"/>
  <c r="AA649" i="14"/>
  <c r="Z649" i="14"/>
  <c r="Y649" i="14"/>
  <c r="X649" i="14"/>
  <c r="J649" i="14"/>
  <c r="I649" i="14"/>
  <c r="H649" i="14"/>
  <c r="H654" i="14" s="1"/>
  <c r="G649" i="14"/>
  <c r="F649" i="14"/>
  <c r="AB648" i="14"/>
  <c r="AA648" i="14"/>
  <c r="Z648" i="14"/>
  <c r="Z653" i="14" s="1"/>
  <c r="Y648" i="14"/>
  <c r="Y653" i="14" s="1"/>
  <c r="X648" i="14"/>
  <c r="X653" i="14" s="1"/>
  <c r="J648" i="14"/>
  <c r="J653" i="14" s="1"/>
  <c r="I648" i="14"/>
  <c r="I653" i="14" s="1"/>
  <c r="H648" i="14"/>
  <c r="H653" i="14" s="1"/>
  <c r="G648" i="14"/>
  <c r="G653" i="14" s="1"/>
  <c r="F648" i="14"/>
  <c r="AB647" i="14"/>
  <c r="AB652" i="14" s="1"/>
  <c r="AA647" i="14"/>
  <c r="AA652" i="14" s="1"/>
  <c r="Z647" i="14"/>
  <c r="Y647" i="14"/>
  <c r="X647" i="14"/>
  <c r="J647" i="14"/>
  <c r="J652" i="14" s="1"/>
  <c r="I647" i="14"/>
  <c r="H647" i="14"/>
  <c r="H652" i="14" s="1"/>
  <c r="G647" i="14"/>
  <c r="G652" i="14" s="1"/>
  <c r="F647" i="14"/>
  <c r="AB646" i="14"/>
  <c r="AA646" i="14"/>
  <c r="Z646" i="14"/>
  <c r="Y646" i="14"/>
  <c r="X646" i="14"/>
  <c r="J646" i="14"/>
  <c r="J651" i="14" s="1"/>
  <c r="I646" i="14"/>
  <c r="H646" i="14"/>
  <c r="G646" i="14"/>
  <c r="F646" i="14"/>
  <c r="AB644" i="14"/>
  <c r="AA644" i="14"/>
  <c r="AA654" i="14" s="1"/>
  <c r="Z644" i="14"/>
  <c r="Z654" i="14" s="1"/>
  <c r="Y644" i="14"/>
  <c r="Y654" i="14" s="1"/>
  <c r="X644" i="14"/>
  <c r="J644" i="14"/>
  <c r="J654" i="14" s="1"/>
  <c r="I644" i="14"/>
  <c r="I654" i="14" s="1"/>
  <c r="H644" i="14"/>
  <c r="G644" i="14"/>
  <c r="G654" i="14" s="1"/>
  <c r="F644" i="14"/>
  <c r="AB643" i="14"/>
  <c r="AA643" i="14"/>
  <c r="Z643" i="14"/>
  <c r="Y643" i="14"/>
  <c r="X643" i="14"/>
  <c r="J643" i="14"/>
  <c r="I643" i="14"/>
  <c r="H643" i="14"/>
  <c r="G643" i="14"/>
  <c r="F643" i="14"/>
  <c r="AB642" i="14"/>
  <c r="AA642" i="14"/>
  <c r="Z642" i="14"/>
  <c r="Y642" i="14"/>
  <c r="Y652" i="14" s="1"/>
  <c r="X642" i="14"/>
  <c r="J642" i="14"/>
  <c r="I642" i="14"/>
  <c r="H642" i="14"/>
  <c r="G642" i="14"/>
  <c r="F642" i="14"/>
  <c r="F652" i="14" s="1"/>
  <c r="AB641" i="14"/>
  <c r="AB651" i="14" s="1"/>
  <c r="AA641" i="14"/>
  <c r="AA651" i="14" s="1"/>
  <c r="Z641" i="14"/>
  <c r="Y641" i="14"/>
  <c r="Y651" i="14" s="1"/>
  <c r="X641" i="14"/>
  <c r="X651" i="14" s="1"/>
  <c r="J641" i="14"/>
  <c r="I641" i="14"/>
  <c r="I651" i="14" s="1"/>
  <c r="H641" i="14"/>
  <c r="G641" i="14"/>
  <c r="F641" i="14"/>
  <c r="AQ637" i="14"/>
  <c r="AP637" i="14"/>
  <c r="AO637" i="14"/>
  <c r="AN637" i="14"/>
  <c r="AM637" i="14"/>
  <c r="AQ636" i="14"/>
  <c r="AP636" i="14"/>
  <c r="AO636" i="14"/>
  <c r="AN636" i="14"/>
  <c r="AM636" i="14"/>
  <c r="AQ635" i="14"/>
  <c r="AP635" i="14"/>
  <c r="AO635" i="14"/>
  <c r="AN635" i="14"/>
  <c r="AM635" i="14"/>
  <c r="AQ634" i="14"/>
  <c r="AP634" i="14"/>
  <c r="AO634" i="14"/>
  <c r="AN634" i="14"/>
  <c r="AM634" i="14"/>
  <c r="AQ633" i="14"/>
  <c r="AP633" i="14"/>
  <c r="AO633" i="14"/>
  <c r="AN633" i="14"/>
  <c r="AM633" i="14"/>
  <c r="AQ632" i="14"/>
  <c r="AP632" i="14"/>
  <c r="AO632" i="14"/>
  <c r="AN632" i="14"/>
  <c r="AM632" i="14"/>
  <c r="AQ631" i="14"/>
  <c r="AP631" i="14"/>
  <c r="AO631" i="14"/>
  <c r="AN631" i="14"/>
  <c r="AM631" i="14"/>
  <c r="AQ630" i="14"/>
  <c r="AP630" i="14"/>
  <c r="AO630" i="14"/>
  <c r="AN630" i="14"/>
  <c r="AM630" i="14"/>
  <c r="AQ629" i="14"/>
  <c r="AP629" i="14"/>
  <c r="AO629" i="14"/>
  <c r="AN629" i="14"/>
  <c r="AM629" i="14"/>
  <c r="AQ628" i="14"/>
  <c r="AP628" i="14"/>
  <c r="AO628" i="14"/>
  <c r="AN628" i="14"/>
  <c r="AM628" i="14"/>
  <c r="AQ627" i="14"/>
  <c r="AP627" i="14"/>
  <c r="AO627" i="14"/>
  <c r="AN627" i="14"/>
  <c r="AM627" i="14"/>
  <c r="AQ626" i="14"/>
  <c r="AP626" i="14"/>
  <c r="AO626" i="14"/>
  <c r="AN626" i="14"/>
  <c r="AM626" i="14"/>
  <c r="AQ625" i="14"/>
  <c r="AP625" i="14"/>
  <c r="AO625" i="14"/>
  <c r="AN625" i="14"/>
  <c r="AM625" i="14"/>
  <c r="AQ624" i="14"/>
  <c r="AP624" i="14"/>
  <c r="AO624" i="14"/>
  <c r="AN624" i="14"/>
  <c r="AM624" i="14"/>
  <c r="AQ623" i="14"/>
  <c r="AP623" i="14"/>
  <c r="AO623" i="14"/>
  <c r="AN623" i="14"/>
  <c r="AM623" i="14"/>
  <c r="AQ622" i="14"/>
  <c r="AP622" i="14"/>
  <c r="AO622" i="14"/>
  <c r="AN622" i="14"/>
  <c r="AM622" i="14"/>
  <c r="AQ621" i="14"/>
  <c r="AP621" i="14"/>
  <c r="AO621" i="14"/>
  <c r="AN621" i="14"/>
  <c r="AM621" i="14"/>
  <c r="AQ620" i="14"/>
  <c r="AP620" i="14"/>
  <c r="AO620" i="14"/>
  <c r="AN620" i="14"/>
  <c r="AM620" i="14"/>
  <c r="AQ619" i="14"/>
  <c r="AP619" i="14"/>
  <c r="AO619" i="14"/>
  <c r="AN619" i="14"/>
  <c r="AM619" i="14"/>
  <c r="AQ618" i="14"/>
  <c r="AP618" i="14"/>
  <c r="AO618" i="14"/>
  <c r="AN618" i="14"/>
  <c r="AM618" i="14"/>
  <c r="AQ617" i="14"/>
  <c r="AP617" i="14"/>
  <c r="AO617" i="14"/>
  <c r="AN617" i="14"/>
  <c r="AM617" i="14"/>
  <c r="AQ616" i="14"/>
  <c r="AP616" i="14"/>
  <c r="AO616" i="14"/>
  <c r="AN616" i="14"/>
  <c r="AM616" i="14"/>
  <c r="AQ615" i="14"/>
  <c r="AP615" i="14"/>
  <c r="AO615" i="14"/>
  <c r="AN615" i="14"/>
  <c r="AM615" i="14"/>
  <c r="AQ614" i="14"/>
  <c r="AP614" i="14"/>
  <c r="AO614" i="14"/>
  <c r="AN614" i="14"/>
  <c r="AM614" i="14"/>
  <c r="AQ613" i="14"/>
  <c r="AP613" i="14"/>
  <c r="AO613" i="14"/>
  <c r="AN613" i="14"/>
  <c r="AM613" i="14"/>
  <c r="AQ612" i="14"/>
  <c r="AP612" i="14"/>
  <c r="AO612" i="14"/>
  <c r="AN612" i="14"/>
  <c r="AM612" i="14"/>
  <c r="AQ611" i="14"/>
  <c r="AP611" i="14"/>
  <c r="AO611" i="14"/>
  <c r="AN611" i="14"/>
  <c r="AM611" i="14"/>
  <c r="AQ610" i="14"/>
  <c r="AP610" i="14"/>
  <c r="AO610" i="14"/>
  <c r="AN610" i="14"/>
  <c r="AM610" i="14"/>
  <c r="AQ609" i="14"/>
  <c r="AP609" i="14"/>
  <c r="AO609" i="14"/>
  <c r="AN609" i="14"/>
  <c r="AM609" i="14"/>
  <c r="AQ608" i="14"/>
  <c r="AP608" i="14"/>
  <c r="AO608" i="14"/>
  <c r="AN608" i="14"/>
  <c r="AM608" i="14"/>
  <c r="AQ607" i="14"/>
  <c r="AP607" i="14"/>
  <c r="AO607" i="14"/>
  <c r="AN607" i="14"/>
  <c r="AM607" i="14"/>
  <c r="AQ606" i="14"/>
  <c r="AP606" i="14"/>
  <c r="AO606" i="14"/>
  <c r="AN606" i="14"/>
  <c r="AM606" i="14"/>
  <c r="AQ605" i="14"/>
  <c r="AP605" i="14"/>
  <c r="AO605" i="14"/>
  <c r="AN605" i="14"/>
  <c r="AM605" i="14"/>
  <c r="AQ604" i="14"/>
  <c r="AP604" i="14"/>
  <c r="AO604" i="14"/>
  <c r="AN604" i="14"/>
  <c r="AM604" i="14"/>
  <c r="AQ603" i="14"/>
  <c r="AP603" i="14"/>
  <c r="AO603" i="14"/>
  <c r="AN603" i="14"/>
  <c r="AM603" i="14"/>
  <c r="AQ602" i="14"/>
  <c r="AP602" i="14"/>
  <c r="AO602" i="14"/>
  <c r="AN602" i="14"/>
  <c r="AM602" i="14"/>
  <c r="AQ601" i="14"/>
  <c r="AP601" i="14"/>
  <c r="AO601" i="14"/>
  <c r="AN601" i="14"/>
  <c r="AM601" i="14"/>
  <c r="AQ600" i="14"/>
  <c r="AP600" i="14"/>
  <c r="AO600" i="14"/>
  <c r="AN600" i="14"/>
  <c r="AM600" i="14"/>
  <c r="AQ599" i="14"/>
  <c r="AP599" i="14"/>
  <c r="AO599" i="14"/>
  <c r="AN599" i="14"/>
  <c r="AM599" i="14"/>
  <c r="AQ598" i="14"/>
  <c r="AP598" i="14"/>
  <c r="AO598" i="14"/>
  <c r="AN598" i="14"/>
  <c r="AM598" i="14"/>
  <c r="AQ597" i="14"/>
  <c r="AP597" i="14"/>
  <c r="AO597" i="14"/>
  <c r="AN597" i="14"/>
  <c r="AM597" i="14"/>
  <c r="AQ596" i="14"/>
  <c r="AP596" i="14"/>
  <c r="AO596" i="14"/>
  <c r="AN596" i="14"/>
  <c r="AM596" i="14"/>
  <c r="AQ595" i="14"/>
  <c r="AP595" i="14"/>
  <c r="AO595" i="14"/>
  <c r="AN595" i="14"/>
  <c r="AM595" i="14"/>
  <c r="AQ594" i="14"/>
  <c r="AP594" i="14"/>
  <c r="AO594" i="14"/>
  <c r="AN594" i="14"/>
  <c r="AM594" i="14"/>
  <c r="AQ593" i="14"/>
  <c r="AP593" i="14"/>
  <c r="AO593" i="14"/>
  <c r="AN593" i="14"/>
  <c r="AM593" i="14"/>
  <c r="AQ592" i="14"/>
  <c r="AP592" i="14"/>
  <c r="AO592" i="14"/>
  <c r="AN592" i="14"/>
  <c r="AM592" i="14"/>
  <c r="AQ591" i="14"/>
  <c r="AP591" i="14"/>
  <c r="AO591" i="14"/>
  <c r="AN591" i="14"/>
  <c r="AM591" i="14"/>
  <c r="AQ590" i="14"/>
  <c r="AP590" i="14"/>
  <c r="AO590" i="14"/>
  <c r="AN590" i="14"/>
  <c r="AM590" i="14"/>
  <c r="AQ589" i="14"/>
  <c r="AP589" i="14"/>
  <c r="AO589" i="14"/>
  <c r="AN589" i="14"/>
  <c r="AM589" i="14"/>
  <c r="AQ588" i="14"/>
  <c r="AP588" i="14"/>
  <c r="AO588" i="14"/>
  <c r="AN588" i="14"/>
  <c r="AM588" i="14"/>
  <c r="AQ587" i="14"/>
  <c r="AP587" i="14"/>
  <c r="AO587" i="14"/>
  <c r="AN587" i="14"/>
  <c r="AM587" i="14"/>
  <c r="AQ586" i="14"/>
  <c r="AP586" i="14"/>
  <c r="AO586" i="14"/>
  <c r="AN586" i="14"/>
  <c r="AM586" i="14"/>
  <c r="AQ585" i="14"/>
  <c r="AP585" i="14"/>
  <c r="AO585" i="14"/>
  <c r="AN585" i="14"/>
  <c r="AM585" i="14"/>
  <c r="AQ584" i="14"/>
  <c r="AP584" i="14"/>
  <c r="AO584" i="14"/>
  <c r="AN584" i="14"/>
  <c r="AM584" i="14"/>
  <c r="AQ583" i="14"/>
  <c r="AP583" i="14"/>
  <c r="AO583" i="14"/>
  <c r="AN583" i="14"/>
  <c r="AM583" i="14"/>
  <c r="AQ582" i="14"/>
  <c r="AP582" i="14"/>
  <c r="AO582" i="14"/>
  <c r="AN582" i="14"/>
  <c r="AM582" i="14"/>
  <c r="AQ581" i="14"/>
  <c r="AP581" i="14"/>
  <c r="AO581" i="14"/>
  <c r="AN581" i="14"/>
  <c r="AM581" i="14"/>
  <c r="AQ580" i="14"/>
  <c r="AP580" i="14"/>
  <c r="AO580" i="14"/>
  <c r="AN580" i="14"/>
  <c r="AM580" i="14"/>
  <c r="AQ579" i="14"/>
  <c r="AP579" i="14"/>
  <c r="AO579" i="14"/>
  <c r="AN579" i="14"/>
  <c r="AM579" i="14"/>
  <c r="AQ578" i="14"/>
  <c r="AP578" i="14"/>
  <c r="AO578" i="14"/>
  <c r="AN578" i="14"/>
  <c r="AM578" i="14"/>
  <c r="AQ577" i="14"/>
  <c r="AP577" i="14"/>
  <c r="AO577" i="14"/>
  <c r="AN577" i="14"/>
  <c r="AM577" i="14"/>
  <c r="AQ576" i="14"/>
  <c r="AP576" i="14"/>
  <c r="AO576" i="14"/>
  <c r="AN576" i="14"/>
  <c r="AM576" i="14"/>
  <c r="AQ575" i="14"/>
  <c r="AP575" i="14"/>
  <c r="AO575" i="14"/>
  <c r="AN575" i="14"/>
  <c r="AM575" i="14"/>
  <c r="AQ574" i="14"/>
  <c r="AP574" i="14"/>
  <c r="AO574" i="14"/>
  <c r="AN574" i="14"/>
  <c r="AM574" i="14"/>
  <c r="AQ573" i="14"/>
  <c r="AP573" i="14"/>
  <c r="AO573" i="14"/>
  <c r="AN573" i="14"/>
  <c r="AM573" i="14"/>
  <c r="AQ572" i="14"/>
  <c r="AP572" i="14"/>
  <c r="AO572" i="14"/>
  <c r="AN572" i="14"/>
  <c r="AM572" i="14"/>
  <c r="AQ571" i="14"/>
  <c r="AP571" i="14"/>
  <c r="AO571" i="14"/>
  <c r="AN571" i="14"/>
  <c r="AM571" i="14"/>
  <c r="AQ570" i="14"/>
  <c r="AP570" i="14"/>
  <c r="AO570" i="14"/>
  <c r="AN570" i="14"/>
  <c r="AM570" i="14"/>
  <c r="AQ569" i="14"/>
  <c r="AP569" i="14"/>
  <c r="AO569" i="14"/>
  <c r="AN569" i="14"/>
  <c r="AM569" i="14"/>
  <c r="AQ568" i="14"/>
  <c r="AP568" i="14"/>
  <c r="AO568" i="14"/>
  <c r="AN568" i="14"/>
  <c r="AM568" i="14"/>
  <c r="AQ567" i="14"/>
  <c r="AP567" i="14"/>
  <c r="AO567" i="14"/>
  <c r="AN567" i="14"/>
  <c r="AM567" i="14"/>
  <c r="AQ566" i="14"/>
  <c r="AP566" i="14"/>
  <c r="AO566" i="14"/>
  <c r="AN566" i="14"/>
  <c r="AM566" i="14"/>
  <c r="AQ565" i="14"/>
  <c r="AP565" i="14"/>
  <c r="AO565" i="14"/>
  <c r="AN565" i="14"/>
  <c r="AM565" i="14"/>
  <c r="AQ564" i="14"/>
  <c r="AP564" i="14"/>
  <c r="AO564" i="14"/>
  <c r="AN564" i="14"/>
  <c r="AM564" i="14"/>
  <c r="AQ563" i="14"/>
  <c r="AP563" i="14"/>
  <c r="AO563" i="14"/>
  <c r="AN563" i="14"/>
  <c r="AM563" i="14"/>
  <c r="AQ562" i="14"/>
  <c r="AP562" i="14"/>
  <c r="AO562" i="14"/>
  <c r="AN562" i="14"/>
  <c r="AM562" i="14"/>
  <c r="AQ561" i="14"/>
  <c r="AP561" i="14"/>
  <c r="AO561" i="14"/>
  <c r="AN561" i="14"/>
  <c r="AM561" i="14"/>
  <c r="AQ560" i="14"/>
  <c r="AP560" i="14"/>
  <c r="AO560" i="14"/>
  <c r="AN560" i="14"/>
  <c r="AM560" i="14"/>
  <c r="AQ559" i="14"/>
  <c r="AP559" i="14"/>
  <c r="AO559" i="14"/>
  <c r="AN559" i="14"/>
  <c r="AM559" i="14"/>
  <c r="AQ558" i="14"/>
  <c r="AP558" i="14"/>
  <c r="AO558" i="14"/>
  <c r="AN558" i="14"/>
  <c r="AM558" i="14"/>
  <c r="AQ557" i="14"/>
  <c r="AP557" i="14"/>
  <c r="AO557" i="14"/>
  <c r="AN557" i="14"/>
  <c r="AM557" i="14"/>
  <c r="AQ556" i="14"/>
  <c r="AP556" i="14"/>
  <c r="AO556" i="14"/>
  <c r="AN556" i="14"/>
  <c r="AM556" i="14"/>
  <c r="AQ555" i="14"/>
  <c r="AP555" i="14"/>
  <c r="AO555" i="14"/>
  <c r="AN555" i="14"/>
  <c r="AM555" i="14"/>
  <c r="AQ554" i="14"/>
  <c r="AP554" i="14"/>
  <c r="AO554" i="14"/>
  <c r="AN554" i="14"/>
  <c r="AM554" i="14"/>
  <c r="AQ553" i="14"/>
  <c r="AP553" i="14"/>
  <c r="AO553" i="14"/>
  <c r="AN553" i="14"/>
  <c r="AM553" i="14"/>
  <c r="AQ552" i="14"/>
  <c r="AP552" i="14"/>
  <c r="AO552" i="14"/>
  <c r="AN552" i="14"/>
  <c r="AM552" i="14"/>
  <c r="AQ551" i="14"/>
  <c r="AP551" i="14"/>
  <c r="AO551" i="14"/>
  <c r="AN551" i="14"/>
  <c r="AM551" i="14"/>
  <c r="AQ550" i="14"/>
  <c r="AP550" i="14"/>
  <c r="AO550" i="14"/>
  <c r="AN550" i="14"/>
  <c r="AM550" i="14"/>
  <c r="AQ549" i="14"/>
  <c r="AP549" i="14"/>
  <c r="AO549" i="14"/>
  <c r="AN549" i="14"/>
  <c r="AM549" i="14"/>
  <c r="AQ548" i="14"/>
  <c r="AP548" i="14"/>
  <c r="AO548" i="14"/>
  <c r="AN548" i="14"/>
  <c r="AM548" i="14"/>
  <c r="AQ547" i="14"/>
  <c r="AP547" i="14"/>
  <c r="AO547" i="14"/>
  <c r="AN547" i="14"/>
  <c r="AM547" i="14"/>
  <c r="AQ546" i="14"/>
  <c r="AP546" i="14"/>
  <c r="AO546" i="14"/>
  <c r="AN546" i="14"/>
  <c r="AM546" i="14"/>
  <c r="AQ545" i="14"/>
  <c r="AP545" i="14"/>
  <c r="AO545" i="14"/>
  <c r="AN545" i="14"/>
  <c r="AM545" i="14"/>
  <c r="AQ544" i="14"/>
  <c r="AP544" i="14"/>
  <c r="AO544" i="14"/>
  <c r="AN544" i="14"/>
  <c r="AM544" i="14"/>
  <c r="AQ543" i="14"/>
  <c r="AP543" i="14"/>
  <c r="AO543" i="14"/>
  <c r="AN543" i="14"/>
  <c r="AM543" i="14"/>
  <c r="AQ542" i="14"/>
  <c r="AP542" i="14"/>
  <c r="AO542" i="14"/>
  <c r="AN542" i="14"/>
  <c r="AM542" i="14"/>
  <c r="AQ541" i="14"/>
  <c r="AP541" i="14"/>
  <c r="AO541" i="14"/>
  <c r="AN541" i="14"/>
  <c r="AM541" i="14"/>
  <c r="AQ540" i="14"/>
  <c r="AP540" i="14"/>
  <c r="AO540" i="14"/>
  <c r="AN540" i="14"/>
  <c r="AM540" i="14"/>
  <c r="AQ539" i="14"/>
  <c r="AP539" i="14"/>
  <c r="AO539" i="14"/>
  <c r="AN539" i="14"/>
  <c r="AM539" i="14"/>
  <c r="AQ538" i="14"/>
  <c r="AP538" i="14"/>
  <c r="AO538" i="14"/>
  <c r="AN538" i="14"/>
  <c r="AM538" i="14"/>
  <c r="AQ537" i="14"/>
  <c r="AP537" i="14"/>
  <c r="AO537" i="14"/>
  <c r="AN537" i="14"/>
  <c r="AM537" i="14"/>
  <c r="AQ536" i="14"/>
  <c r="AP536" i="14"/>
  <c r="AO536" i="14"/>
  <c r="AN536" i="14"/>
  <c r="AM536" i="14"/>
  <c r="AQ535" i="14"/>
  <c r="AP535" i="14"/>
  <c r="AO535" i="14"/>
  <c r="AN535" i="14"/>
  <c r="AM535" i="14"/>
  <c r="AQ534" i="14"/>
  <c r="AP534" i="14"/>
  <c r="AO534" i="14"/>
  <c r="AN534" i="14"/>
  <c r="AM534" i="14"/>
  <c r="AQ533" i="14"/>
  <c r="AP533" i="14"/>
  <c r="AO533" i="14"/>
  <c r="AN533" i="14"/>
  <c r="AM533" i="14"/>
  <c r="AQ532" i="14"/>
  <c r="AP532" i="14"/>
  <c r="AO532" i="14"/>
  <c r="AN532" i="14"/>
  <c r="AM532" i="14"/>
  <c r="AQ531" i="14"/>
  <c r="AP531" i="14"/>
  <c r="AO531" i="14"/>
  <c r="AN531" i="14"/>
  <c r="AM531" i="14"/>
  <c r="AQ530" i="14"/>
  <c r="AP530" i="14"/>
  <c r="AO530" i="14"/>
  <c r="AN530" i="14"/>
  <c r="AM530" i="14"/>
  <c r="AQ529" i="14"/>
  <c r="AP529" i="14"/>
  <c r="AO529" i="14"/>
  <c r="AN529" i="14"/>
  <c r="AM529" i="14"/>
  <c r="AQ528" i="14"/>
  <c r="AP528" i="14"/>
  <c r="AO528" i="14"/>
  <c r="AN528" i="14"/>
  <c r="AM528" i="14"/>
  <c r="AQ527" i="14"/>
  <c r="AP527" i="14"/>
  <c r="AO527" i="14"/>
  <c r="AN527" i="14"/>
  <c r="AM527" i="14"/>
  <c r="AQ526" i="14"/>
  <c r="AP526" i="14"/>
  <c r="AO526" i="14"/>
  <c r="AN526" i="14"/>
  <c r="AM526" i="14"/>
  <c r="AQ525" i="14"/>
  <c r="AP525" i="14"/>
  <c r="AO525" i="14"/>
  <c r="AN525" i="14"/>
  <c r="AM525" i="14"/>
  <c r="AQ524" i="14"/>
  <c r="AP524" i="14"/>
  <c r="AO524" i="14"/>
  <c r="AN524" i="14"/>
  <c r="AM524" i="14"/>
  <c r="AQ523" i="14"/>
  <c r="AP523" i="14"/>
  <c r="AO523" i="14"/>
  <c r="AN523" i="14"/>
  <c r="AM523" i="14"/>
  <c r="AQ522" i="14"/>
  <c r="AP522" i="14"/>
  <c r="AO522" i="14"/>
  <c r="AN522" i="14"/>
  <c r="AM522" i="14"/>
  <c r="AQ521" i="14"/>
  <c r="AP521" i="14"/>
  <c r="AO521" i="14"/>
  <c r="AN521" i="14"/>
  <c r="AM521" i="14"/>
  <c r="AQ520" i="14"/>
  <c r="AP520" i="14"/>
  <c r="AO520" i="14"/>
  <c r="AN520" i="14"/>
  <c r="AM520" i="14"/>
  <c r="AQ519" i="14"/>
  <c r="AP519" i="14"/>
  <c r="AO519" i="14"/>
  <c r="AN519" i="14"/>
  <c r="AM519" i="14"/>
  <c r="AQ518" i="14"/>
  <c r="AP518" i="14"/>
  <c r="AO518" i="14"/>
  <c r="AN518" i="14"/>
  <c r="AM518" i="14"/>
  <c r="AQ517" i="14"/>
  <c r="AP517" i="14"/>
  <c r="AO517" i="14"/>
  <c r="AN517" i="14"/>
  <c r="AM517" i="14"/>
  <c r="AQ516" i="14"/>
  <c r="AP516" i="14"/>
  <c r="AO516" i="14"/>
  <c r="AN516" i="14"/>
  <c r="AM516" i="14"/>
  <c r="AQ515" i="14"/>
  <c r="AP515" i="14"/>
  <c r="AO515" i="14"/>
  <c r="AN515" i="14"/>
  <c r="AM515" i="14"/>
  <c r="AQ514" i="14"/>
  <c r="AP514" i="14"/>
  <c r="AO514" i="14"/>
  <c r="AN514" i="14"/>
  <c r="AM514" i="14"/>
  <c r="AQ513" i="14"/>
  <c r="AP513" i="14"/>
  <c r="AO513" i="14"/>
  <c r="AN513" i="14"/>
  <c r="AM513" i="14"/>
  <c r="AQ512" i="14"/>
  <c r="AP512" i="14"/>
  <c r="AO512" i="14"/>
  <c r="AN512" i="14"/>
  <c r="AM512" i="14"/>
  <c r="AQ511" i="14"/>
  <c r="AP511" i="14"/>
  <c r="AO511" i="14"/>
  <c r="AN511" i="14"/>
  <c r="AM511" i="14"/>
  <c r="AQ510" i="14"/>
  <c r="AP510" i="14"/>
  <c r="AO510" i="14"/>
  <c r="AN510" i="14"/>
  <c r="AM510" i="14"/>
  <c r="AQ509" i="14"/>
  <c r="AP509" i="14"/>
  <c r="AO509" i="14"/>
  <c r="AN509" i="14"/>
  <c r="AM509" i="14"/>
  <c r="AQ508" i="14"/>
  <c r="AP508" i="14"/>
  <c r="AO508" i="14"/>
  <c r="AN508" i="14"/>
  <c r="AM508" i="14"/>
  <c r="AQ507" i="14"/>
  <c r="AP507" i="14"/>
  <c r="AO507" i="14"/>
  <c r="AN507" i="14"/>
  <c r="AM507" i="14"/>
  <c r="AQ506" i="14"/>
  <c r="AP506" i="14"/>
  <c r="AO506" i="14"/>
  <c r="AN506" i="14"/>
  <c r="AM506" i="14"/>
  <c r="AQ505" i="14"/>
  <c r="AP505" i="14"/>
  <c r="AO505" i="14"/>
  <c r="AN505" i="14"/>
  <c r="AM505" i="14"/>
  <c r="AQ504" i="14"/>
  <c r="AP504" i="14"/>
  <c r="AO504" i="14"/>
  <c r="AN504" i="14"/>
  <c r="AM504" i="14"/>
  <c r="AQ503" i="14"/>
  <c r="AP503" i="14"/>
  <c r="AO503" i="14"/>
  <c r="AN503" i="14"/>
  <c r="AM503" i="14"/>
  <c r="AQ502" i="14"/>
  <c r="AP502" i="14"/>
  <c r="AO502" i="14"/>
  <c r="AN502" i="14"/>
  <c r="AM502" i="14"/>
  <c r="AQ501" i="14"/>
  <c r="AP501" i="14"/>
  <c r="AO501" i="14"/>
  <c r="AN501" i="14"/>
  <c r="AM501" i="14"/>
  <c r="AQ500" i="14"/>
  <c r="AP500" i="14"/>
  <c r="AO500" i="14"/>
  <c r="AN500" i="14"/>
  <c r="AM500" i="14"/>
  <c r="AQ499" i="14"/>
  <c r="AP499" i="14"/>
  <c r="AO499" i="14"/>
  <c r="AN499" i="14"/>
  <c r="AM499" i="14"/>
  <c r="AQ498" i="14"/>
  <c r="AP498" i="14"/>
  <c r="AO498" i="14"/>
  <c r="AN498" i="14"/>
  <c r="AM498" i="14"/>
  <c r="AQ497" i="14"/>
  <c r="AP497" i="14"/>
  <c r="AO497" i="14"/>
  <c r="AN497" i="14"/>
  <c r="AM497" i="14"/>
  <c r="AQ496" i="14"/>
  <c r="AP496" i="14"/>
  <c r="AO496" i="14"/>
  <c r="AN496" i="14"/>
  <c r="AM496" i="14"/>
  <c r="AQ495" i="14"/>
  <c r="AP495" i="14"/>
  <c r="AO495" i="14"/>
  <c r="AN495" i="14"/>
  <c r="AM495" i="14"/>
  <c r="AQ494" i="14"/>
  <c r="AP494" i="14"/>
  <c r="AO494" i="14"/>
  <c r="AN494" i="14"/>
  <c r="AM494" i="14"/>
  <c r="AQ493" i="14"/>
  <c r="AP493" i="14"/>
  <c r="AO493" i="14"/>
  <c r="AN493" i="14"/>
  <c r="AM493" i="14"/>
  <c r="AQ492" i="14"/>
  <c r="AP492" i="14"/>
  <c r="AO492" i="14"/>
  <c r="AN492" i="14"/>
  <c r="AM492" i="14"/>
  <c r="AQ491" i="14"/>
  <c r="AP491" i="14"/>
  <c r="AO491" i="14"/>
  <c r="AN491" i="14"/>
  <c r="AM491" i="14"/>
  <c r="AQ490" i="14"/>
  <c r="AP490" i="14"/>
  <c r="AO490" i="14"/>
  <c r="AN490" i="14"/>
  <c r="AM490" i="14"/>
  <c r="AQ489" i="14"/>
  <c r="AP489" i="14"/>
  <c r="AO489" i="14"/>
  <c r="AN489" i="14"/>
  <c r="AM489" i="14"/>
  <c r="AQ488" i="14"/>
  <c r="AP488" i="14"/>
  <c r="AO488" i="14"/>
  <c r="AN488" i="14"/>
  <c r="AM488" i="14"/>
  <c r="AQ487" i="14"/>
  <c r="AP487" i="14"/>
  <c r="AO487" i="14"/>
  <c r="AN487" i="14"/>
  <c r="AM487" i="14"/>
  <c r="AQ486" i="14"/>
  <c r="AP486" i="14"/>
  <c r="AO486" i="14"/>
  <c r="AN486" i="14"/>
  <c r="AM486" i="14"/>
  <c r="AQ485" i="14"/>
  <c r="AP485" i="14"/>
  <c r="AO485" i="14"/>
  <c r="AN485" i="14"/>
  <c r="AM485" i="14"/>
  <c r="AQ484" i="14"/>
  <c r="AP484" i="14"/>
  <c r="AO484" i="14"/>
  <c r="AN484" i="14"/>
  <c r="AM484" i="14"/>
  <c r="AQ483" i="14"/>
  <c r="AP483" i="14"/>
  <c r="AO483" i="14"/>
  <c r="AN483" i="14"/>
  <c r="AM483" i="14"/>
  <c r="AQ482" i="14"/>
  <c r="AP482" i="14"/>
  <c r="AO482" i="14"/>
  <c r="AN482" i="14"/>
  <c r="AM482" i="14"/>
  <c r="AQ481" i="14"/>
  <c r="AP481" i="14"/>
  <c r="AO481" i="14"/>
  <c r="AN481" i="14"/>
  <c r="AM481" i="14"/>
  <c r="AQ480" i="14"/>
  <c r="AP480" i="14"/>
  <c r="AO480" i="14"/>
  <c r="AN480" i="14"/>
  <c r="AM480" i="14"/>
  <c r="AQ479" i="14"/>
  <c r="AP479" i="14"/>
  <c r="AO479" i="14"/>
  <c r="AN479" i="14"/>
  <c r="AM479" i="14"/>
  <c r="AQ478" i="14"/>
  <c r="AP478" i="14"/>
  <c r="AO478" i="14"/>
  <c r="AN478" i="14"/>
  <c r="AM478" i="14"/>
  <c r="AQ477" i="14"/>
  <c r="AP477" i="14"/>
  <c r="AO477" i="14"/>
  <c r="AN477" i="14"/>
  <c r="AM477" i="14"/>
  <c r="AQ476" i="14"/>
  <c r="AP476" i="14"/>
  <c r="AO476" i="14"/>
  <c r="AN476" i="14"/>
  <c r="AM476" i="14"/>
  <c r="AQ475" i="14"/>
  <c r="AP475" i="14"/>
  <c r="AO475" i="14"/>
  <c r="AN475" i="14"/>
  <c r="AM475" i="14"/>
  <c r="AQ474" i="14"/>
  <c r="AP474" i="14"/>
  <c r="AO474" i="14"/>
  <c r="AN474" i="14"/>
  <c r="AM474" i="14"/>
  <c r="AQ473" i="14"/>
  <c r="AP473" i="14"/>
  <c r="AO473" i="14"/>
  <c r="AN473" i="14"/>
  <c r="AM473" i="14"/>
  <c r="AQ472" i="14"/>
  <c r="AP472" i="14"/>
  <c r="AO472" i="14"/>
  <c r="AN472" i="14"/>
  <c r="AM472" i="14"/>
  <c r="AQ471" i="14"/>
  <c r="AP471" i="14"/>
  <c r="AO471" i="14"/>
  <c r="AN471" i="14"/>
  <c r="AM471" i="14"/>
  <c r="AQ470" i="14"/>
  <c r="AP470" i="14"/>
  <c r="AO470" i="14"/>
  <c r="AN470" i="14"/>
  <c r="AM470" i="14"/>
  <c r="AQ469" i="14"/>
  <c r="AP469" i="14"/>
  <c r="AO469" i="14"/>
  <c r="AN469" i="14"/>
  <c r="AM469" i="14"/>
  <c r="AQ468" i="14"/>
  <c r="AP468" i="14"/>
  <c r="AO468" i="14"/>
  <c r="AN468" i="14"/>
  <c r="AM468" i="14"/>
  <c r="AQ467" i="14"/>
  <c r="AP467" i="14"/>
  <c r="AO467" i="14"/>
  <c r="AN467" i="14"/>
  <c r="AM467" i="14"/>
  <c r="AQ466" i="14"/>
  <c r="AP466" i="14"/>
  <c r="AO466" i="14"/>
  <c r="AN466" i="14"/>
  <c r="AM466" i="14"/>
  <c r="AQ465" i="14"/>
  <c r="AP465" i="14"/>
  <c r="AO465" i="14"/>
  <c r="AN465" i="14"/>
  <c r="AM465" i="14"/>
  <c r="AQ464" i="14"/>
  <c r="AP464" i="14"/>
  <c r="AO464" i="14"/>
  <c r="AN464" i="14"/>
  <c r="AM464" i="14"/>
  <c r="AQ463" i="14"/>
  <c r="AP463" i="14"/>
  <c r="AO463" i="14"/>
  <c r="AN463" i="14"/>
  <c r="AM463" i="14"/>
  <c r="AQ462" i="14"/>
  <c r="AP462" i="14"/>
  <c r="AO462" i="14"/>
  <c r="AN462" i="14"/>
  <c r="AM462" i="14"/>
  <c r="AQ461" i="14"/>
  <c r="AP461" i="14"/>
  <c r="AO461" i="14"/>
  <c r="AN461" i="14"/>
  <c r="AM461" i="14"/>
  <c r="AQ460" i="14"/>
  <c r="AP460" i="14"/>
  <c r="AO460" i="14"/>
  <c r="AN460" i="14"/>
  <c r="AM460" i="14"/>
  <c r="AQ459" i="14"/>
  <c r="AP459" i="14"/>
  <c r="AO459" i="14"/>
  <c r="AN459" i="14"/>
  <c r="AM459" i="14"/>
  <c r="AQ458" i="14"/>
  <c r="AP458" i="14"/>
  <c r="AO458" i="14"/>
  <c r="AN458" i="14"/>
  <c r="AM458" i="14"/>
  <c r="AQ457" i="14"/>
  <c r="AP457" i="14"/>
  <c r="AO457" i="14"/>
  <c r="AN457" i="14"/>
  <c r="AM457" i="14"/>
  <c r="AQ456" i="14"/>
  <c r="AP456" i="14"/>
  <c r="AO456" i="14"/>
  <c r="AN456" i="14"/>
  <c r="AM456" i="14"/>
  <c r="AQ455" i="14"/>
  <c r="AP455" i="14"/>
  <c r="AO455" i="14"/>
  <c r="AN455" i="14"/>
  <c r="AM455" i="14"/>
  <c r="AQ454" i="14"/>
  <c r="AP454" i="14"/>
  <c r="AO454" i="14"/>
  <c r="AN454" i="14"/>
  <c r="AM454" i="14"/>
  <c r="AQ453" i="14"/>
  <c r="AP453" i="14"/>
  <c r="AO453" i="14"/>
  <c r="AN453" i="14"/>
  <c r="AM453" i="14"/>
  <c r="AQ452" i="14"/>
  <c r="AP452" i="14"/>
  <c r="AO452" i="14"/>
  <c r="AN452" i="14"/>
  <c r="AM452" i="14"/>
  <c r="AQ451" i="14"/>
  <c r="AP451" i="14"/>
  <c r="AO451" i="14"/>
  <c r="AN451" i="14"/>
  <c r="AM451" i="14"/>
  <c r="AQ450" i="14"/>
  <c r="AP450" i="14"/>
  <c r="AO450" i="14"/>
  <c r="AN450" i="14"/>
  <c r="AM450" i="14"/>
  <c r="AQ449" i="14"/>
  <c r="AP449" i="14"/>
  <c r="AO449" i="14"/>
  <c r="AN449" i="14"/>
  <c r="AM449" i="14"/>
  <c r="AQ448" i="14"/>
  <c r="AP448" i="14"/>
  <c r="AO448" i="14"/>
  <c r="AN448" i="14"/>
  <c r="AM448" i="14"/>
  <c r="AQ447" i="14"/>
  <c r="AP447" i="14"/>
  <c r="AO447" i="14"/>
  <c r="AN447" i="14"/>
  <c r="AM447" i="14"/>
  <c r="AQ446" i="14"/>
  <c r="AP446" i="14"/>
  <c r="AO446" i="14"/>
  <c r="AN446" i="14"/>
  <c r="AM446" i="14"/>
  <c r="AQ445" i="14"/>
  <c r="AP445" i="14"/>
  <c r="AO445" i="14"/>
  <c r="AN445" i="14"/>
  <c r="AM445" i="14"/>
  <c r="AQ444" i="14"/>
  <c r="AP444" i="14"/>
  <c r="AO444" i="14"/>
  <c r="AN444" i="14"/>
  <c r="AM444" i="14"/>
  <c r="AQ443" i="14"/>
  <c r="AP443" i="14"/>
  <c r="AO443" i="14"/>
  <c r="AN443" i="14"/>
  <c r="AM443" i="14"/>
  <c r="AQ442" i="14"/>
  <c r="AP442" i="14"/>
  <c r="AO442" i="14"/>
  <c r="AN442" i="14"/>
  <c r="AM442" i="14"/>
  <c r="AQ441" i="14"/>
  <c r="AP441" i="14"/>
  <c r="AO441" i="14"/>
  <c r="AN441" i="14"/>
  <c r="AM441" i="14"/>
  <c r="AQ440" i="14"/>
  <c r="AP440" i="14"/>
  <c r="AO440" i="14"/>
  <c r="AN440" i="14"/>
  <c r="AM440" i="14"/>
  <c r="AQ439" i="14"/>
  <c r="AP439" i="14"/>
  <c r="AO439" i="14"/>
  <c r="AN439" i="14"/>
  <c r="AM439" i="14"/>
  <c r="AQ438" i="14"/>
  <c r="AP438" i="14"/>
  <c r="AO438" i="14"/>
  <c r="AN438" i="14"/>
  <c r="AM438" i="14"/>
  <c r="AQ437" i="14"/>
  <c r="AP437" i="14"/>
  <c r="AO437" i="14"/>
  <c r="AN437" i="14"/>
  <c r="AM437" i="14"/>
  <c r="AQ436" i="14"/>
  <c r="AP436" i="14"/>
  <c r="AO436" i="14"/>
  <c r="AN436" i="14"/>
  <c r="AM436" i="14"/>
  <c r="AQ435" i="14"/>
  <c r="AP435" i="14"/>
  <c r="AO435" i="14"/>
  <c r="AN435" i="14"/>
  <c r="AM435" i="14"/>
  <c r="AQ434" i="14"/>
  <c r="AP434" i="14"/>
  <c r="AO434" i="14"/>
  <c r="AN434" i="14"/>
  <c r="AM434" i="14"/>
  <c r="AQ433" i="14"/>
  <c r="AP433" i="14"/>
  <c r="AO433" i="14"/>
  <c r="AN433" i="14"/>
  <c r="AM433" i="14"/>
  <c r="AQ432" i="14"/>
  <c r="AP432" i="14"/>
  <c r="AO432" i="14"/>
  <c r="AN432" i="14"/>
  <c r="AM432" i="14"/>
  <c r="AQ431" i="14"/>
  <c r="AP431" i="14"/>
  <c r="AO431" i="14"/>
  <c r="AN431" i="14"/>
  <c r="AM431" i="14"/>
  <c r="AQ430" i="14"/>
  <c r="AP430" i="14"/>
  <c r="AO430" i="14"/>
  <c r="AN430" i="14"/>
  <c r="AM430" i="14"/>
  <c r="AQ429" i="14"/>
  <c r="AP429" i="14"/>
  <c r="AO429" i="14"/>
  <c r="AN429" i="14"/>
  <c r="AM429" i="14"/>
  <c r="AQ428" i="14"/>
  <c r="AP428" i="14"/>
  <c r="AO428" i="14"/>
  <c r="AN428" i="14"/>
  <c r="AM428" i="14"/>
  <c r="AQ427" i="14"/>
  <c r="AP427" i="14"/>
  <c r="AO427" i="14"/>
  <c r="AN427" i="14"/>
  <c r="AM427" i="14"/>
  <c r="AQ426" i="14"/>
  <c r="AP426" i="14"/>
  <c r="AO426" i="14"/>
  <c r="AN426" i="14"/>
  <c r="AM426" i="14"/>
  <c r="AQ425" i="14"/>
  <c r="AP425" i="14"/>
  <c r="AO425" i="14"/>
  <c r="AN425" i="14"/>
  <c r="AM425" i="14"/>
  <c r="AQ424" i="14"/>
  <c r="AP424" i="14"/>
  <c r="AO424" i="14"/>
  <c r="AN424" i="14"/>
  <c r="AM424" i="14"/>
  <c r="AQ423" i="14"/>
  <c r="AP423" i="14"/>
  <c r="AO423" i="14"/>
  <c r="AN423" i="14"/>
  <c r="AM423" i="14"/>
  <c r="AQ422" i="14"/>
  <c r="AP422" i="14"/>
  <c r="AO422" i="14"/>
  <c r="AN422" i="14"/>
  <c r="AM422" i="14"/>
  <c r="AQ421" i="14"/>
  <c r="AP421" i="14"/>
  <c r="AO421" i="14"/>
  <c r="AN421" i="14"/>
  <c r="AM421" i="14"/>
  <c r="AQ420" i="14"/>
  <c r="AP420" i="14"/>
  <c r="AO420" i="14"/>
  <c r="AN420" i="14"/>
  <c r="AM420" i="14"/>
  <c r="AQ419" i="14"/>
  <c r="AP419" i="14"/>
  <c r="AO419" i="14"/>
  <c r="AN419" i="14"/>
  <c r="AM419" i="14"/>
  <c r="AQ418" i="14"/>
  <c r="AP418" i="14"/>
  <c r="AO418" i="14"/>
  <c r="AN418" i="14"/>
  <c r="AM418" i="14"/>
  <c r="AQ417" i="14"/>
  <c r="AP417" i="14"/>
  <c r="AO417" i="14"/>
  <c r="AN417" i="14"/>
  <c r="AM417" i="14"/>
  <c r="AQ416" i="14"/>
  <c r="AP416" i="14"/>
  <c r="AO416" i="14"/>
  <c r="AN416" i="14"/>
  <c r="AM416" i="14"/>
  <c r="AQ415" i="14"/>
  <c r="AP415" i="14"/>
  <c r="AO415" i="14"/>
  <c r="AN415" i="14"/>
  <c r="AM415" i="14"/>
  <c r="AQ414" i="14"/>
  <c r="AP414" i="14"/>
  <c r="AO414" i="14"/>
  <c r="AN414" i="14"/>
  <c r="AM414" i="14"/>
  <c r="AQ413" i="14"/>
  <c r="AP413" i="14"/>
  <c r="AO413" i="14"/>
  <c r="AN413" i="14"/>
  <c r="AM413" i="14"/>
  <c r="AQ412" i="14"/>
  <c r="AP412" i="14"/>
  <c r="AO412" i="14"/>
  <c r="AN412" i="14"/>
  <c r="AM412" i="14"/>
  <c r="AQ411" i="14"/>
  <c r="AP411" i="14"/>
  <c r="AO411" i="14"/>
  <c r="AN411" i="14"/>
  <c r="AM411" i="14"/>
  <c r="AQ410" i="14"/>
  <c r="AP410" i="14"/>
  <c r="AO410" i="14"/>
  <c r="AN410" i="14"/>
  <c r="AM410" i="14"/>
  <c r="AQ409" i="14"/>
  <c r="AP409" i="14"/>
  <c r="AO409" i="14"/>
  <c r="AN409" i="14"/>
  <c r="AM409" i="14"/>
  <c r="AQ408" i="14"/>
  <c r="AP408" i="14"/>
  <c r="AO408" i="14"/>
  <c r="AN408" i="14"/>
  <c r="AM408" i="14"/>
  <c r="AQ407" i="14"/>
  <c r="AP407" i="14"/>
  <c r="AO407" i="14"/>
  <c r="AN407" i="14"/>
  <c r="AM407" i="14"/>
  <c r="AQ406" i="14"/>
  <c r="AP406" i="14"/>
  <c r="AO406" i="14"/>
  <c r="AN406" i="14"/>
  <c r="AM406" i="14"/>
  <c r="AQ405" i="14"/>
  <c r="AP405" i="14"/>
  <c r="AO405" i="14"/>
  <c r="AN405" i="14"/>
  <c r="AM405" i="14"/>
  <c r="AQ404" i="14"/>
  <c r="AP404" i="14"/>
  <c r="AO404" i="14"/>
  <c r="AN404" i="14"/>
  <c r="AM404" i="14"/>
  <c r="AQ403" i="14"/>
  <c r="AP403" i="14"/>
  <c r="AO403" i="14"/>
  <c r="AN403" i="14"/>
  <c r="AM403" i="14"/>
  <c r="AQ402" i="14"/>
  <c r="AP402" i="14"/>
  <c r="AO402" i="14"/>
  <c r="AN402" i="14"/>
  <c r="AM402" i="14"/>
  <c r="AQ401" i="14"/>
  <c r="AP401" i="14"/>
  <c r="AO401" i="14"/>
  <c r="AN401" i="14"/>
  <c r="AM401" i="14"/>
  <c r="AQ400" i="14"/>
  <c r="AP400" i="14"/>
  <c r="AO400" i="14"/>
  <c r="AN400" i="14"/>
  <c r="AM400" i="14"/>
  <c r="AQ399" i="14"/>
  <c r="AP399" i="14"/>
  <c r="AO399" i="14"/>
  <c r="AN399" i="14"/>
  <c r="AM399" i="14"/>
  <c r="AQ398" i="14"/>
  <c r="AP398" i="14"/>
  <c r="AO398" i="14"/>
  <c r="AN398" i="14"/>
  <c r="AM398" i="14"/>
  <c r="AQ397" i="14"/>
  <c r="AP397" i="14"/>
  <c r="AO397" i="14"/>
  <c r="AN397" i="14"/>
  <c r="AM397" i="14"/>
  <c r="AQ396" i="14"/>
  <c r="AP396" i="14"/>
  <c r="AO396" i="14"/>
  <c r="AN396" i="14"/>
  <c r="AM396" i="14"/>
  <c r="AQ395" i="14"/>
  <c r="AP395" i="14"/>
  <c r="AO395" i="14"/>
  <c r="AN395" i="14"/>
  <c r="AM395" i="14"/>
  <c r="AQ394" i="14"/>
  <c r="AP394" i="14"/>
  <c r="AO394" i="14"/>
  <c r="AN394" i="14"/>
  <c r="AM394" i="14"/>
  <c r="AQ393" i="14"/>
  <c r="AP393" i="14"/>
  <c r="AO393" i="14"/>
  <c r="AN393" i="14"/>
  <c r="AM393" i="14"/>
  <c r="AQ392" i="14"/>
  <c r="AP392" i="14"/>
  <c r="AO392" i="14"/>
  <c r="AN392" i="14"/>
  <c r="AM392" i="14"/>
  <c r="AQ391" i="14"/>
  <c r="AP391" i="14"/>
  <c r="AO391" i="14"/>
  <c r="AN391" i="14"/>
  <c r="AM391" i="14"/>
  <c r="AQ390" i="14"/>
  <c r="AP390" i="14"/>
  <c r="AO390" i="14"/>
  <c r="AN390" i="14"/>
  <c r="AM390" i="14"/>
  <c r="AQ389" i="14"/>
  <c r="AP389" i="14"/>
  <c r="AO389" i="14"/>
  <c r="AN389" i="14"/>
  <c r="AM389" i="14"/>
  <c r="AQ388" i="14"/>
  <c r="AP388" i="14"/>
  <c r="AO388" i="14"/>
  <c r="AN388" i="14"/>
  <c r="AM388" i="14"/>
  <c r="AQ387" i="14"/>
  <c r="AP387" i="14"/>
  <c r="AO387" i="14"/>
  <c r="AN387" i="14"/>
  <c r="AM387" i="14"/>
  <c r="AQ386" i="14"/>
  <c r="AP386" i="14"/>
  <c r="AO386" i="14"/>
  <c r="AN386" i="14"/>
  <c r="AM386" i="14"/>
  <c r="AQ385" i="14"/>
  <c r="AP385" i="14"/>
  <c r="AO385" i="14"/>
  <c r="AN385" i="14"/>
  <c r="AM385" i="14"/>
  <c r="AQ384" i="14"/>
  <c r="AP384" i="14"/>
  <c r="AO384" i="14"/>
  <c r="AN384" i="14"/>
  <c r="AM384" i="14"/>
  <c r="AQ383" i="14"/>
  <c r="AP383" i="14"/>
  <c r="AO383" i="14"/>
  <c r="AN383" i="14"/>
  <c r="AM383" i="14"/>
  <c r="AQ382" i="14"/>
  <c r="AP382" i="14"/>
  <c r="AO382" i="14"/>
  <c r="AN382" i="14"/>
  <c r="AM382" i="14"/>
  <c r="AQ381" i="14"/>
  <c r="AP381" i="14"/>
  <c r="AO381" i="14"/>
  <c r="AN381" i="14"/>
  <c r="AM381" i="14"/>
  <c r="AQ380" i="14"/>
  <c r="AP380" i="14"/>
  <c r="AO380" i="14"/>
  <c r="AN380" i="14"/>
  <c r="AM380" i="14"/>
  <c r="AQ379" i="14"/>
  <c r="AP379" i="14"/>
  <c r="AO379" i="14"/>
  <c r="AN379" i="14"/>
  <c r="AM379" i="14"/>
  <c r="AQ378" i="14"/>
  <c r="AP378" i="14"/>
  <c r="AO378" i="14"/>
  <c r="AN378" i="14"/>
  <c r="AM378" i="14"/>
  <c r="AQ377" i="14"/>
  <c r="AP377" i="14"/>
  <c r="AO377" i="14"/>
  <c r="AN377" i="14"/>
  <c r="AM377" i="14"/>
  <c r="AQ376" i="14"/>
  <c r="AP376" i="14"/>
  <c r="AO376" i="14"/>
  <c r="AN376" i="14"/>
  <c r="AM376" i="14"/>
  <c r="AQ375" i="14"/>
  <c r="AP375" i="14"/>
  <c r="AO375" i="14"/>
  <c r="AN375" i="14"/>
  <c r="AM375" i="14"/>
  <c r="AQ374" i="14"/>
  <c r="AP374" i="14"/>
  <c r="AO374" i="14"/>
  <c r="AN374" i="14"/>
  <c r="AM374" i="14"/>
  <c r="AQ373" i="14"/>
  <c r="AP373" i="14"/>
  <c r="AO373" i="14"/>
  <c r="AN373" i="14"/>
  <c r="AM373" i="14"/>
  <c r="AQ372" i="14"/>
  <c r="AP372" i="14"/>
  <c r="AO372" i="14"/>
  <c r="AN372" i="14"/>
  <c r="AM372" i="14"/>
  <c r="AQ371" i="14"/>
  <c r="AP371" i="14"/>
  <c r="AO371" i="14"/>
  <c r="AN371" i="14"/>
  <c r="AM371" i="14"/>
  <c r="AQ370" i="14"/>
  <c r="AP370" i="14"/>
  <c r="AO370" i="14"/>
  <c r="AN370" i="14"/>
  <c r="AM370" i="14"/>
  <c r="AQ369" i="14"/>
  <c r="AP369" i="14"/>
  <c r="AO369" i="14"/>
  <c r="AN369" i="14"/>
  <c r="AM369" i="14"/>
  <c r="AQ368" i="14"/>
  <c r="AP368" i="14"/>
  <c r="AO368" i="14"/>
  <c r="AN368" i="14"/>
  <c r="AM368" i="14"/>
  <c r="AQ367" i="14"/>
  <c r="AP367" i="14"/>
  <c r="AO367" i="14"/>
  <c r="AN367" i="14"/>
  <c r="AM367" i="14"/>
  <c r="AQ366" i="14"/>
  <c r="AP366" i="14"/>
  <c r="AO366" i="14"/>
  <c r="AN366" i="14"/>
  <c r="AM366" i="14"/>
  <c r="AQ365" i="14"/>
  <c r="AP365" i="14"/>
  <c r="AO365" i="14"/>
  <c r="AN365" i="14"/>
  <c r="AM365" i="14"/>
  <c r="AQ364" i="14"/>
  <c r="AP364" i="14"/>
  <c r="AO364" i="14"/>
  <c r="AN364" i="14"/>
  <c r="AM364" i="14"/>
  <c r="AQ363" i="14"/>
  <c r="AP363" i="14"/>
  <c r="AO363" i="14"/>
  <c r="AN363" i="14"/>
  <c r="AM363" i="14"/>
  <c r="AQ362" i="14"/>
  <c r="AP362" i="14"/>
  <c r="AO362" i="14"/>
  <c r="AN362" i="14"/>
  <c r="AM362" i="14"/>
  <c r="AQ361" i="14"/>
  <c r="AP361" i="14"/>
  <c r="AO361" i="14"/>
  <c r="AN361" i="14"/>
  <c r="AM361" i="14"/>
  <c r="AQ360" i="14"/>
  <c r="AP360" i="14"/>
  <c r="AO360" i="14"/>
  <c r="AN360" i="14"/>
  <c r="AM360" i="14"/>
  <c r="AQ359" i="14"/>
  <c r="AP359" i="14"/>
  <c r="AO359" i="14"/>
  <c r="AN359" i="14"/>
  <c r="AM359" i="14"/>
  <c r="AQ358" i="14"/>
  <c r="AP358" i="14"/>
  <c r="AO358" i="14"/>
  <c r="AN358" i="14"/>
  <c r="AM358" i="14"/>
  <c r="AQ357" i="14"/>
  <c r="AP357" i="14"/>
  <c r="AO357" i="14"/>
  <c r="AN357" i="14"/>
  <c r="AM357" i="14"/>
  <c r="AQ356" i="14"/>
  <c r="AP356" i="14"/>
  <c r="AO356" i="14"/>
  <c r="AN356" i="14"/>
  <c r="AM356" i="14"/>
  <c r="AQ355" i="14"/>
  <c r="AP355" i="14"/>
  <c r="AO355" i="14"/>
  <c r="AN355" i="14"/>
  <c r="AM355" i="14"/>
  <c r="AQ354" i="14"/>
  <c r="AP354" i="14"/>
  <c r="AO354" i="14"/>
  <c r="AN354" i="14"/>
  <c r="AM354" i="14"/>
  <c r="AQ353" i="14"/>
  <c r="AP353" i="14"/>
  <c r="AO353" i="14"/>
  <c r="AN353" i="14"/>
  <c r="AM353" i="14"/>
  <c r="AQ352" i="14"/>
  <c r="AP352" i="14"/>
  <c r="AO352" i="14"/>
  <c r="AN352" i="14"/>
  <c r="AM352" i="14"/>
  <c r="AQ351" i="14"/>
  <c r="AP351" i="14"/>
  <c r="AO351" i="14"/>
  <c r="AN351" i="14"/>
  <c r="AM351" i="14"/>
  <c r="AQ350" i="14"/>
  <c r="AP350" i="14"/>
  <c r="AO350" i="14"/>
  <c r="AN350" i="14"/>
  <c r="AM350" i="14"/>
  <c r="AQ349" i="14"/>
  <c r="AP349" i="14"/>
  <c r="AO349" i="14"/>
  <c r="AN349" i="14"/>
  <c r="AM349" i="14"/>
  <c r="AQ348" i="14"/>
  <c r="AP348" i="14"/>
  <c r="AO348" i="14"/>
  <c r="AN348" i="14"/>
  <c r="AM348" i="14"/>
  <c r="AQ347" i="14"/>
  <c r="AP347" i="14"/>
  <c r="AO347" i="14"/>
  <c r="AN347" i="14"/>
  <c r="AM347" i="14"/>
  <c r="AQ346" i="14"/>
  <c r="AP346" i="14"/>
  <c r="AO346" i="14"/>
  <c r="AN346" i="14"/>
  <c r="AM346" i="14"/>
  <c r="AQ345" i="14"/>
  <c r="AP345" i="14"/>
  <c r="AO345" i="14"/>
  <c r="AN345" i="14"/>
  <c r="AM345" i="14"/>
  <c r="AQ344" i="14"/>
  <c r="AP344" i="14"/>
  <c r="AO344" i="14"/>
  <c r="AN344" i="14"/>
  <c r="AM344" i="14"/>
  <c r="AQ343" i="14"/>
  <c r="AP343" i="14"/>
  <c r="AO343" i="14"/>
  <c r="AN343" i="14"/>
  <c r="AM343" i="14"/>
  <c r="AQ342" i="14"/>
  <c r="AP342" i="14"/>
  <c r="AO342" i="14"/>
  <c r="AN342" i="14"/>
  <c r="AM342" i="14"/>
  <c r="AQ341" i="14"/>
  <c r="AP341" i="14"/>
  <c r="AO341" i="14"/>
  <c r="AN341" i="14"/>
  <c r="AM341" i="14"/>
  <c r="AQ340" i="14"/>
  <c r="AP340" i="14"/>
  <c r="AO340" i="14"/>
  <c r="AN340" i="14"/>
  <c r="AM340" i="14"/>
  <c r="AQ339" i="14"/>
  <c r="AP339" i="14"/>
  <c r="AO339" i="14"/>
  <c r="AN339" i="14"/>
  <c r="AM339" i="14"/>
  <c r="AQ338" i="14"/>
  <c r="AP338" i="14"/>
  <c r="AO338" i="14"/>
  <c r="AN338" i="14"/>
  <c r="AM338" i="14"/>
  <c r="AQ337" i="14"/>
  <c r="AP337" i="14"/>
  <c r="AO337" i="14"/>
  <c r="AN337" i="14"/>
  <c r="AM337" i="14"/>
  <c r="AQ336" i="14"/>
  <c r="AP336" i="14"/>
  <c r="AO336" i="14"/>
  <c r="AN336" i="14"/>
  <c r="AM336" i="14"/>
  <c r="AQ335" i="14"/>
  <c r="AP335" i="14"/>
  <c r="AO335" i="14"/>
  <c r="AN335" i="14"/>
  <c r="AM335" i="14"/>
  <c r="AQ334" i="14"/>
  <c r="AP334" i="14"/>
  <c r="AO334" i="14"/>
  <c r="AN334" i="14"/>
  <c r="AM334" i="14"/>
  <c r="AQ333" i="14"/>
  <c r="AP333" i="14"/>
  <c r="AO333" i="14"/>
  <c r="AN333" i="14"/>
  <c r="AM333" i="14"/>
  <c r="AQ332" i="14"/>
  <c r="AP332" i="14"/>
  <c r="AO332" i="14"/>
  <c r="AN332" i="14"/>
  <c r="AM332" i="14"/>
  <c r="AQ331" i="14"/>
  <c r="AP331" i="14"/>
  <c r="AO331" i="14"/>
  <c r="AN331" i="14"/>
  <c r="AM331" i="14"/>
  <c r="AQ330" i="14"/>
  <c r="AP330" i="14"/>
  <c r="AO330" i="14"/>
  <c r="AN330" i="14"/>
  <c r="AM330" i="14"/>
  <c r="AQ329" i="14"/>
  <c r="AP329" i="14"/>
  <c r="AO329" i="14"/>
  <c r="AN329" i="14"/>
  <c r="AM329" i="14"/>
  <c r="AQ328" i="14"/>
  <c r="AP328" i="14"/>
  <c r="AO328" i="14"/>
  <c r="AN328" i="14"/>
  <c r="AM328" i="14"/>
  <c r="AQ327" i="14"/>
  <c r="AP327" i="14"/>
  <c r="AO327" i="14"/>
  <c r="AN327" i="14"/>
  <c r="AM327" i="14"/>
  <c r="AQ326" i="14"/>
  <c r="AP326" i="14"/>
  <c r="AO326" i="14"/>
  <c r="AN326" i="14"/>
  <c r="AM326" i="14"/>
  <c r="AQ325" i="14"/>
  <c r="AP325" i="14"/>
  <c r="AO325" i="14"/>
  <c r="AN325" i="14"/>
  <c r="AM325" i="14"/>
  <c r="AQ324" i="14"/>
  <c r="AP324" i="14"/>
  <c r="AO324" i="14"/>
  <c r="AN324" i="14"/>
  <c r="AM324" i="14"/>
  <c r="AQ323" i="14"/>
  <c r="AP323" i="14"/>
  <c r="AO323" i="14"/>
  <c r="AN323" i="14"/>
  <c r="AM323" i="14"/>
  <c r="AQ322" i="14"/>
  <c r="AP322" i="14"/>
  <c r="AO322" i="14"/>
  <c r="AN322" i="14"/>
  <c r="AM322" i="14"/>
  <c r="AQ321" i="14"/>
  <c r="AP321" i="14"/>
  <c r="AO321" i="14"/>
  <c r="AN321" i="14"/>
  <c r="AM321" i="14"/>
  <c r="AQ320" i="14"/>
  <c r="AP320" i="14"/>
  <c r="AO320" i="14"/>
  <c r="AN320" i="14"/>
  <c r="AM320" i="14"/>
  <c r="AQ319" i="14"/>
  <c r="AP319" i="14"/>
  <c r="AO319" i="14"/>
  <c r="AN319" i="14"/>
  <c r="AM319" i="14"/>
  <c r="AQ318" i="14"/>
  <c r="AP318" i="14"/>
  <c r="AO318" i="14"/>
  <c r="AN318" i="14"/>
  <c r="AM318" i="14"/>
  <c r="AQ317" i="14"/>
  <c r="AP317" i="14"/>
  <c r="AO317" i="14"/>
  <c r="AN317" i="14"/>
  <c r="AM317" i="14"/>
  <c r="AQ316" i="14"/>
  <c r="AP316" i="14"/>
  <c r="AO316" i="14"/>
  <c r="AN316" i="14"/>
  <c r="AM316" i="14"/>
  <c r="AQ315" i="14"/>
  <c r="AP315" i="14"/>
  <c r="AO315" i="14"/>
  <c r="AN315" i="14"/>
  <c r="AM315" i="14"/>
  <c r="AQ314" i="14"/>
  <c r="AP314" i="14"/>
  <c r="AO314" i="14"/>
  <c r="AN314" i="14"/>
  <c r="AM314" i="14"/>
  <c r="AQ313" i="14"/>
  <c r="AP313" i="14"/>
  <c r="AO313" i="14"/>
  <c r="AN313" i="14"/>
  <c r="AM313" i="14"/>
  <c r="AQ312" i="14"/>
  <c r="AP312" i="14"/>
  <c r="AO312" i="14"/>
  <c r="AN312" i="14"/>
  <c r="AM312" i="14"/>
  <c r="AQ311" i="14"/>
  <c r="AP311" i="14"/>
  <c r="AO311" i="14"/>
  <c r="AN311" i="14"/>
  <c r="AM311" i="14"/>
  <c r="AQ310" i="14"/>
  <c r="AP310" i="14"/>
  <c r="AO310" i="14"/>
  <c r="AN310" i="14"/>
  <c r="AM310" i="14"/>
  <c r="AQ309" i="14"/>
  <c r="AP309" i="14"/>
  <c r="AO309" i="14"/>
  <c r="AN309" i="14"/>
  <c r="AM309" i="14"/>
  <c r="AQ308" i="14"/>
  <c r="AP308" i="14"/>
  <c r="AO308" i="14"/>
  <c r="AN308" i="14"/>
  <c r="AM308" i="14"/>
  <c r="AQ307" i="14"/>
  <c r="AP307" i="14"/>
  <c r="AO307" i="14"/>
  <c r="AN307" i="14"/>
  <c r="AM307" i="14"/>
  <c r="AQ306" i="14"/>
  <c r="AP306" i="14"/>
  <c r="AO306" i="14"/>
  <c r="AN306" i="14"/>
  <c r="AM306" i="14"/>
  <c r="AQ305" i="14"/>
  <c r="AP305" i="14"/>
  <c r="AO305" i="14"/>
  <c r="AN305" i="14"/>
  <c r="AM305" i="14"/>
  <c r="AQ304" i="14"/>
  <c r="AP304" i="14"/>
  <c r="AO304" i="14"/>
  <c r="AN304" i="14"/>
  <c r="AM304" i="14"/>
  <c r="AQ303" i="14"/>
  <c r="AP303" i="14"/>
  <c r="AO303" i="14"/>
  <c r="AN303" i="14"/>
  <c r="AM303" i="14"/>
  <c r="AQ302" i="14"/>
  <c r="AP302" i="14"/>
  <c r="AO302" i="14"/>
  <c r="AN302" i="14"/>
  <c r="AM302" i="14"/>
  <c r="AQ301" i="14"/>
  <c r="AP301" i="14"/>
  <c r="AO301" i="14"/>
  <c r="AN301" i="14"/>
  <c r="AM301" i="14"/>
  <c r="AQ300" i="14"/>
  <c r="AP300" i="14"/>
  <c r="AO300" i="14"/>
  <c r="AN300" i="14"/>
  <c r="AM300" i="14"/>
  <c r="AQ299" i="14"/>
  <c r="AP299" i="14"/>
  <c r="AO299" i="14"/>
  <c r="AN299" i="14"/>
  <c r="AM299" i="14"/>
  <c r="AQ298" i="14"/>
  <c r="AP298" i="14"/>
  <c r="AO298" i="14"/>
  <c r="AN298" i="14"/>
  <c r="AM298" i="14"/>
  <c r="AQ297" i="14"/>
  <c r="AP297" i="14"/>
  <c r="AO297" i="14"/>
  <c r="AN297" i="14"/>
  <c r="AM297" i="14"/>
  <c r="AQ296" i="14"/>
  <c r="AP296" i="14"/>
  <c r="AO296" i="14"/>
  <c r="AN296" i="14"/>
  <c r="AM296" i="14"/>
  <c r="AQ295" i="14"/>
  <c r="AP295" i="14"/>
  <c r="AO295" i="14"/>
  <c r="AN295" i="14"/>
  <c r="AM295" i="14"/>
  <c r="AQ294" i="14"/>
  <c r="AP294" i="14"/>
  <c r="AO294" i="14"/>
  <c r="AN294" i="14"/>
  <c r="AM294" i="14"/>
  <c r="AQ293" i="14"/>
  <c r="AP293" i="14"/>
  <c r="AO293" i="14"/>
  <c r="AN293" i="14"/>
  <c r="AM293" i="14"/>
  <c r="AQ292" i="14"/>
  <c r="AP292" i="14"/>
  <c r="AO292" i="14"/>
  <c r="AN292" i="14"/>
  <c r="AM292" i="14"/>
  <c r="AQ291" i="14"/>
  <c r="AP291" i="14"/>
  <c r="AO291" i="14"/>
  <c r="AN291" i="14"/>
  <c r="AM291" i="14"/>
  <c r="AQ290" i="14"/>
  <c r="AP290" i="14"/>
  <c r="AO290" i="14"/>
  <c r="AN290" i="14"/>
  <c r="AM290" i="14"/>
  <c r="AQ289" i="14"/>
  <c r="AP289" i="14"/>
  <c r="AO289" i="14"/>
  <c r="AN289" i="14"/>
  <c r="AM289" i="14"/>
  <c r="AQ288" i="14"/>
  <c r="AP288" i="14"/>
  <c r="AO288" i="14"/>
  <c r="AN288" i="14"/>
  <c r="AM288" i="14"/>
  <c r="AQ287" i="14"/>
  <c r="AP287" i="14"/>
  <c r="AO287" i="14"/>
  <c r="AN287" i="14"/>
  <c r="AM287" i="14"/>
  <c r="AQ286" i="14"/>
  <c r="AP286" i="14"/>
  <c r="AO286" i="14"/>
  <c r="AN286" i="14"/>
  <c r="AM286" i="14"/>
  <c r="AQ285" i="14"/>
  <c r="AP285" i="14"/>
  <c r="AO285" i="14"/>
  <c r="AN285" i="14"/>
  <c r="AM285" i="14"/>
  <c r="AQ284" i="14"/>
  <c r="AP284" i="14"/>
  <c r="AO284" i="14"/>
  <c r="AN284" i="14"/>
  <c r="AM284" i="14"/>
  <c r="AQ283" i="14"/>
  <c r="AP283" i="14"/>
  <c r="AO283" i="14"/>
  <c r="AN283" i="14"/>
  <c r="AM283" i="14"/>
  <c r="AQ282" i="14"/>
  <c r="AP282" i="14"/>
  <c r="AO282" i="14"/>
  <c r="AN282" i="14"/>
  <c r="AM282" i="14"/>
  <c r="AQ281" i="14"/>
  <c r="AP281" i="14"/>
  <c r="AO281" i="14"/>
  <c r="AN281" i="14"/>
  <c r="AM281" i="14"/>
  <c r="AQ280" i="14"/>
  <c r="AP280" i="14"/>
  <c r="AO280" i="14"/>
  <c r="AN280" i="14"/>
  <c r="AM280" i="14"/>
  <c r="AQ279" i="14"/>
  <c r="AP279" i="14"/>
  <c r="AO279" i="14"/>
  <c r="AN279" i="14"/>
  <c r="AM279" i="14"/>
  <c r="AQ278" i="14"/>
  <c r="AP278" i="14"/>
  <c r="AO278" i="14"/>
  <c r="AN278" i="14"/>
  <c r="AM278" i="14"/>
  <c r="AQ277" i="14"/>
  <c r="AP277" i="14"/>
  <c r="AO277" i="14"/>
  <c r="AN277" i="14"/>
  <c r="AM277" i="14"/>
  <c r="AQ276" i="14"/>
  <c r="AP276" i="14"/>
  <c r="AO276" i="14"/>
  <c r="AN276" i="14"/>
  <c r="AM276" i="14"/>
  <c r="AQ275" i="14"/>
  <c r="AP275" i="14"/>
  <c r="AO275" i="14"/>
  <c r="AN275" i="14"/>
  <c r="AM275" i="14"/>
  <c r="AQ274" i="14"/>
  <c r="AP274" i="14"/>
  <c r="AO274" i="14"/>
  <c r="AN274" i="14"/>
  <c r="AM274" i="14"/>
  <c r="AQ273" i="14"/>
  <c r="AP273" i="14"/>
  <c r="AO273" i="14"/>
  <c r="AN273" i="14"/>
  <c r="AM273" i="14"/>
  <c r="AQ272" i="14"/>
  <c r="AP272" i="14"/>
  <c r="AO272" i="14"/>
  <c r="AN272" i="14"/>
  <c r="AM272" i="14"/>
  <c r="AQ271" i="14"/>
  <c r="AP271" i="14"/>
  <c r="AO271" i="14"/>
  <c r="AN271" i="14"/>
  <c r="AM271" i="14"/>
  <c r="AQ270" i="14"/>
  <c r="AP270" i="14"/>
  <c r="AO270" i="14"/>
  <c r="AN270" i="14"/>
  <c r="AM270" i="14"/>
  <c r="AQ269" i="14"/>
  <c r="AP269" i="14"/>
  <c r="AO269" i="14"/>
  <c r="AN269" i="14"/>
  <c r="AM269" i="14"/>
  <c r="AQ268" i="14"/>
  <c r="AP268" i="14"/>
  <c r="AO268" i="14"/>
  <c r="AN268" i="14"/>
  <c r="AM268" i="14"/>
  <c r="AQ267" i="14"/>
  <c r="AP267" i="14"/>
  <c r="AO267" i="14"/>
  <c r="AN267" i="14"/>
  <c r="AM267" i="14"/>
  <c r="AQ266" i="14"/>
  <c r="AP266" i="14"/>
  <c r="AO266" i="14"/>
  <c r="AN266" i="14"/>
  <c r="AM266" i="14"/>
  <c r="AQ265" i="14"/>
  <c r="AP265" i="14"/>
  <c r="AO265" i="14"/>
  <c r="AN265" i="14"/>
  <c r="AM265" i="14"/>
  <c r="AQ264" i="14"/>
  <c r="AP264" i="14"/>
  <c r="AO264" i="14"/>
  <c r="AN264" i="14"/>
  <c r="AM264" i="14"/>
  <c r="AQ263" i="14"/>
  <c r="AP263" i="14"/>
  <c r="AO263" i="14"/>
  <c r="AN263" i="14"/>
  <c r="AM263" i="14"/>
  <c r="AQ262" i="14"/>
  <c r="AP262" i="14"/>
  <c r="AO262" i="14"/>
  <c r="AN262" i="14"/>
  <c r="AM262" i="14"/>
  <c r="AQ261" i="14"/>
  <c r="AP261" i="14"/>
  <c r="AO261" i="14"/>
  <c r="AN261" i="14"/>
  <c r="AM261" i="14"/>
  <c r="AQ260" i="14"/>
  <c r="AP260" i="14"/>
  <c r="AO260" i="14"/>
  <c r="AN260" i="14"/>
  <c r="AM260" i="14"/>
  <c r="AQ259" i="14"/>
  <c r="AP259" i="14"/>
  <c r="AO259" i="14"/>
  <c r="AN259" i="14"/>
  <c r="AM259" i="14"/>
  <c r="AQ258" i="14"/>
  <c r="AP258" i="14"/>
  <c r="AO258" i="14"/>
  <c r="AN258" i="14"/>
  <c r="AM258" i="14"/>
  <c r="AQ257" i="14"/>
  <c r="AP257" i="14"/>
  <c r="AO257" i="14"/>
  <c r="AN257" i="14"/>
  <c r="AM257" i="14"/>
  <c r="AQ256" i="14"/>
  <c r="AP256" i="14"/>
  <c r="AO256" i="14"/>
  <c r="AN256" i="14"/>
  <c r="AM256" i="14"/>
  <c r="AQ255" i="14"/>
  <c r="AP255" i="14"/>
  <c r="AO255" i="14"/>
  <c r="AN255" i="14"/>
  <c r="AM255" i="14"/>
  <c r="AQ254" i="14"/>
  <c r="AP254" i="14"/>
  <c r="AO254" i="14"/>
  <c r="AN254" i="14"/>
  <c r="AM254" i="14"/>
  <c r="AQ253" i="14"/>
  <c r="AP253" i="14"/>
  <c r="AO253" i="14"/>
  <c r="AN253" i="14"/>
  <c r="AM253" i="14"/>
  <c r="AQ252" i="14"/>
  <c r="AP252" i="14"/>
  <c r="AO252" i="14"/>
  <c r="AN252" i="14"/>
  <c r="AM252" i="14"/>
  <c r="AQ251" i="14"/>
  <c r="AP251" i="14"/>
  <c r="AO251" i="14"/>
  <c r="AN251" i="14"/>
  <c r="AM251" i="14"/>
  <c r="AQ250" i="14"/>
  <c r="AP250" i="14"/>
  <c r="AO250" i="14"/>
  <c r="AN250" i="14"/>
  <c r="AM250" i="14"/>
  <c r="AQ249" i="14"/>
  <c r="AP249" i="14"/>
  <c r="AO249" i="14"/>
  <c r="AN249" i="14"/>
  <c r="AM249" i="14"/>
  <c r="AQ248" i="14"/>
  <c r="AP248" i="14"/>
  <c r="AO248" i="14"/>
  <c r="AN248" i="14"/>
  <c r="AM248" i="14"/>
  <c r="AQ247" i="14"/>
  <c r="AP247" i="14"/>
  <c r="AO247" i="14"/>
  <c r="AN247" i="14"/>
  <c r="AM247" i="14"/>
  <c r="AQ246" i="14"/>
  <c r="AP246" i="14"/>
  <c r="AO246" i="14"/>
  <c r="AN246" i="14"/>
  <c r="AM246" i="14"/>
  <c r="AQ245" i="14"/>
  <c r="AP245" i="14"/>
  <c r="AO245" i="14"/>
  <c r="AN245" i="14"/>
  <c r="AM245" i="14"/>
  <c r="AQ244" i="14"/>
  <c r="AP244" i="14"/>
  <c r="AO244" i="14"/>
  <c r="AN244" i="14"/>
  <c r="AM244" i="14"/>
  <c r="AQ243" i="14"/>
  <c r="AP243" i="14"/>
  <c r="AO243" i="14"/>
  <c r="AN243" i="14"/>
  <c r="AM243" i="14"/>
  <c r="AQ242" i="14"/>
  <c r="AP242" i="14"/>
  <c r="AO242" i="14"/>
  <c r="AN242" i="14"/>
  <c r="AM242" i="14"/>
  <c r="AQ241" i="14"/>
  <c r="AP241" i="14"/>
  <c r="AO241" i="14"/>
  <c r="AN241" i="14"/>
  <c r="AM241" i="14"/>
  <c r="AQ240" i="14"/>
  <c r="AP240" i="14"/>
  <c r="AO240" i="14"/>
  <c r="AN240" i="14"/>
  <c r="AM240" i="14"/>
  <c r="AQ239" i="14"/>
  <c r="AP239" i="14"/>
  <c r="AO239" i="14"/>
  <c r="AN239" i="14"/>
  <c r="AM239" i="14"/>
  <c r="AQ238" i="14"/>
  <c r="AP238" i="14"/>
  <c r="AO238" i="14"/>
  <c r="AN238" i="14"/>
  <c r="AM238" i="14"/>
  <c r="AQ237" i="14"/>
  <c r="AP237" i="14"/>
  <c r="AO237" i="14"/>
  <c r="AN237" i="14"/>
  <c r="AM237" i="14"/>
  <c r="AQ236" i="14"/>
  <c r="AP236" i="14"/>
  <c r="AO236" i="14"/>
  <c r="AN236" i="14"/>
  <c r="AM236" i="14"/>
  <c r="AQ235" i="14"/>
  <c r="AP235" i="14"/>
  <c r="AO235" i="14"/>
  <c r="AN235" i="14"/>
  <c r="AM235" i="14"/>
  <c r="AQ234" i="14"/>
  <c r="AP234" i="14"/>
  <c r="AO234" i="14"/>
  <c r="AN234" i="14"/>
  <c r="AM234" i="14"/>
  <c r="AQ233" i="14"/>
  <c r="AP233" i="14"/>
  <c r="AO233" i="14"/>
  <c r="AN233" i="14"/>
  <c r="AM233" i="14"/>
  <c r="AQ232" i="14"/>
  <c r="AP232" i="14"/>
  <c r="AO232" i="14"/>
  <c r="AN232" i="14"/>
  <c r="AM232" i="14"/>
  <c r="AQ231" i="14"/>
  <c r="AP231" i="14"/>
  <c r="AO231" i="14"/>
  <c r="AN231" i="14"/>
  <c r="AM231" i="14"/>
  <c r="AQ230" i="14"/>
  <c r="AP230" i="14"/>
  <c r="AO230" i="14"/>
  <c r="AN230" i="14"/>
  <c r="AM230" i="14"/>
  <c r="AQ229" i="14"/>
  <c r="AP229" i="14"/>
  <c r="AO229" i="14"/>
  <c r="AN229" i="14"/>
  <c r="AM229" i="14"/>
  <c r="AQ228" i="14"/>
  <c r="AP228" i="14"/>
  <c r="AO228" i="14"/>
  <c r="AN228" i="14"/>
  <c r="AM228" i="14"/>
  <c r="AQ227" i="14"/>
  <c r="AP227" i="14"/>
  <c r="AO227" i="14"/>
  <c r="AN227" i="14"/>
  <c r="AM227" i="14"/>
  <c r="AQ226" i="14"/>
  <c r="AP226" i="14"/>
  <c r="AO226" i="14"/>
  <c r="AN226" i="14"/>
  <c r="AM226" i="14"/>
  <c r="AQ225" i="14"/>
  <c r="AP225" i="14"/>
  <c r="AO225" i="14"/>
  <c r="AN225" i="14"/>
  <c r="AM225" i="14"/>
  <c r="AQ224" i="14"/>
  <c r="AP224" i="14"/>
  <c r="AO224" i="14"/>
  <c r="AN224" i="14"/>
  <c r="AM224" i="14"/>
  <c r="AQ223" i="14"/>
  <c r="AP223" i="14"/>
  <c r="AO223" i="14"/>
  <c r="AN223" i="14"/>
  <c r="AM223" i="14"/>
  <c r="AQ222" i="14"/>
  <c r="AP222" i="14"/>
  <c r="AO222" i="14"/>
  <c r="AN222" i="14"/>
  <c r="AM222" i="14"/>
  <c r="AQ221" i="14"/>
  <c r="AP221" i="14"/>
  <c r="AO221" i="14"/>
  <c r="AN221" i="14"/>
  <c r="AM221" i="14"/>
  <c r="AQ220" i="14"/>
  <c r="AP220" i="14"/>
  <c r="AO220" i="14"/>
  <c r="AN220" i="14"/>
  <c r="AM220" i="14"/>
  <c r="AQ219" i="14"/>
  <c r="AP219" i="14"/>
  <c r="AO219" i="14"/>
  <c r="AN219" i="14"/>
  <c r="AM219" i="14"/>
  <c r="AQ218" i="14"/>
  <c r="AP218" i="14"/>
  <c r="AO218" i="14"/>
  <c r="AN218" i="14"/>
  <c r="AM218" i="14"/>
  <c r="AQ217" i="14"/>
  <c r="AP217" i="14"/>
  <c r="AO217" i="14"/>
  <c r="AN217" i="14"/>
  <c r="AM217" i="14"/>
  <c r="AQ216" i="14"/>
  <c r="AP216" i="14"/>
  <c r="AO216" i="14"/>
  <c r="AN216" i="14"/>
  <c r="AM216" i="14"/>
  <c r="AQ215" i="14"/>
  <c r="AP215" i="14"/>
  <c r="AO215" i="14"/>
  <c r="AN215" i="14"/>
  <c r="AM215" i="14"/>
  <c r="AQ214" i="14"/>
  <c r="AP214" i="14"/>
  <c r="AO214" i="14"/>
  <c r="AN214" i="14"/>
  <c r="AM214" i="14"/>
  <c r="AQ213" i="14"/>
  <c r="AP213" i="14"/>
  <c r="AO213" i="14"/>
  <c r="AN213" i="14"/>
  <c r="AM213" i="14"/>
  <c r="AQ212" i="14"/>
  <c r="AP212" i="14"/>
  <c r="AO212" i="14"/>
  <c r="AN212" i="14"/>
  <c r="AM212" i="14"/>
  <c r="AQ211" i="14"/>
  <c r="AP211" i="14"/>
  <c r="AO211" i="14"/>
  <c r="AN211" i="14"/>
  <c r="AM211" i="14"/>
  <c r="AQ210" i="14"/>
  <c r="AP210" i="14"/>
  <c r="AO210" i="14"/>
  <c r="AN210" i="14"/>
  <c r="AM210" i="14"/>
  <c r="AQ209" i="14"/>
  <c r="AP209" i="14"/>
  <c r="AO209" i="14"/>
  <c r="AN209" i="14"/>
  <c r="AM209" i="14"/>
  <c r="AQ208" i="14"/>
  <c r="AP208" i="14"/>
  <c r="AO208" i="14"/>
  <c r="AN208" i="14"/>
  <c r="AM208" i="14"/>
  <c r="AQ207" i="14"/>
  <c r="AP207" i="14"/>
  <c r="AO207" i="14"/>
  <c r="AN207" i="14"/>
  <c r="AM207" i="14"/>
  <c r="AQ206" i="14"/>
  <c r="AP206" i="14"/>
  <c r="AO206" i="14"/>
  <c r="AN206" i="14"/>
  <c r="AM206" i="14"/>
  <c r="AQ205" i="14"/>
  <c r="AP205" i="14"/>
  <c r="AO205" i="14"/>
  <c r="AN205" i="14"/>
  <c r="AM205" i="14"/>
  <c r="AQ204" i="14"/>
  <c r="AP204" i="14"/>
  <c r="AO204" i="14"/>
  <c r="AN204" i="14"/>
  <c r="AM204" i="14"/>
  <c r="AQ203" i="14"/>
  <c r="AP203" i="14"/>
  <c r="AO203" i="14"/>
  <c r="AN203" i="14"/>
  <c r="AM203" i="14"/>
  <c r="AQ202" i="14"/>
  <c r="AP202" i="14"/>
  <c r="AO202" i="14"/>
  <c r="AN202" i="14"/>
  <c r="AM202" i="14"/>
  <c r="AQ201" i="14"/>
  <c r="AP201" i="14"/>
  <c r="AO201" i="14"/>
  <c r="AN201" i="14"/>
  <c r="AM201" i="14"/>
  <c r="AQ200" i="14"/>
  <c r="AP200" i="14"/>
  <c r="AO200" i="14"/>
  <c r="AN200" i="14"/>
  <c r="AM200" i="14"/>
  <c r="AQ199" i="14"/>
  <c r="AP199" i="14"/>
  <c r="AO199" i="14"/>
  <c r="AN199" i="14"/>
  <c r="AM199" i="14"/>
  <c r="AQ198" i="14"/>
  <c r="AP198" i="14"/>
  <c r="AO198" i="14"/>
  <c r="AN198" i="14"/>
  <c r="AM198" i="14"/>
  <c r="AQ197" i="14"/>
  <c r="AP197" i="14"/>
  <c r="AO197" i="14"/>
  <c r="AN197" i="14"/>
  <c r="AM197" i="14"/>
  <c r="AQ196" i="14"/>
  <c r="AP196" i="14"/>
  <c r="AO196" i="14"/>
  <c r="AN196" i="14"/>
  <c r="AM196" i="14"/>
  <c r="AQ195" i="14"/>
  <c r="AP195" i="14"/>
  <c r="AO195" i="14"/>
  <c r="AN195" i="14"/>
  <c r="AM195" i="14"/>
  <c r="AQ194" i="14"/>
  <c r="AP194" i="14"/>
  <c r="AO194" i="14"/>
  <c r="AN194" i="14"/>
  <c r="AM194" i="14"/>
  <c r="AQ193" i="14"/>
  <c r="AP193" i="14"/>
  <c r="AO193" i="14"/>
  <c r="AN193" i="14"/>
  <c r="AM193" i="14"/>
  <c r="AQ192" i="14"/>
  <c r="AP192" i="14"/>
  <c r="AO192" i="14"/>
  <c r="AN192" i="14"/>
  <c r="AM192" i="14"/>
  <c r="AQ191" i="14"/>
  <c r="AP191" i="14"/>
  <c r="AO191" i="14"/>
  <c r="AN191" i="14"/>
  <c r="AM191" i="14"/>
  <c r="AQ190" i="14"/>
  <c r="AP190" i="14"/>
  <c r="AO190" i="14"/>
  <c r="AN190" i="14"/>
  <c r="AM190" i="14"/>
  <c r="AQ189" i="14"/>
  <c r="AP189" i="14"/>
  <c r="AO189" i="14"/>
  <c r="AN189" i="14"/>
  <c r="AM189" i="14"/>
  <c r="AQ188" i="14"/>
  <c r="AP188" i="14"/>
  <c r="AO188" i="14"/>
  <c r="AN188" i="14"/>
  <c r="AM188" i="14"/>
  <c r="AQ187" i="14"/>
  <c r="AP187" i="14"/>
  <c r="AO187" i="14"/>
  <c r="AN187" i="14"/>
  <c r="AM187" i="14"/>
  <c r="AQ186" i="14"/>
  <c r="AP186" i="14"/>
  <c r="AO186" i="14"/>
  <c r="AN186" i="14"/>
  <c r="AM186" i="14"/>
  <c r="AQ185" i="14"/>
  <c r="AP185" i="14"/>
  <c r="AO185" i="14"/>
  <c r="AN185" i="14"/>
  <c r="AM185" i="14"/>
  <c r="AQ184" i="14"/>
  <c r="AP184" i="14"/>
  <c r="AO184" i="14"/>
  <c r="AN184" i="14"/>
  <c r="AM184" i="14"/>
  <c r="AQ183" i="14"/>
  <c r="AP183" i="14"/>
  <c r="AO183" i="14"/>
  <c r="AN183" i="14"/>
  <c r="AM183" i="14"/>
  <c r="AQ182" i="14"/>
  <c r="AP182" i="14"/>
  <c r="AO182" i="14"/>
  <c r="AN182" i="14"/>
  <c r="AM182" i="14"/>
  <c r="AQ181" i="14"/>
  <c r="AP181" i="14"/>
  <c r="AO181" i="14"/>
  <c r="AN181" i="14"/>
  <c r="AM181" i="14"/>
  <c r="AQ180" i="14"/>
  <c r="AP180" i="14"/>
  <c r="AO180" i="14"/>
  <c r="AN180" i="14"/>
  <c r="AM180" i="14"/>
  <c r="AQ179" i="14"/>
  <c r="AP179" i="14"/>
  <c r="AO179" i="14"/>
  <c r="AN179" i="14"/>
  <c r="AM179" i="14"/>
  <c r="AQ178" i="14"/>
  <c r="AP178" i="14"/>
  <c r="AO178" i="14"/>
  <c r="AN178" i="14"/>
  <c r="AM178" i="14"/>
  <c r="AQ177" i="14"/>
  <c r="AP177" i="14"/>
  <c r="AO177" i="14"/>
  <c r="AN177" i="14"/>
  <c r="AM177" i="14"/>
  <c r="AQ176" i="14"/>
  <c r="AP176" i="14"/>
  <c r="AO176" i="14"/>
  <c r="AN176" i="14"/>
  <c r="AM176" i="14"/>
  <c r="AQ175" i="14"/>
  <c r="AP175" i="14"/>
  <c r="AO175" i="14"/>
  <c r="AN175" i="14"/>
  <c r="AM175" i="14"/>
  <c r="AQ174" i="14"/>
  <c r="AP174" i="14"/>
  <c r="AO174" i="14"/>
  <c r="AN174" i="14"/>
  <c r="AM174" i="14"/>
  <c r="AQ173" i="14"/>
  <c r="AP173" i="14"/>
  <c r="AO173" i="14"/>
  <c r="AN173" i="14"/>
  <c r="AM173" i="14"/>
  <c r="AQ172" i="14"/>
  <c r="AP172" i="14"/>
  <c r="AO172" i="14"/>
  <c r="AN172" i="14"/>
  <c r="AM172" i="14"/>
  <c r="AQ171" i="14"/>
  <c r="AP171" i="14"/>
  <c r="AO171" i="14"/>
  <c r="AN171" i="14"/>
  <c r="AM171" i="14"/>
  <c r="AQ170" i="14"/>
  <c r="AP170" i="14"/>
  <c r="AO170" i="14"/>
  <c r="AN170" i="14"/>
  <c r="AM170" i="14"/>
  <c r="AQ169" i="14"/>
  <c r="AP169" i="14"/>
  <c r="AO169" i="14"/>
  <c r="AN169" i="14"/>
  <c r="AM169" i="14"/>
  <c r="AQ168" i="14"/>
  <c r="AP168" i="14"/>
  <c r="AO168" i="14"/>
  <c r="AN168" i="14"/>
  <c r="AM168" i="14"/>
  <c r="AQ167" i="14"/>
  <c r="AP167" i="14"/>
  <c r="AO167" i="14"/>
  <c r="AN167" i="14"/>
  <c r="AM167" i="14"/>
  <c r="AQ166" i="14"/>
  <c r="AP166" i="14"/>
  <c r="AO166" i="14"/>
  <c r="AN166" i="14"/>
  <c r="AM166" i="14"/>
  <c r="AQ165" i="14"/>
  <c r="AP165" i="14"/>
  <c r="AO165" i="14"/>
  <c r="AN165" i="14"/>
  <c r="AM165" i="14"/>
  <c r="AQ164" i="14"/>
  <c r="AP164" i="14"/>
  <c r="AO164" i="14"/>
  <c r="AN164" i="14"/>
  <c r="AM164" i="14"/>
  <c r="AQ163" i="14"/>
  <c r="AP163" i="14"/>
  <c r="AO163" i="14"/>
  <c r="AN163" i="14"/>
  <c r="AM163" i="14"/>
  <c r="AQ162" i="14"/>
  <c r="AP162" i="14"/>
  <c r="AO162" i="14"/>
  <c r="AN162" i="14"/>
  <c r="AM162" i="14"/>
  <c r="AQ161" i="14"/>
  <c r="AP161" i="14"/>
  <c r="AO161" i="14"/>
  <c r="AN161" i="14"/>
  <c r="AM161" i="14"/>
  <c r="AQ160" i="14"/>
  <c r="AP160" i="14"/>
  <c r="AO160" i="14"/>
  <c r="AN160" i="14"/>
  <c r="AM160" i="14"/>
  <c r="AQ159" i="14"/>
  <c r="AP159" i="14"/>
  <c r="AO159" i="14"/>
  <c r="AN159" i="14"/>
  <c r="AM159" i="14"/>
  <c r="AQ158" i="14"/>
  <c r="AP158" i="14"/>
  <c r="AO158" i="14"/>
  <c r="AN158" i="14"/>
  <c r="AM158" i="14"/>
  <c r="AQ157" i="14"/>
  <c r="AP157" i="14"/>
  <c r="AO157" i="14"/>
  <c r="AN157" i="14"/>
  <c r="AM157" i="14"/>
  <c r="AQ156" i="14"/>
  <c r="AP156" i="14"/>
  <c r="AO156" i="14"/>
  <c r="AN156" i="14"/>
  <c r="AM156" i="14"/>
  <c r="AQ155" i="14"/>
  <c r="AP155" i="14"/>
  <c r="AO155" i="14"/>
  <c r="AN155" i="14"/>
  <c r="AM155" i="14"/>
  <c r="AQ154" i="14"/>
  <c r="AP154" i="14"/>
  <c r="AO154" i="14"/>
  <c r="AN154" i="14"/>
  <c r="AM154" i="14"/>
  <c r="AQ153" i="14"/>
  <c r="AP153" i="14"/>
  <c r="AO153" i="14"/>
  <c r="AN153" i="14"/>
  <c r="AM153" i="14"/>
  <c r="AQ152" i="14"/>
  <c r="AP152" i="14"/>
  <c r="AO152" i="14"/>
  <c r="AN152" i="14"/>
  <c r="AM152" i="14"/>
  <c r="AQ151" i="14"/>
  <c r="AP151" i="14"/>
  <c r="AO151" i="14"/>
  <c r="AN151" i="14"/>
  <c r="AM151" i="14"/>
  <c r="AQ150" i="14"/>
  <c r="AP150" i="14"/>
  <c r="AO150" i="14"/>
  <c r="AN150" i="14"/>
  <c r="AM150" i="14"/>
  <c r="AQ149" i="14"/>
  <c r="AP149" i="14"/>
  <c r="AO149" i="14"/>
  <c r="AN149" i="14"/>
  <c r="AM149" i="14"/>
  <c r="AQ148" i="14"/>
  <c r="AP148" i="14"/>
  <c r="AO148" i="14"/>
  <c r="AN148" i="14"/>
  <c r="AM148" i="14"/>
  <c r="AQ147" i="14"/>
  <c r="AP147" i="14"/>
  <c r="AO147" i="14"/>
  <c r="AN147" i="14"/>
  <c r="AM147" i="14"/>
  <c r="AQ146" i="14"/>
  <c r="AP146" i="14"/>
  <c r="AO146" i="14"/>
  <c r="AN146" i="14"/>
  <c r="AM146" i="14"/>
  <c r="AQ145" i="14"/>
  <c r="AP145" i="14"/>
  <c r="AO145" i="14"/>
  <c r="AN145" i="14"/>
  <c r="AM145" i="14"/>
  <c r="AQ144" i="14"/>
  <c r="AP144" i="14"/>
  <c r="AO144" i="14"/>
  <c r="AN144" i="14"/>
  <c r="AM144" i="14"/>
  <c r="AQ143" i="14"/>
  <c r="AP143" i="14"/>
  <c r="AO143" i="14"/>
  <c r="AN143" i="14"/>
  <c r="AM143" i="14"/>
  <c r="AQ142" i="14"/>
  <c r="AP142" i="14"/>
  <c r="AO142" i="14"/>
  <c r="AN142" i="14"/>
  <c r="AM142" i="14"/>
  <c r="AQ141" i="14"/>
  <c r="AP141" i="14"/>
  <c r="AO141" i="14"/>
  <c r="AN141" i="14"/>
  <c r="AM141" i="14"/>
  <c r="AQ140" i="14"/>
  <c r="AP140" i="14"/>
  <c r="AO140" i="14"/>
  <c r="AN140" i="14"/>
  <c r="AM140" i="14"/>
  <c r="AQ139" i="14"/>
  <c r="AP139" i="14"/>
  <c r="AO139" i="14"/>
  <c r="AN139" i="14"/>
  <c r="AM139" i="14"/>
  <c r="AQ138" i="14"/>
  <c r="AP138" i="14"/>
  <c r="AO138" i="14"/>
  <c r="AN138" i="14"/>
  <c r="AM138" i="14"/>
  <c r="AQ137" i="14"/>
  <c r="AP137" i="14"/>
  <c r="AO137" i="14"/>
  <c r="AN137" i="14"/>
  <c r="AM137" i="14"/>
  <c r="AQ136" i="14"/>
  <c r="AP136" i="14"/>
  <c r="AO136" i="14"/>
  <c r="AN136" i="14"/>
  <c r="AM136" i="14"/>
  <c r="AQ135" i="14"/>
  <c r="AP135" i="14"/>
  <c r="AO135" i="14"/>
  <c r="AN135" i="14"/>
  <c r="AM135" i="14"/>
  <c r="AQ134" i="14"/>
  <c r="AP134" i="14"/>
  <c r="AO134" i="14"/>
  <c r="AN134" i="14"/>
  <c r="AM134" i="14"/>
  <c r="AQ133" i="14"/>
  <c r="AP133" i="14"/>
  <c r="AO133" i="14"/>
  <c r="AN133" i="14"/>
  <c r="AM133" i="14"/>
  <c r="AQ132" i="14"/>
  <c r="AP132" i="14"/>
  <c r="AO132" i="14"/>
  <c r="AN132" i="14"/>
  <c r="AM132" i="14"/>
  <c r="AQ131" i="14"/>
  <c r="AP131" i="14"/>
  <c r="AO131" i="14"/>
  <c r="AN131" i="14"/>
  <c r="AM131" i="14"/>
  <c r="AQ130" i="14"/>
  <c r="AP130" i="14"/>
  <c r="AO130" i="14"/>
  <c r="AN130" i="14"/>
  <c r="AM130" i="14"/>
  <c r="AQ129" i="14"/>
  <c r="AP129" i="14"/>
  <c r="AO129" i="14"/>
  <c r="AN129" i="14"/>
  <c r="AM129" i="14"/>
  <c r="AQ128" i="14"/>
  <c r="AP128" i="14"/>
  <c r="AO128" i="14"/>
  <c r="AN128" i="14"/>
  <c r="AM128" i="14"/>
  <c r="AQ127" i="14"/>
  <c r="AP127" i="14"/>
  <c r="AO127" i="14"/>
  <c r="AN127" i="14"/>
  <c r="AM127" i="14"/>
  <c r="AQ126" i="14"/>
  <c r="AP126" i="14"/>
  <c r="AO126" i="14"/>
  <c r="AN126" i="14"/>
  <c r="AM126" i="14"/>
  <c r="AQ125" i="14"/>
  <c r="AP125" i="14"/>
  <c r="AO125" i="14"/>
  <c r="AN125" i="14"/>
  <c r="AM125" i="14"/>
  <c r="AQ124" i="14"/>
  <c r="AP124" i="14"/>
  <c r="AO124" i="14"/>
  <c r="AN124" i="14"/>
  <c r="AM124" i="14"/>
  <c r="AQ123" i="14"/>
  <c r="AP123" i="14"/>
  <c r="AO123" i="14"/>
  <c r="AN123" i="14"/>
  <c r="AM123" i="14"/>
  <c r="AQ122" i="14"/>
  <c r="AP122" i="14"/>
  <c r="AO122" i="14"/>
  <c r="AN122" i="14"/>
  <c r="AM122" i="14"/>
  <c r="AQ121" i="14"/>
  <c r="AP121" i="14"/>
  <c r="AO121" i="14"/>
  <c r="AN121" i="14"/>
  <c r="AM121" i="14"/>
  <c r="AQ120" i="14"/>
  <c r="AP120" i="14"/>
  <c r="AO120" i="14"/>
  <c r="AN120" i="14"/>
  <c r="AM120" i="14"/>
  <c r="AQ119" i="14"/>
  <c r="AP119" i="14"/>
  <c r="AO119" i="14"/>
  <c r="AN119" i="14"/>
  <c r="AM119" i="14"/>
  <c r="AQ118" i="14"/>
  <c r="AP118" i="14"/>
  <c r="AO118" i="14"/>
  <c r="AN118" i="14"/>
  <c r="AM118" i="14"/>
  <c r="AQ117" i="14"/>
  <c r="AP117" i="14"/>
  <c r="AO117" i="14"/>
  <c r="AN117" i="14"/>
  <c r="AM117" i="14"/>
  <c r="AQ116" i="14"/>
  <c r="AP116" i="14"/>
  <c r="AO116" i="14"/>
  <c r="AN116" i="14"/>
  <c r="AM116" i="14"/>
  <c r="AQ115" i="14"/>
  <c r="AP115" i="14"/>
  <c r="AO115" i="14"/>
  <c r="AN115" i="14"/>
  <c r="AM115" i="14"/>
  <c r="AQ114" i="14"/>
  <c r="AP114" i="14"/>
  <c r="AO114" i="14"/>
  <c r="AN114" i="14"/>
  <c r="AM114" i="14"/>
  <c r="AQ113" i="14"/>
  <c r="AP113" i="14"/>
  <c r="AO113" i="14"/>
  <c r="AN113" i="14"/>
  <c r="AM113" i="14"/>
  <c r="AQ112" i="14"/>
  <c r="AP112" i="14"/>
  <c r="AO112" i="14"/>
  <c r="AN112" i="14"/>
  <c r="AM112" i="14"/>
  <c r="AQ111" i="14"/>
  <c r="AP111" i="14"/>
  <c r="AO111" i="14"/>
  <c r="AN111" i="14"/>
  <c r="AM111" i="14"/>
  <c r="AQ110" i="14"/>
  <c r="AP110" i="14"/>
  <c r="AO110" i="14"/>
  <c r="AN110" i="14"/>
  <c r="AM110" i="14"/>
  <c r="AQ109" i="14"/>
  <c r="AP109" i="14"/>
  <c r="AO109" i="14"/>
  <c r="AN109" i="14"/>
  <c r="AM109" i="14"/>
  <c r="AQ108" i="14"/>
  <c r="AP108" i="14"/>
  <c r="AO108" i="14"/>
  <c r="AN108" i="14"/>
  <c r="AM108" i="14"/>
  <c r="AQ107" i="14"/>
  <c r="AP107" i="14"/>
  <c r="AO107" i="14"/>
  <c r="AN107" i="14"/>
  <c r="AM107" i="14"/>
  <c r="AQ106" i="14"/>
  <c r="AP106" i="14"/>
  <c r="AO106" i="14"/>
  <c r="AN106" i="14"/>
  <c r="AM106" i="14"/>
  <c r="AQ105" i="14"/>
  <c r="AP105" i="14"/>
  <c r="AO105" i="14"/>
  <c r="AN105" i="14"/>
  <c r="AM105" i="14"/>
  <c r="AQ104" i="14"/>
  <c r="AP104" i="14"/>
  <c r="AO104" i="14"/>
  <c r="AN104" i="14"/>
  <c r="AM104" i="14"/>
  <c r="AQ103" i="14"/>
  <c r="AP103" i="14"/>
  <c r="AO103" i="14"/>
  <c r="AN103" i="14"/>
  <c r="AM103" i="14"/>
  <c r="AQ102" i="14"/>
  <c r="AP102" i="14"/>
  <c r="AO102" i="14"/>
  <c r="AN102" i="14"/>
  <c r="AM102" i="14"/>
  <c r="AQ101" i="14"/>
  <c r="AP101" i="14"/>
  <c r="AO101" i="14"/>
  <c r="AN101" i="14"/>
  <c r="AM101" i="14"/>
  <c r="AQ100" i="14"/>
  <c r="AP100" i="14"/>
  <c r="AO100" i="14"/>
  <c r="AN100" i="14"/>
  <c r="AM100" i="14"/>
  <c r="AQ99" i="14"/>
  <c r="AP99" i="14"/>
  <c r="AO99" i="14"/>
  <c r="AN99" i="14"/>
  <c r="AM99" i="14"/>
  <c r="AQ98" i="14"/>
  <c r="AP98" i="14"/>
  <c r="AO98" i="14"/>
  <c r="AN98" i="14"/>
  <c r="AM98" i="14"/>
  <c r="AQ97" i="14"/>
  <c r="AP97" i="14"/>
  <c r="AO97" i="14"/>
  <c r="AN97" i="14"/>
  <c r="AM97" i="14"/>
  <c r="AQ96" i="14"/>
  <c r="AP96" i="14"/>
  <c r="AO96" i="14"/>
  <c r="AN96" i="14"/>
  <c r="AM96" i="14"/>
  <c r="AQ95" i="14"/>
  <c r="AP95" i="14"/>
  <c r="AO95" i="14"/>
  <c r="AN95" i="14"/>
  <c r="AM95" i="14"/>
  <c r="AQ94" i="14"/>
  <c r="AP94" i="14"/>
  <c r="AO94" i="14"/>
  <c r="AN94" i="14"/>
  <c r="AM94" i="14"/>
  <c r="AQ93" i="14"/>
  <c r="AP93" i="14"/>
  <c r="AO93" i="14"/>
  <c r="AN93" i="14"/>
  <c r="AM93" i="14"/>
  <c r="AQ92" i="14"/>
  <c r="AP92" i="14"/>
  <c r="AO92" i="14"/>
  <c r="AN92" i="14"/>
  <c r="AM92" i="14"/>
  <c r="AQ91" i="14"/>
  <c r="AP91" i="14"/>
  <c r="AO91" i="14"/>
  <c r="AN91" i="14"/>
  <c r="AM91" i="14"/>
  <c r="AQ90" i="14"/>
  <c r="AP90" i="14"/>
  <c r="AO90" i="14"/>
  <c r="AN90" i="14"/>
  <c r="AM90" i="14"/>
  <c r="AQ89" i="14"/>
  <c r="AP89" i="14"/>
  <c r="AO89" i="14"/>
  <c r="AN89" i="14"/>
  <c r="AM89" i="14"/>
  <c r="AQ88" i="14"/>
  <c r="AP88" i="14"/>
  <c r="AO88" i="14"/>
  <c r="AN88" i="14"/>
  <c r="AM88" i="14"/>
  <c r="AT87" i="14"/>
  <c r="AS87" i="14"/>
  <c r="AR87" i="14"/>
  <c r="AQ87" i="14"/>
  <c r="AP87" i="14"/>
  <c r="AO87" i="14"/>
  <c r="AN87" i="14"/>
  <c r="AM87" i="14"/>
  <c r="AT86" i="14"/>
  <c r="AS86" i="14"/>
  <c r="AR86" i="14"/>
  <c r="AQ86" i="14"/>
  <c r="AP86" i="14"/>
  <c r="AO86" i="14"/>
  <c r="AN86" i="14"/>
  <c r="AM86" i="14"/>
  <c r="AT85" i="14"/>
  <c r="AS85" i="14"/>
  <c r="AR85" i="14"/>
  <c r="AQ85" i="14"/>
  <c r="AP85" i="14"/>
  <c r="AO85" i="14"/>
  <c r="AN85" i="14"/>
  <c r="AM85" i="14"/>
  <c r="AT84" i="14"/>
  <c r="AS84" i="14"/>
  <c r="AR84" i="14"/>
  <c r="AQ84" i="14"/>
  <c r="AP84" i="14"/>
  <c r="AO84" i="14"/>
  <c r="AN84" i="14"/>
  <c r="AM84" i="14"/>
  <c r="AT83" i="14"/>
  <c r="AS83" i="14"/>
  <c r="AR83" i="14"/>
  <c r="AQ83" i="14"/>
  <c r="AP83" i="14"/>
  <c r="AO83" i="14"/>
  <c r="AN83" i="14"/>
  <c r="AM83" i="14"/>
  <c r="AT82" i="14"/>
  <c r="AS82" i="14"/>
  <c r="AR82" i="14"/>
  <c r="AQ82" i="14"/>
  <c r="AP82" i="14"/>
  <c r="AO82" i="14"/>
  <c r="AN82" i="14"/>
  <c r="AM82" i="14"/>
  <c r="AT81" i="14"/>
  <c r="AS81" i="14"/>
  <c r="AR81" i="14"/>
  <c r="AQ81" i="14"/>
  <c r="AP81" i="14"/>
  <c r="AO81" i="14"/>
  <c r="AN81" i="14"/>
  <c r="AM81" i="14"/>
  <c r="AT80" i="14"/>
  <c r="AS80" i="14"/>
  <c r="AR80" i="14"/>
  <c r="AQ80" i="14"/>
  <c r="AP80" i="14"/>
  <c r="AO80" i="14"/>
  <c r="AN80" i="14"/>
  <c r="AM80" i="14"/>
  <c r="AT79" i="14"/>
  <c r="AS79" i="14"/>
  <c r="AR79" i="14"/>
  <c r="AQ79" i="14"/>
  <c r="AP79" i="14"/>
  <c r="AO79" i="14"/>
  <c r="AN79" i="14"/>
  <c r="AM79" i="14"/>
  <c r="AT78" i="14"/>
  <c r="AS78" i="14"/>
  <c r="AR78" i="14"/>
  <c r="AQ78" i="14"/>
  <c r="AP78" i="14"/>
  <c r="AO78" i="14"/>
  <c r="AN78" i="14"/>
  <c r="AM78" i="14"/>
  <c r="AT77" i="14"/>
  <c r="AS77" i="14"/>
  <c r="AR77" i="14"/>
  <c r="AQ77" i="14"/>
  <c r="AP77" i="14"/>
  <c r="AO77" i="14"/>
  <c r="AN77" i="14"/>
  <c r="AM77" i="14"/>
  <c r="AT76" i="14"/>
  <c r="AS76" i="14"/>
  <c r="AR76" i="14"/>
  <c r="AQ76" i="14"/>
  <c r="AP76" i="14"/>
  <c r="AO76" i="14"/>
  <c r="AN76" i="14"/>
  <c r="AM76" i="14"/>
  <c r="AT75" i="14"/>
  <c r="AS75" i="14"/>
  <c r="AR75" i="14"/>
  <c r="AQ75" i="14"/>
  <c r="AP75" i="14"/>
  <c r="AO75" i="14"/>
  <c r="AN75" i="14"/>
  <c r="AM75" i="14"/>
  <c r="AT74" i="14"/>
  <c r="AS74" i="14"/>
  <c r="AR74" i="14"/>
  <c r="AQ74" i="14"/>
  <c r="AP74" i="14"/>
  <c r="AO74" i="14"/>
  <c r="AN74" i="14"/>
  <c r="AM74" i="14"/>
  <c r="AT73" i="14"/>
  <c r="AS73" i="14"/>
  <c r="AR73" i="14"/>
  <c r="AQ73" i="14"/>
  <c r="AP73" i="14"/>
  <c r="AO73" i="14"/>
  <c r="AN73" i="14"/>
  <c r="AM73" i="14"/>
  <c r="AT72" i="14"/>
  <c r="AS72" i="14"/>
  <c r="AR72" i="14"/>
  <c r="AQ72" i="14"/>
  <c r="AP72" i="14"/>
  <c r="AO72" i="14"/>
  <c r="AN72" i="14"/>
  <c r="AM72" i="14"/>
  <c r="AT71" i="14"/>
  <c r="AS71" i="14"/>
  <c r="AR71" i="14"/>
  <c r="AQ71" i="14"/>
  <c r="AP71" i="14"/>
  <c r="AO71" i="14"/>
  <c r="AN71" i="14"/>
  <c r="AM71" i="14"/>
  <c r="AT70" i="14"/>
  <c r="AS70" i="14"/>
  <c r="AR70" i="14"/>
  <c r="AQ70" i="14"/>
  <c r="AP70" i="14"/>
  <c r="AO70" i="14"/>
  <c r="AN70" i="14"/>
  <c r="AM70" i="14"/>
  <c r="AT69" i="14"/>
  <c r="AS69" i="14"/>
  <c r="AR69" i="14"/>
  <c r="AQ69" i="14"/>
  <c r="AP69" i="14"/>
  <c r="AO69" i="14"/>
  <c r="AN69" i="14"/>
  <c r="AM69" i="14"/>
  <c r="AT68" i="14"/>
  <c r="AS68" i="14"/>
  <c r="AR68" i="14"/>
  <c r="AQ68" i="14"/>
  <c r="AP68" i="14"/>
  <c r="AO68" i="14"/>
  <c r="AN68" i="14"/>
  <c r="AM68" i="14"/>
  <c r="AT67" i="14"/>
  <c r="AS67" i="14"/>
  <c r="AR67" i="14"/>
  <c r="AQ67" i="14"/>
  <c r="AP67" i="14"/>
  <c r="AO67" i="14"/>
  <c r="AN67" i="14"/>
  <c r="AM67" i="14"/>
  <c r="AT66" i="14"/>
  <c r="AS66" i="14"/>
  <c r="AR66" i="14"/>
  <c r="AQ66" i="14"/>
  <c r="AP66" i="14"/>
  <c r="AO66" i="14"/>
  <c r="AN66" i="14"/>
  <c r="AM66" i="14"/>
  <c r="AT65" i="14"/>
  <c r="AS65" i="14"/>
  <c r="AR65" i="14"/>
  <c r="AQ65" i="14"/>
  <c r="AP65" i="14"/>
  <c r="AO65" i="14"/>
  <c r="AN65" i="14"/>
  <c r="AM65" i="14"/>
  <c r="AT64" i="14"/>
  <c r="AS64" i="14"/>
  <c r="AR64" i="14"/>
  <c r="AQ64" i="14"/>
  <c r="AP64" i="14"/>
  <c r="AO64" i="14"/>
  <c r="AN64" i="14"/>
  <c r="AM64" i="14"/>
  <c r="AT63" i="14"/>
  <c r="AS63" i="14"/>
  <c r="AR63" i="14"/>
  <c r="AQ63" i="14"/>
  <c r="AP63" i="14"/>
  <c r="AO63" i="14"/>
  <c r="AN63" i="14"/>
  <c r="AM63" i="14"/>
  <c r="AT62" i="14"/>
  <c r="AS62" i="14"/>
  <c r="AR62" i="14"/>
  <c r="AQ62" i="14"/>
  <c r="AP62" i="14"/>
  <c r="AO62" i="14"/>
  <c r="AN62" i="14"/>
  <c r="AM62" i="14"/>
  <c r="AT61" i="14"/>
  <c r="AS61" i="14"/>
  <c r="AR61" i="14"/>
  <c r="AQ61" i="14"/>
  <c r="AP61" i="14"/>
  <c r="AO61" i="14"/>
  <c r="AN61" i="14"/>
  <c r="AM61" i="14"/>
  <c r="AT60" i="14"/>
  <c r="AS60" i="14"/>
  <c r="AR60" i="14"/>
  <c r="AQ60" i="14"/>
  <c r="AP60" i="14"/>
  <c r="AO60" i="14"/>
  <c r="AN60" i="14"/>
  <c r="AM60" i="14"/>
  <c r="AT59" i="14"/>
  <c r="AS59" i="14"/>
  <c r="AR59" i="14"/>
  <c r="AQ59" i="14"/>
  <c r="AP59" i="14"/>
  <c r="AO59" i="14"/>
  <c r="AN59" i="14"/>
  <c r="AM59" i="14"/>
  <c r="AT58" i="14"/>
  <c r="AS58" i="14"/>
  <c r="AR58" i="14"/>
  <c r="AQ58" i="14"/>
  <c r="AP58" i="14"/>
  <c r="AO58" i="14"/>
  <c r="AN58" i="14"/>
  <c r="AM58" i="14"/>
  <c r="AT57" i="14"/>
  <c r="AS57" i="14"/>
  <c r="AR57" i="14"/>
  <c r="AQ57" i="14"/>
  <c r="AP57" i="14"/>
  <c r="AO57" i="14"/>
  <c r="AN57" i="14"/>
  <c r="AM57" i="14"/>
  <c r="AT56" i="14"/>
  <c r="AS56" i="14"/>
  <c r="AR56" i="14"/>
  <c r="AQ56" i="14"/>
  <c r="AP56" i="14"/>
  <c r="AO56" i="14"/>
  <c r="AN56" i="14"/>
  <c r="AM56" i="14"/>
  <c r="AT55" i="14"/>
  <c r="AS55" i="14"/>
  <c r="AR55" i="14"/>
  <c r="AQ55" i="14"/>
  <c r="AP55" i="14"/>
  <c r="AO55" i="14"/>
  <c r="AN55" i="14"/>
  <c r="AM55" i="14"/>
  <c r="AT54" i="14"/>
  <c r="AS54" i="14"/>
  <c r="AR54" i="14"/>
  <c r="AQ54" i="14"/>
  <c r="AP54" i="14"/>
  <c r="AO54" i="14"/>
  <c r="AN54" i="14"/>
  <c r="AM54" i="14"/>
  <c r="AT53" i="14"/>
  <c r="AS53" i="14"/>
  <c r="AR53" i="14"/>
  <c r="AQ53" i="14"/>
  <c r="AP53" i="14"/>
  <c r="AO53" i="14"/>
  <c r="AN53" i="14"/>
  <c r="AM53" i="14"/>
  <c r="AT52" i="14"/>
  <c r="AS52" i="14"/>
  <c r="AR52" i="14"/>
  <c r="AQ52" i="14"/>
  <c r="AP52" i="14"/>
  <c r="AO52" i="14"/>
  <c r="AN52" i="14"/>
  <c r="AM52" i="14"/>
  <c r="AT51" i="14"/>
  <c r="AS51" i="14"/>
  <c r="AR51" i="14"/>
  <c r="AQ51" i="14"/>
  <c r="AP51" i="14"/>
  <c r="AO51" i="14"/>
  <c r="AN51" i="14"/>
  <c r="AM51" i="14"/>
  <c r="AT50" i="14"/>
  <c r="AS50" i="14"/>
  <c r="AR50" i="14"/>
  <c r="AQ50" i="14"/>
  <c r="AP50" i="14"/>
  <c r="AO50" i="14"/>
  <c r="AN50" i="14"/>
  <c r="AM50" i="14"/>
  <c r="AT49" i="14"/>
  <c r="AS49" i="14"/>
  <c r="AR49" i="14"/>
  <c r="AQ49" i="14"/>
  <c r="AP49" i="14"/>
  <c r="AO49" i="14"/>
  <c r="AN49" i="14"/>
  <c r="AM49" i="14"/>
  <c r="AT48" i="14"/>
  <c r="AS48" i="14"/>
  <c r="AR48" i="14"/>
  <c r="AQ48" i="14"/>
  <c r="AP48" i="14"/>
  <c r="AO48" i="14"/>
  <c r="AN48" i="14"/>
  <c r="AM48" i="14"/>
  <c r="AT47" i="14"/>
  <c r="AS47" i="14"/>
  <c r="AQ47" i="14"/>
  <c r="AP47" i="14"/>
  <c r="AO47" i="14"/>
  <c r="AN47" i="14"/>
  <c r="AM47" i="14"/>
  <c r="AT46" i="14"/>
  <c r="AS46" i="14"/>
  <c r="AQ46" i="14"/>
  <c r="AP46" i="14"/>
  <c r="AO46" i="14"/>
  <c r="AN46" i="14"/>
  <c r="AM46" i="14"/>
  <c r="AT45" i="14"/>
  <c r="AS45" i="14"/>
  <c r="AQ45" i="14"/>
  <c r="AP45" i="14"/>
  <c r="AO45" i="14"/>
  <c r="AN45" i="14"/>
  <c r="AM45" i="14"/>
  <c r="AT44" i="14"/>
  <c r="AS44" i="14"/>
  <c r="AQ44" i="14"/>
  <c r="AP44" i="14"/>
  <c r="AO44" i="14"/>
  <c r="AN44" i="14"/>
  <c r="AM44" i="14"/>
  <c r="AT43" i="14"/>
  <c r="AS43" i="14"/>
  <c r="AQ43" i="14"/>
  <c r="AP43" i="14"/>
  <c r="AO43" i="14"/>
  <c r="AN43" i="14"/>
  <c r="AM43" i="14"/>
  <c r="AT42" i="14"/>
  <c r="AS42" i="14"/>
  <c r="AQ42" i="14"/>
  <c r="AP42" i="14"/>
  <c r="AO42" i="14"/>
  <c r="AN42" i="14"/>
  <c r="AM42" i="14"/>
  <c r="AT41" i="14"/>
  <c r="AS41" i="14"/>
  <c r="AQ41" i="14"/>
  <c r="AP41" i="14"/>
  <c r="AO41" i="14"/>
  <c r="AN41" i="14"/>
  <c r="AM41" i="14"/>
  <c r="AT40" i="14"/>
  <c r="AS40" i="14"/>
  <c r="AQ40" i="14"/>
  <c r="AP40" i="14"/>
  <c r="AO40" i="14"/>
  <c r="AN40" i="14"/>
  <c r="AM40" i="14"/>
  <c r="AT39" i="14"/>
  <c r="AS39" i="14"/>
  <c r="AQ39" i="14"/>
  <c r="AP39" i="14"/>
  <c r="AO39" i="14"/>
  <c r="AN39" i="14"/>
  <c r="AM39" i="14"/>
  <c r="AT38" i="14"/>
  <c r="AS38" i="14"/>
  <c r="AQ38" i="14"/>
  <c r="AP38" i="14"/>
  <c r="AO38" i="14"/>
  <c r="AN38" i="14"/>
  <c r="AM38" i="14"/>
  <c r="AT37" i="14"/>
  <c r="AS37" i="14"/>
  <c r="AQ37" i="14"/>
  <c r="AP37" i="14"/>
  <c r="AO37" i="14"/>
  <c r="AN37" i="14"/>
  <c r="AM37" i="14"/>
  <c r="AT36" i="14"/>
  <c r="AS36" i="14"/>
  <c r="AQ36" i="14"/>
  <c r="AP36" i="14"/>
  <c r="AO36" i="14"/>
  <c r="AN36" i="14"/>
  <c r="AM36" i="14"/>
  <c r="AT35" i="14"/>
  <c r="AS35" i="14"/>
  <c r="AQ35" i="14"/>
  <c r="AP35" i="14"/>
  <c r="AO35" i="14"/>
  <c r="AN35" i="14"/>
  <c r="AM35" i="14"/>
  <c r="AT34" i="14"/>
  <c r="AS34" i="14"/>
  <c r="AQ34" i="14"/>
  <c r="AP34" i="14"/>
  <c r="AO34" i="14"/>
  <c r="AN34" i="14"/>
  <c r="AM34" i="14"/>
  <c r="AT33" i="14"/>
  <c r="AS33" i="14"/>
  <c r="AQ33" i="14"/>
  <c r="AP33" i="14"/>
  <c r="AO33" i="14"/>
  <c r="AN33" i="14"/>
  <c r="AM33" i="14"/>
  <c r="U31" i="14"/>
  <c r="C31" i="14"/>
  <c r="W26" i="14"/>
  <c r="W8" i="14" s="1"/>
  <c r="E26" i="14"/>
  <c r="W25" i="14"/>
  <c r="W7" i="14" s="1"/>
  <c r="E25" i="14"/>
  <c r="E7" i="14" s="1"/>
  <c r="W24" i="14"/>
  <c r="E24" i="14"/>
  <c r="E6" i="14" s="1"/>
  <c r="W23" i="14"/>
  <c r="W5" i="14" s="1"/>
  <c r="E23" i="14"/>
  <c r="U13" i="14"/>
  <c r="C13" i="14"/>
  <c r="AJ10" i="14"/>
  <c r="AJ8" i="14"/>
  <c r="AI8" i="14"/>
  <c r="AI10" i="14" s="1"/>
  <c r="AH8" i="14"/>
  <c r="AB8" i="14"/>
  <c r="AA8" i="14"/>
  <c r="Z8" i="14"/>
  <c r="Y8" i="14"/>
  <c r="X8" i="14"/>
  <c r="R8" i="14"/>
  <c r="Q8" i="14"/>
  <c r="P8" i="14"/>
  <c r="J8" i="14"/>
  <c r="I8" i="14"/>
  <c r="H8" i="14"/>
  <c r="G8" i="14"/>
  <c r="F8" i="14"/>
  <c r="E8" i="14"/>
  <c r="AJ7" i="14"/>
  <c r="AI7" i="14"/>
  <c r="AH7" i="14"/>
  <c r="AB7" i="14"/>
  <c r="AA7" i="14"/>
  <c r="Z7" i="14"/>
  <c r="Y7" i="14"/>
  <c r="X7" i="14"/>
  <c r="R7" i="14"/>
  <c r="Q7" i="14"/>
  <c r="P7" i="14"/>
  <c r="J7" i="14"/>
  <c r="I7" i="14"/>
  <c r="H7" i="14"/>
  <c r="G7" i="14"/>
  <c r="F7" i="14"/>
  <c r="AJ6" i="14"/>
  <c r="AI6" i="14"/>
  <c r="AH6" i="14"/>
  <c r="AH10" i="14" s="1"/>
  <c r="AB6" i="14"/>
  <c r="AA6" i="14"/>
  <c r="Z6" i="14"/>
  <c r="Y6" i="14"/>
  <c r="X6" i="14"/>
  <c r="W6" i="14"/>
  <c r="R6" i="14"/>
  <c r="Q6" i="14"/>
  <c r="P6" i="14"/>
  <c r="J6" i="14"/>
  <c r="I6" i="14"/>
  <c r="H6" i="14"/>
  <c r="G6" i="14"/>
  <c r="F6" i="14"/>
  <c r="AJ5" i="14"/>
  <c r="AI5" i="14"/>
  <c r="AH5" i="14"/>
  <c r="AB5" i="14"/>
  <c r="AA5" i="14"/>
  <c r="Z5" i="14"/>
  <c r="Y5" i="14"/>
  <c r="X5" i="14"/>
  <c r="R5" i="14"/>
  <c r="R10" i="14" s="1"/>
  <c r="Q5" i="14"/>
  <c r="Q10" i="14" s="1"/>
  <c r="P5" i="14"/>
  <c r="P10" i="14" s="1"/>
  <c r="J5" i="14"/>
  <c r="I5" i="14"/>
  <c r="H5" i="14"/>
  <c r="G5" i="14"/>
  <c r="F5" i="14"/>
  <c r="E5" i="14"/>
  <c r="AL2" i="14"/>
  <c r="U2" i="14"/>
  <c r="T2" i="14"/>
  <c r="C2" i="14"/>
  <c r="Y654" i="13"/>
  <c r="X654" i="13"/>
  <c r="J654" i="13"/>
  <c r="Y653" i="13"/>
  <c r="I653" i="13"/>
  <c r="G653" i="13"/>
  <c r="AB652" i="13"/>
  <c r="Y652" i="13"/>
  <c r="I652" i="13"/>
  <c r="AA651" i="13"/>
  <c r="Z651" i="13"/>
  <c r="Y651" i="13"/>
  <c r="AB649" i="13"/>
  <c r="AA649" i="13"/>
  <c r="AA654" i="13" s="1"/>
  <c r="Z649" i="13"/>
  <c r="Y649" i="13"/>
  <c r="X649" i="13"/>
  <c r="J649" i="13"/>
  <c r="I649" i="13"/>
  <c r="I654" i="13" s="1"/>
  <c r="H649" i="13"/>
  <c r="H654" i="13" s="1"/>
  <c r="G649" i="13"/>
  <c r="G654" i="13" s="1"/>
  <c r="F649" i="13"/>
  <c r="F654" i="13" s="1"/>
  <c r="AB648" i="13"/>
  <c r="AB653" i="13" s="1"/>
  <c r="AA648" i="13"/>
  <c r="AA653" i="13" s="1"/>
  <c r="Z648" i="13"/>
  <c r="Z653" i="13" s="1"/>
  <c r="Y648" i="13"/>
  <c r="X648" i="13"/>
  <c r="X653" i="13" s="1"/>
  <c r="J648" i="13"/>
  <c r="J653" i="13" s="1"/>
  <c r="I648" i="13"/>
  <c r="H648" i="13"/>
  <c r="G648" i="13"/>
  <c r="F648" i="13"/>
  <c r="F653" i="13" s="1"/>
  <c r="AB647" i="13"/>
  <c r="AA647" i="13"/>
  <c r="AA652" i="13" s="1"/>
  <c r="Z647" i="13"/>
  <c r="Z652" i="13" s="1"/>
  <c r="Y647" i="13"/>
  <c r="X647" i="13"/>
  <c r="J647" i="13"/>
  <c r="I647" i="13"/>
  <c r="H647" i="13"/>
  <c r="G647" i="13"/>
  <c r="F647" i="13"/>
  <c r="F652" i="13" s="1"/>
  <c r="AB646" i="13"/>
  <c r="AA646" i="13"/>
  <c r="Z646" i="13"/>
  <c r="Y646" i="13"/>
  <c r="X646" i="13"/>
  <c r="X651" i="13" s="1"/>
  <c r="J646" i="13"/>
  <c r="J651" i="13" s="1"/>
  <c r="I646" i="13"/>
  <c r="I651" i="13" s="1"/>
  <c r="H646" i="13"/>
  <c r="H651" i="13" s="1"/>
  <c r="G646" i="13"/>
  <c r="G651" i="13" s="1"/>
  <c r="F646" i="13"/>
  <c r="F651" i="13" s="1"/>
  <c r="AB644" i="13"/>
  <c r="AB654" i="13" s="1"/>
  <c r="AA644" i="13"/>
  <c r="Z644" i="13"/>
  <c r="Z654" i="13" s="1"/>
  <c r="Y644" i="13"/>
  <c r="X644" i="13"/>
  <c r="J644" i="13"/>
  <c r="I644" i="13"/>
  <c r="H644" i="13"/>
  <c r="G644" i="13"/>
  <c r="F644" i="13"/>
  <c r="AB643" i="13"/>
  <c r="AA643" i="13"/>
  <c r="Z643" i="13"/>
  <c r="Y643" i="13"/>
  <c r="X643" i="13"/>
  <c r="J643" i="13"/>
  <c r="I643" i="13"/>
  <c r="H643" i="13"/>
  <c r="H653" i="13" s="1"/>
  <c r="G643" i="13"/>
  <c r="F643" i="13"/>
  <c r="AB642" i="13"/>
  <c r="AA642" i="13"/>
  <c r="Z642" i="13"/>
  <c r="Y642" i="13"/>
  <c r="X642" i="13"/>
  <c r="X652" i="13" s="1"/>
  <c r="J642" i="13"/>
  <c r="J652" i="13" s="1"/>
  <c r="I642" i="13"/>
  <c r="H642" i="13"/>
  <c r="H652" i="13" s="1"/>
  <c r="G642" i="13"/>
  <c r="G652" i="13" s="1"/>
  <c r="F642" i="13"/>
  <c r="AB641" i="13"/>
  <c r="AB651" i="13" s="1"/>
  <c r="AA641" i="13"/>
  <c r="Z641" i="13"/>
  <c r="Y641" i="13"/>
  <c r="X641" i="13"/>
  <c r="J641" i="13"/>
  <c r="I641" i="13"/>
  <c r="H641" i="13"/>
  <c r="G641" i="13"/>
  <c r="F641" i="13"/>
  <c r="AQ637" i="13"/>
  <c r="AP637" i="13"/>
  <c r="AO637" i="13"/>
  <c r="AN637" i="13"/>
  <c r="AM637" i="13"/>
  <c r="AQ636" i="13"/>
  <c r="AP636" i="13"/>
  <c r="AO636" i="13"/>
  <c r="AN636" i="13"/>
  <c r="AM636" i="13"/>
  <c r="AQ635" i="13"/>
  <c r="AP635" i="13"/>
  <c r="AO635" i="13"/>
  <c r="AN635" i="13"/>
  <c r="AM635" i="13"/>
  <c r="AQ634" i="13"/>
  <c r="AP634" i="13"/>
  <c r="AO634" i="13"/>
  <c r="AN634" i="13"/>
  <c r="AM634" i="13"/>
  <c r="AQ633" i="13"/>
  <c r="AP633" i="13"/>
  <c r="AO633" i="13"/>
  <c r="AN633" i="13"/>
  <c r="AM633" i="13"/>
  <c r="AQ632" i="13"/>
  <c r="AP632" i="13"/>
  <c r="AO632" i="13"/>
  <c r="AN632" i="13"/>
  <c r="AM632" i="13"/>
  <c r="AQ631" i="13"/>
  <c r="AP631" i="13"/>
  <c r="AO631" i="13"/>
  <c r="AN631" i="13"/>
  <c r="AM631" i="13"/>
  <c r="AQ630" i="13"/>
  <c r="AP630" i="13"/>
  <c r="AO630" i="13"/>
  <c r="AN630" i="13"/>
  <c r="AM630" i="13"/>
  <c r="AQ629" i="13"/>
  <c r="AP629" i="13"/>
  <c r="AO629" i="13"/>
  <c r="AN629" i="13"/>
  <c r="AM629" i="13"/>
  <c r="AQ628" i="13"/>
  <c r="AP628" i="13"/>
  <c r="AO628" i="13"/>
  <c r="AN628" i="13"/>
  <c r="AM628" i="13"/>
  <c r="AQ627" i="13"/>
  <c r="AP627" i="13"/>
  <c r="AO627" i="13"/>
  <c r="AN627" i="13"/>
  <c r="AM627" i="13"/>
  <c r="AQ626" i="13"/>
  <c r="AP626" i="13"/>
  <c r="AO626" i="13"/>
  <c r="AN626" i="13"/>
  <c r="AM626" i="13"/>
  <c r="AQ625" i="13"/>
  <c r="AP625" i="13"/>
  <c r="AO625" i="13"/>
  <c r="AN625" i="13"/>
  <c r="AM625" i="13"/>
  <c r="AQ624" i="13"/>
  <c r="AP624" i="13"/>
  <c r="AO624" i="13"/>
  <c r="AN624" i="13"/>
  <c r="AM624" i="13"/>
  <c r="AQ623" i="13"/>
  <c r="AP623" i="13"/>
  <c r="AO623" i="13"/>
  <c r="AN623" i="13"/>
  <c r="AM623" i="13"/>
  <c r="AQ622" i="13"/>
  <c r="AP622" i="13"/>
  <c r="AO622" i="13"/>
  <c r="AN622" i="13"/>
  <c r="AM622" i="13"/>
  <c r="AQ621" i="13"/>
  <c r="AP621" i="13"/>
  <c r="AO621" i="13"/>
  <c r="AN621" i="13"/>
  <c r="AM621" i="13"/>
  <c r="AQ620" i="13"/>
  <c r="AP620" i="13"/>
  <c r="AO620" i="13"/>
  <c r="AN620" i="13"/>
  <c r="AM620" i="13"/>
  <c r="AQ619" i="13"/>
  <c r="AP619" i="13"/>
  <c r="AO619" i="13"/>
  <c r="AN619" i="13"/>
  <c r="AM619" i="13"/>
  <c r="AQ618" i="13"/>
  <c r="AP618" i="13"/>
  <c r="AO618" i="13"/>
  <c r="AN618" i="13"/>
  <c r="AM618" i="13"/>
  <c r="AQ617" i="13"/>
  <c r="AP617" i="13"/>
  <c r="AO617" i="13"/>
  <c r="AN617" i="13"/>
  <c r="AM617" i="13"/>
  <c r="AQ616" i="13"/>
  <c r="AP616" i="13"/>
  <c r="AO616" i="13"/>
  <c r="AN616" i="13"/>
  <c r="AM616" i="13"/>
  <c r="AQ615" i="13"/>
  <c r="AP615" i="13"/>
  <c r="AO615" i="13"/>
  <c r="AN615" i="13"/>
  <c r="AM615" i="13"/>
  <c r="AQ614" i="13"/>
  <c r="AP614" i="13"/>
  <c r="AO614" i="13"/>
  <c r="AN614" i="13"/>
  <c r="AM614" i="13"/>
  <c r="AQ613" i="13"/>
  <c r="AP613" i="13"/>
  <c r="AO613" i="13"/>
  <c r="AN613" i="13"/>
  <c r="AM613" i="13"/>
  <c r="AQ612" i="13"/>
  <c r="AP612" i="13"/>
  <c r="AO612" i="13"/>
  <c r="AN612" i="13"/>
  <c r="AM612" i="13"/>
  <c r="AQ611" i="13"/>
  <c r="AP611" i="13"/>
  <c r="AO611" i="13"/>
  <c r="AN611" i="13"/>
  <c r="AM611" i="13"/>
  <c r="AQ610" i="13"/>
  <c r="AP610" i="13"/>
  <c r="AO610" i="13"/>
  <c r="AN610" i="13"/>
  <c r="AM610" i="13"/>
  <c r="AQ609" i="13"/>
  <c r="AP609" i="13"/>
  <c r="AO609" i="13"/>
  <c r="AN609" i="13"/>
  <c r="AM609" i="13"/>
  <c r="AQ608" i="13"/>
  <c r="AP608" i="13"/>
  <c r="AO608" i="13"/>
  <c r="AN608" i="13"/>
  <c r="AM608" i="13"/>
  <c r="AQ607" i="13"/>
  <c r="AP607" i="13"/>
  <c r="AO607" i="13"/>
  <c r="AN607" i="13"/>
  <c r="AM607" i="13"/>
  <c r="AQ606" i="13"/>
  <c r="AP606" i="13"/>
  <c r="AO606" i="13"/>
  <c r="AN606" i="13"/>
  <c r="AM606" i="13"/>
  <c r="AQ605" i="13"/>
  <c r="AP605" i="13"/>
  <c r="AO605" i="13"/>
  <c r="AN605" i="13"/>
  <c r="AM605" i="13"/>
  <c r="AQ604" i="13"/>
  <c r="AP604" i="13"/>
  <c r="AO604" i="13"/>
  <c r="AN604" i="13"/>
  <c r="AM604" i="13"/>
  <c r="AQ603" i="13"/>
  <c r="AP603" i="13"/>
  <c r="AO603" i="13"/>
  <c r="AN603" i="13"/>
  <c r="AM603" i="13"/>
  <c r="AQ602" i="13"/>
  <c r="AP602" i="13"/>
  <c r="AO602" i="13"/>
  <c r="AN602" i="13"/>
  <c r="AM602" i="13"/>
  <c r="AQ601" i="13"/>
  <c r="AP601" i="13"/>
  <c r="AO601" i="13"/>
  <c r="AN601" i="13"/>
  <c r="AM601" i="13"/>
  <c r="AQ600" i="13"/>
  <c r="AP600" i="13"/>
  <c r="AO600" i="13"/>
  <c r="AN600" i="13"/>
  <c r="AM600" i="13"/>
  <c r="AQ599" i="13"/>
  <c r="AP599" i="13"/>
  <c r="AO599" i="13"/>
  <c r="AN599" i="13"/>
  <c r="AM599" i="13"/>
  <c r="AQ598" i="13"/>
  <c r="AP598" i="13"/>
  <c r="AO598" i="13"/>
  <c r="AN598" i="13"/>
  <c r="AM598" i="13"/>
  <c r="AQ597" i="13"/>
  <c r="AP597" i="13"/>
  <c r="AO597" i="13"/>
  <c r="AN597" i="13"/>
  <c r="AM597" i="13"/>
  <c r="AQ596" i="13"/>
  <c r="AP596" i="13"/>
  <c r="AO596" i="13"/>
  <c r="AN596" i="13"/>
  <c r="AM596" i="13"/>
  <c r="AQ595" i="13"/>
  <c r="AP595" i="13"/>
  <c r="AO595" i="13"/>
  <c r="AN595" i="13"/>
  <c r="AM595" i="13"/>
  <c r="AQ594" i="13"/>
  <c r="AP594" i="13"/>
  <c r="AO594" i="13"/>
  <c r="AN594" i="13"/>
  <c r="AM594" i="13"/>
  <c r="AQ593" i="13"/>
  <c r="AP593" i="13"/>
  <c r="AO593" i="13"/>
  <c r="AN593" i="13"/>
  <c r="AM593" i="13"/>
  <c r="AQ592" i="13"/>
  <c r="AP592" i="13"/>
  <c r="AO592" i="13"/>
  <c r="AN592" i="13"/>
  <c r="AM592" i="13"/>
  <c r="AQ591" i="13"/>
  <c r="AP591" i="13"/>
  <c r="AO591" i="13"/>
  <c r="AN591" i="13"/>
  <c r="AM591" i="13"/>
  <c r="AQ590" i="13"/>
  <c r="AP590" i="13"/>
  <c r="AO590" i="13"/>
  <c r="AN590" i="13"/>
  <c r="AM590" i="13"/>
  <c r="AQ589" i="13"/>
  <c r="AP589" i="13"/>
  <c r="AO589" i="13"/>
  <c r="AN589" i="13"/>
  <c r="AM589" i="13"/>
  <c r="AQ588" i="13"/>
  <c r="AP588" i="13"/>
  <c r="AO588" i="13"/>
  <c r="AN588" i="13"/>
  <c r="AM588" i="13"/>
  <c r="AQ587" i="13"/>
  <c r="AP587" i="13"/>
  <c r="AO587" i="13"/>
  <c r="AN587" i="13"/>
  <c r="AM587" i="13"/>
  <c r="AQ586" i="13"/>
  <c r="AP586" i="13"/>
  <c r="AO586" i="13"/>
  <c r="AN586" i="13"/>
  <c r="AM586" i="13"/>
  <c r="AQ585" i="13"/>
  <c r="AP585" i="13"/>
  <c r="AO585" i="13"/>
  <c r="AN585" i="13"/>
  <c r="AM585" i="13"/>
  <c r="AQ584" i="13"/>
  <c r="AP584" i="13"/>
  <c r="AO584" i="13"/>
  <c r="AN584" i="13"/>
  <c r="AM584" i="13"/>
  <c r="AQ583" i="13"/>
  <c r="AP583" i="13"/>
  <c r="AO583" i="13"/>
  <c r="AN583" i="13"/>
  <c r="AM583" i="13"/>
  <c r="AQ582" i="13"/>
  <c r="AP582" i="13"/>
  <c r="AO582" i="13"/>
  <c r="AN582" i="13"/>
  <c r="AM582" i="13"/>
  <c r="AQ581" i="13"/>
  <c r="AP581" i="13"/>
  <c r="AO581" i="13"/>
  <c r="AN581" i="13"/>
  <c r="AM581" i="13"/>
  <c r="AQ580" i="13"/>
  <c r="AP580" i="13"/>
  <c r="AO580" i="13"/>
  <c r="AN580" i="13"/>
  <c r="AM580" i="13"/>
  <c r="AQ579" i="13"/>
  <c r="AP579" i="13"/>
  <c r="AO579" i="13"/>
  <c r="AN579" i="13"/>
  <c r="AM579" i="13"/>
  <c r="AQ578" i="13"/>
  <c r="AP578" i="13"/>
  <c r="AO578" i="13"/>
  <c r="AN578" i="13"/>
  <c r="AM578" i="13"/>
  <c r="AQ577" i="13"/>
  <c r="AP577" i="13"/>
  <c r="AO577" i="13"/>
  <c r="AN577" i="13"/>
  <c r="AM577" i="13"/>
  <c r="AQ576" i="13"/>
  <c r="AP576" i="13"/>
  <c r="AO576" i="13"/>
  <c r="AN576" i="13"/>
  <c r="AM576" i="13"/>
  <c r="AQ575" i="13"/>
  <c r="AP575" i="13"/>
  <c r="AO575" i="13"/>
  <c r="AN575" i="13"/>
  <c r="AM575" i="13"/>
  <c r="AQ574" i="13"/>
  <c r="AP574" i="13"/>
  <c r="AO574" i="13"/>
  <c r="AN574" i="13"/>
  <c r="AM574" i="13"/>
  <c r="AQ573" i="13"/>
  <c r="AP573" i="13"/>
  <c r="AO573" i="13"/>
  <c r="AN573" i="13"/>
  <c r="AM573" i="13"/>
  <c r="AQ572" i="13"/>
  <c r="AP572" i="13"/>
  <c r="AO572" i="13"/>
  <c r="AN572" i="13"/>
  <c r="AM572" i="13"/>
  <c r="AQ571" i="13"/>
  <c r="AP571" i="13"/>
  <c r="AO571" i="13"/>
  <c r="AN571" i="13"/>
  <c r="AM571" i="13"/>
  <c r="AQ570" i="13"/>
  <c r="AP570" i="13"/>
  <c r="AO570" i="13"/>
  <c r="AN570" i="13"/>
  <c r="AM570" i="13"/>
  <c r="AQ569" i="13"/>
  <c r="AP569" i="13"/>
  <c r="AO569" i="13"/>
  <c r="AN569" i="13"/>
  <c r="AM569" i="13"/>
  <c r="AQ568" i="13"/>
  <c r="AP568" i="13"/>
  <c r="AO568" i="13"/>
  <c r="AN568" i="13"/>
  <c r="AM568" i="13"/>
  <c r="AQ567" i="13"/>
  <c r="AP567" i="13"/>
  <c r="AO567" i="13"/>
  <c r="AN567" i="13"/>
  <c r="AM567" i="13"/>
  <c r="AQ566" i="13"/>
  <c r="AP566" i="13"/>
  <c r="AO566" i="13"/>
  <c r="AN566" i="13"/>
  <c r="AM566" i="13"/>
  <c r="AQ565" i="13"/>
  <c r="AP565" i="13"/>
  <c r="AO565" i="13"/>
  <c r="AN565" i="13"/>
  <c r="AM565" i="13"/>
  <c r="AQ564" i="13"/>
  <c r="AP564" i="13"/>
  <c r="AO564" i="13"/>
  <c r="AN564" i="13"/>
  <c r="AM564" i="13"/>
  <c r="AQ563" i="13"/>
  <c r="AP563" i="13"/>
  <c r="AO563" i="13"/>
  <c r="AN563" i="13"/>
  <c r="AM563" i="13"/>
  <c r="AQ562" i="13"/>
  <c r="AP562" i="13"/>
  <c r="AO562" i="13"/>
  <c r="AN562" i="13"/>
  <c r="AM562" i="13"/>
  <c r="AQ561" i="13"/>
  <c r="AP561" i="13"/>
  <c r="AO561" i="13"/>
  <c r="AN561" i="13"/>
  <c r="AM561" i="13"/>
  <c r="AQ560" i="13"/>
  <c r="AP560" i="13"/>
  <c r="AO560" i="13"/>
  <c r="AN560" i="13"/>
  <c r="AM560" i="13"/>
  <c r="AQ559" i="13"/>
  <c r="AP559" i="13"/>
  <c r="AO559" i="13"/>
  <c r="AN559" i="13"/>
  <c r="AM559" i="13"/>
  <c r="AQ558" i="13"/>
  <c r="AP558" i="13"/>
  <c r="AO558" i="13"/>
  <c r="AN558" i="13"/>
  <c r="AM558" i="13"/>
  <c r="AQ557" i="13"/>
  <c r="AP557" i="13"/>
  <c r="AO557" i="13"/>
  <c r="AN557" i="13"/>
  <c r="AM557" i="13"/>
  <c r="AQ556" i="13"/>
  <c r="AP556" i="13"/>
  <c r="AO556" i="13"/>
  <c r="AN556" i="13"/>
  <c r="AM556" i="13"/>
  <c r="AQ555" i="13"/>
  <c r="AP555" i="13"/>
  <c r="AO555" i="13"/>
  <c r="AN555" i="13"/>
  <c r="AM555" i="13"/>
  <c r="AQ554" i="13"/>
  <c r="AP554" i="13"/>
  <c r="AO554" i="13"/>
  <c r="AN554" i="13"/>
  <c r="AM554" i="13"/>
  <c r="AQ553" i="13"/>
  <c r="AP553" i="13"/>
  <c r="AO553" i="13"/>
  <c r="AN553" i="13"/>
  <c r="AM553" i="13"/>
  <c r="AQ552" i="13"/>
  <c r="AP552" i="13"/>
  <c r="AO552" i="13"/>
  <c r="AN552" i="13"/>
  <c r="AM552" i="13"/>
  <c r="AQ551" i="13"/>
  <c r="AP551" i="13"/>
  <c r="AO551" i="13"/>
  <c r="AN551" i="13"/>
  <c r="AM551" i="13"/>
  <c r="AQ550" i="13"/>
  <c r="AP550" i="13"/>
  <c r="AO550" i="13"/>
  <c r="AN550" i="13"/>
  <c r="AM550" i="13"/>
  <c r="AQ549" i="13"/>
  <c r="AP549" i="13"/>
  <c r="AO549" i="13"/>
  <c r="AN549" i="13"/>
  <c r="AM549" i="13"/>
  <c r="AQ548" i="13"/>
  <c r="AP548" i="13"/>
  <c r="AO548" i="13"/>
  <c r="AN548" i="13"/>
  <c r="AM548" i="13"/>
  <c r="AQ547" i="13"/>
  <c r="AP547" i="13"/>
  <c r="AO547" i="13"/>
  <c r="AN547" i="13"/>
  <c r="AM547" i="13"/>
  <c r="AQ546" i="13"/>
  <c r="AP546" i="13"/>
  <c r="AO546" i="13"/>
  <c r="AN546" i="13"/>
  <c r="AM546" i="13"/>
  <c r="AQ545" i="13"/>
  <c r="AP545" i="13"/>
  <c r="AO545" i="13"/>
  <c r="AN545" i="13"/>
  <c r="AM545" i="13"/>
  <c r="AQ544" i="13"/>
  <c r="AP544" i="13"/>
  <c r="AO544" i="13"/>
  <c r="AN544" i="13"/>
  <c r="AM544" i="13"/>
  <c r="AQ543" i="13"/>
  <c r="AP543" i="13"/>
  <c r="AO543" i="13"/>
  <c r="AN543" i="13"/>
  <c r="AM543" i="13"/>
  <c r="AQ542" i="13"/>
  <c r="AP542" i="13"/>
  <c r="AO542" i="13"/>
  <c r="AN542" i="13"/>
  <c r="AM542" i="13"/>
  <c r="AQ541" i="13"/>
  <c r="AP541" i="13"/>
  <c r="AO541" i="13"/>
  <c r="AN541" i="13"/>
  <c r="AM541" i="13"/>
  <c r="AQ540" i="13"/>
  <c r="AP540" i="13"/>
  <c r="AO540" i="13"/>
  <c r="AN540" i="13"/>
  <c r="AM540" i="13"/>
  <c r="AQ539" i="13"/>
  <c r="AP539" i="13"/>
  <c r="AO539" i="13"/>
  <c r="AN539" i="13"/>
  <c r="AM539" i="13"/>
  <c r="AQ538" i="13"/>
  <c r="AP538" i="13"/>
  <c r="AO538" i="13"/>
  <c r="AN538" i="13"/>
  <c r="AM538" i="13"/>
  <c r="AQ537" i="13"/>
  <c r="AP537" i="13"/>
  <c r="AO537" i="13"/>
  <c r="AN537" i="13"/>
  <c r="AM537" i="13"/>
  <c r="AQ536" i="13"/>
  <c r="AP536" i="13"/>
  <c r="AO536" i="13"/>
  <c r="AN536" i="13"/>
  <c r="AM536" i="13"/>
  <c r="AQ535" i="13"/>
  <c r="AP535" i="13"/>
  <c r="AO535" i="13"/>
  <c r="AN535" i="13"/>
  <c r="AM535" i="13"/>
  <c r="AQ534" i="13"/>
  <c r="AP534" i="13"/>
  <c r="AO534" i="13"/>
  <c r="AN534" i="13"/>
  <c r="AM534" i="13"/>
  <c r="AQ533" i="13"/>
  <c r="AP533" i="13"/>
  <c r="AO533" i="13"/>
  <c r="AN533" i="13"/>
  <c r="AM533" i="13"/>
  <c r="AQ532" i="13"/>
  <c r="AP532" i="13"/>
  <c r="AO532" i="13"/>
  <c r="AN532" i="13"/>
  <c r="AM532" i="13"/>
  <c r="AQ531" i="13"/>
  <c r="AP531" i="13"/>
  <c r="AO531" i="13"/>
  <c r="AN531" i="13"/>
  <c r="AM531" i="13"/>
  <c r="AQ530" i="13"/>
  <c r="AP530" i="13"/>
  <c r="AO530" i="13"/>
  <c r="AN530" i="13"/>
  <c r="AM530" i="13"/>
  <c r="AQ529" i="13"/>
  <c r="AP529" i="13"/>
  <c r="AO529" i="13"/>
  <c r="AN529" i="13"/>
  <c r="AM529" i="13"/>
  <c r="AQ528" i="13"/>
  <c r="AP528" i="13"/>
  <c r="AO528" i="13"/>
  <c r="AN528" i="13"/>
  <c r="AM528" i="13"/>
  <c r="AQ527" i="13"/>
  <c r="AP527" i="13"/>
  <c r="AO527" i="13"/>
  <c r="AN527" i="13"/>
  <c r="AM527" i="13"/>
  <c r="AQ526" i="13"/>
  <c r="AP526" i="13"/>
  <c r="AO526" i="13"/>
  <c r="AN526" i="13"/>
  <c r="AM526" i="13"/>
  <c r="AQ525" i="13"/>
  <c r="AP525" i="13"/>
  <c r="AO525" i="13"/>
  <c r="AN525" i="13"/>
  <c r="AM525" i="13"/>
  <c r="AQ524" i="13"/>
  <c r="AP524" i="13"/>
  <c r="AO524" i="13"/>
  <c r="AN524" i="13"/>
  <c r="AM524" i="13"/>
  <c r="AQ523" i="13"/>
  <c r="AP523" i="13"/>
  <c r="AO523" i="13"/>
  <c r="AN523" i="13"/>
  <c r="AM523" i="13"/>
  <c r="AQ522" i="13"/>
  <c r="AP522" i="13"/>
  <c r="AO522" i="13"/>
  <c r="AN522" i="13"/>
  <c r="AM522" i="13"/>
  <c r="AQ521" i="13"/>
  <c r="AP521" i="13"/>
  <c r="AO521" i="13"/>
  <c r="AN521" i="13"/>
  <c r="AM521" i="13"/>
  <c r="AQ520" i="13"/>
  <c r="AP520" i="13"/>
  <c r="AO520" i="13"/>
  <c r="AN520" i="13"/>
  <c r="AM520" i="13"/>
  <c r="AQ519" i="13"/>
  <c r="AP519" i="13"/>
  <c r="AO519" i="13"/>
  <c r="AN519" i="13"/>
  <c r="AM519" i="13"/>
  <c r="AQ518" i="13"/>
  <c r="AP518" i="13"/>
  <c r="AO518" i="13"/>
  <c r="AN518" i="13"/>
  <c r="AM518" i="13"/>
  <c r="AQ517" i="13"/>
  <c r="AP517" i="13"/>
  <c r="AO517" i="13"/>
  <c r="AN517" i="13"/>
  <c r="AM517" i="13"/>
  <c r="AQ516" i="13"/>
  <c r="AP516" i="13"/>
  <c r="AO516" i="13"/>
  <c r="AN516" i="13"/>
  <c r="AM516" i="13"/>
  <c r="AQ515" i="13"/>
  <c r="AP515" i="13"/>
  <c r="AO515" i="13"/>
  <c r="AN515" i="13"/>
  <c r="AM515" i="13"/>
  <c r="AQ514" i="13"/>
  <c r="AP514" i="13"/>
  <c r="AO514" i="13"/>
  <c r="AN514" i="13"/>
  <c r="AM514" i="13"/>
  <c r="AQ513" i="13"/>
  <c r="AP513" i="13"/>
  <c r="AO513" i="13"/>
  <c r="AN513" i="13"/>
  <c r="AM513" i="13"/>
  <c r="AQ512" i="13"/>
  <c r="AP512" i="13"/>
  <c r="AO512" i="13"/>
  <c r="AN512" i="13"/>
  <c r="AM512" i="13"/>
  <c r="AQ511" i="13"/>
  <c r="AP511" i="13"/>
  <c r="AO511" i="13"/>
  <c r="AN511" i="13"/>
  <c r="AM511" i="13"/>
  <c r="AQ510" i="13"/>
  <c r="AP510" i="13"/>
  <c r="AO510" i="13"/>
  <c r="AN510" i="13"/>
  <c r="AM510" i="13"/>
  <c r="AQ509" i="13"/>
  <c r="AP509" i="13"/>
  <c r="AO509" i="13"/>
  <c r="AN509" i="13"/>
  <c r="AM509" i="13"/>
  <c r="AQ508" i="13"/>
  <c r="AP508" i="13"/>
  <c r="AO508" i="13"/>
  <c r="AN508" i="13"/>
  <c r="AM508" i="13"/>
  <c r="AQ507" i="13"/>
  <c r="AP507" i="13"/>
  <c r="AO507" i="13"/>
  <c r="AN507" i="13"/>
  <c r="AM507" i="13"/>
  <c r="AQ506" i="13"/>
  <c r="AP506" i="13"/>
  <c r="AO506" i="13"/>
  <c r="AN506" i="13"/>
  <c r="AM506" i="13"/>
  <c r="AQ505" i="13"/>
  <c r="AP505" i="13"/>
  <c r="AO505" i="13"/>
  <c r="AN505" i="13"/>
  <c r="AM505" i="13"/>
  <c r="AQ504" i="13"/>
  <c r="AP504" i="13"/>
  <c r="AO504" i="13"/>
  <c r="AN504" i="13"/>
  <c r="AM504" i="13"/>
  <c r="AQ503" i="13"/>
  <c r="AP503" i="13"/>
  <c r="AO503" i="13"/>
  <c r="AN503" i="13"/>
  <c r="AM503" i="13"/>
  <c r="AQ502" i="13"/>
  <c r="AP502" i="13"/>
  <c r="AO502" i="13"/>
  <c r="AN502" i="13"/>
  <c r="AM502" i="13"/>
  <c r="AQ501" i="13"/>
  <c r="AP501" i="13"/>
  <c r="AO501" i="13"/>
  <c r="AN501" i="13"/>
  <c r="AM501" i="13"/>
  <c r="AQ500" i="13"/>
  <c r="AP500" i="13"/>
  <c r="AO500" i="13"/>
  <c r="AN500" i="13"/>
  <c r="AM500" i="13"/>
  <c r="AQ499" i="13"/>
  <c r="AP499" i="13"/>
  <c r="AO499" i="13"/>
  <c r="AN499" i="13"/>
  <c r="AM499" i="13"/>
  <c r="AQ498" i="13"/>
  <c r="AP498" i="13"/>
  <c r="AO498" i="13"/>
  <c r="AN498" i="13"/>
  <c r="AM498" i="13"/>
  <c r="AQ497" i="13"/>
  <c r="AP497" i="13"/>
  <c r="AO497" i="13"/>
  <c r="AN497" i="13"/>
  <c r="AM497" i="13"/>
  <c r="AQ496" i="13"/>
  <c r="AP496" i="13"/>
  <c r="AO496" i="13"/>
  <c r="AN496" i="13"/>
  <c r="AM496" i="13"/>
  <c r="AQ495" i="13"/>
  <c r="AP495" i="13"/>
  <c r="AO495" i="13"/>
  <c r="AN495" i="13"/>
  <c r="AM495" i="13"/>
  <c r="AQ494" i="13"/>
  <c r="AP494" i="13"/>
  <c r="AO494" i="13"/>
  <c r="AN494" i="13"/>
  <c r="AM494" i="13"/>
  <c r="AQ493" i="13"/>
  <c r="AP493" i="13"/>
  <c r="AO493" i="13"/>
  <c r="AN493" i="13"/>
  <c r="AM493" i="13"/>
  <c r="AQ492" i="13"/>
  <c r="AP492" i="13"/>
  <c r="AO492" i="13"/>
  <c r="AN492" i="13"/>
  <c r="AM492" i="13"/>
  <c r="AQ491" i="13"/>
  <c r="AP491" i="13"/>
  <c r="AO491" i="13"/>
  <c r="AN491" i="13"/>
  <c r="AM491" i="13"/>
  <c r="AQ490" i="13"/>
  <c r="AP490" i="13"/>
  <c r="AO490" i="13"/>
  <c r="AN490" i="13"/>
  <c r="AM490" i="13"/>
  <c r="AQ489" i="13"/>
  <c r="AP489" i="13"/>
  <c r="AO489" i="13"/>
  <c r="AN489" i="13"/>
  <c r="AM489" i="13"/>
  <c r="AQ488" i="13"/>
  <c r="AP488" i="13"/>
  <c r="AO488" i="13"/>
  <c r="AN488" i="13"/>
  <c r="AM488" i="13"/>
  <c r="AQ487" i="13"/>
  <c r="AP487" i="13"/>
  <c r="AO487" i="13"/>
  <c r="AN487" i="13"/>
  <c r="AM487" i="13"/>
  <c r="AQ486" i="13"/>
  <c r="AP486" i="13"/>
  <c r="AO486" i="13"/>
  <c r="AN486" i="13"/>
  <c r="AM486" i="13"/>
  <c r="AQ485" i="13"/>
  <c r="AP485" i="13"/>
  <c r="AO485" i="13"/>
  <c r="AN485" i="13"/>
  <c r="AM485" i="13"/>
  <c r="AQ484" i="13"/>
  <c r="AP484" i="13"/>
  <c r="AO484" i="13"/>
  <c r="AN484" i="13"/>
  <c r="AM484" i="13"/>
  <c r="AQ483" i="13"/>
  <c r="AP483" i="13"/>
  <c r="AO483" i="13"/>
  <c r="AN483" i="13"/>
  <c r="AM483" i="13"/>
  <c r="AQ482" i="13"/>
  <c r="AP482" i="13"/>
  <c r="AO482" i="13"/>
  <c r="AN482" i="13"/>
  <c r="AM482" i="13"/>
  <c r="AQ481" i="13"/>
  <c r="AP481" i="13"/>
  <c r="AO481" i="13"/>
  <c r="AN481" i="13"/>
  <c r="AM481" i="13"/>
  <c r="AQ480" i="13"/>
  <c r="AP480" i="13"/>
  <c r="AO480" i="13"/>
  <c r="AN480" i="13"/>
  <c r="AM480" i="13"/>
  <c r="AQ479" i="13"/>
  <c r="AP479" i="13"/>
  <c r="AO479" i="13"/>
  <c r="AN479" i="13"/>
  <c r="AM479" i="13"/>
  <c r="AQ478" i="13"/>
  <c r="AP478" i="13"/>
  <c r="AO478" i="13"/>
  <c r="AN478" i="13"/>
  <c r="AM478" i="13"/>
  <c r="AQ477" i="13"/>
  <c r="AP477" i="13"/>
  <c r="AO477" i="13"/>
  <c r="AN477" i="13"/>
  <c r="AM477" i="13"/>
  <c r="AQ476" i="13"/>
  <c r="AP476" i="13"/>
  <c r="AO476" i="13"/>
  <c r="AN476" i="13"/>
  <c r="AM476" i="13"/>
  <c r="AQ475" i="13"/>
  <c r="AP475" i="13"/>
  <c r="AO475" i="13"/>
  <c r="AN475" i="13"/>
  <c r="AM475" i="13"/>
  <c r="AQ474" i="13"/>
  <c r="AP474" i="13"/>
  <c r="AO474" i="13"/>
  <c r="AN474" i="13"/>
  <c r="AM474" i="13"/>
  <c r="AQ473" i="13"/>
  <c r="AP473" i="13"/>
  <c r="AO473" i="13"/>
  <c r="AN473" i="13"/>
  <c r="AM473" i="13"/>
  <c r="AQ472" i="13"/>
  <c r="AP472" i="13"/>
  <c r="AO472" i="13"/>
  <c r="AN472" i="13"/>
  <c r="AM472" i="13"/>
  <c r="AQ471" i="13"/>
  <c r="AP471" i="13"/>
  <c r="AO471" i="13"/>
  <c r="AN471" i="13"/>
  <c r="AM471" i="13"/>
  <c r="AQ470" i="13"/>
  <c r="AP470" i="13"/>
  <c r="AO470" i="13"/>
  <c r="AN470" i="13"/>
  <c r="AM470" i="13"/>
  <c r="AQ469" i="13"/>
  <c r="AP469" i="13"/>
  <c r="AO469" i="13"/>
  <c r="AN469" i="13"/>
  <c r="AM469" i="13"/>
  <c r="AQ468" i="13"/>
  <c r="AP468" i="13"/>
  <c r="AO468" i="13"/>
  <c r="AN468" i="13"/>
  <c r="AM468" i="13"/>
  <c r="AQ467" i="13"/>
  <c r="AP467" i="13"/>
  <c r="AO467" i="13"/>
  <c r="AN467" i="13"/>
  <c r="AM467" i="13"/>
  <c r="AQ466" i="13"/>
  <c r="AP466" i="13"/>
  <c r="AO466" i="13"/>
  <c r="AN466" i="13"/>
  <c r="AM466" i="13"/>
  <c r="AQ465" i="13"/>
  <c r="AP465" i="13"/>
  <c r="AO465" i="13"/>
  <c r="AN465" i="13"/>
  <c r="AM465" i="13"/>
  <c r="AQ464" i="13"/>
  <c r="AP464" i="13"/>
  <c r="AO464" i="13"/>
  <c r="AN464" i="13"/>
  <c r="AM464" i="13"/>
  <c r="AQ463" i="13"/>
  <c r="AP463" i="13"/>
  <c r="AO463" i="13"/>
  <c r="AN463" i="13"/>
  <c r="AM463" i="13"/>
  <c r="AQ462" i="13"/>
  <c r="AP462" i="13"/>
  <c r="AO462" i="13"/>
  <c r="AN462" i="13"/>
  <c r="AM462" i="13"/>
  <c r="AQ461" i="13"/>
  <c r="AP461" i="13"/>
  <c r="AO461" i="13"/>
  <c r="AN461" i="13"/>
  <c r="AM461" i="13"/>
  <c r="AQ460" i="13"/>
  <c r="AP460" i="13"/>
  <c r="AO460" i="13"/>
  <c r="AN460" i="13"/>
  <c r="AM460" i="13"/>
  <c r="AQ459" i="13"/>
  <c r="AP459" i="13"/>
  <c r="AO459" i="13"/>
  <c r="AN459" i="13"/>
  <c r="AM459" i="13"/>
  <c r="AQ458" i="13"/>
  <c r="AP458" i="13"/>
  <c r="AO458" i="13"/>
  <c r="AN458" i="13"/>
  <c r="AM458" i="13"/>
  <c r="AQ457" i="13"/>
  <c r="AP457" i="13"/>
  <c r="AO457" i="13"/>
  <c r="AN457" i="13"/>
  <c r="AM457" i="13"/>
  <c r="AQ456" i="13"/>
  <c r="AP456" i="13"/>
  <c r="AO456" i="13"/>
  <c r="AN456" i="13"/>
  <c r="AM456" i="13"/>
  <c r="AQ455" i="13"/>
  <c r="AP455" i="13"/>
  <c r="AO455" i="13"/>
  <c r="AN455" i="13"/>
  <c r="AM455" i="13"/>
  <c r="AQ454" i="13"/>
  <c r="AP454" i="13"/>
  <c r="AO454" i="13"/>
  <c r="AN454" i="13"/>
  <c r="AM454" i="13"/>
  <c r="AQ453" i="13"/>
  <c r="AP453" i="13"/>
  <c r="AO453" i="13"/>
  <c r="AN453" i="13"/>
  <c r="AM453" i="13"/>
  <c r="AQ452" i="13"/>
  <c r="AP452" i="13"/>
  <c r="AO452" i="13"/>
  <c r="AN452" i="13"/>
  <c r="AM452" i="13"/>
  <c r="AQ451" i="13"/>
  <c r="AP451" i="13"/>
  <c r="AO451" i="13"/>
  <c r="AN451" i="13"/>
  <c r="AM451" i="13"/>
  <c r="AQ450" i="13"/>
  <c r="AP450" i="13"/>
  <c r="AO450" i="13"/>
  <c r="AN450" i="13"/>
  <c r="AM450" i="13"/>
  <c r="AQ449" i="13"/>
  <c r="AP449" i="13"/>
  <c r="AO449" i="13"/>
  <c r="AN449" i="13"/>
  <c r="AM449" i="13"/>
  <c r="AQ448" i="13"/>
  <c r="AP448" i="13"/>
  <c r="AO448" i="13"/>
  <c r="AN448" i="13"/>
  <c r="AM448" i="13"/>
  <c r="AQ447" i="13"/>
  <c r="AP447" i="13"/>
  <c r="AO447" i="13"/>
  <c r="AN447" i="13"/>
  <c r="AM447" i="13"/>
  <c r="AQ446" i="13"/>
  <c r="AP446" i="13"/>
  <c r="AO446" i="13"/>
  <c r="AN446" i="13"/>
  <c r="AM446" i="13"/>
  <c r="AQ445" i="13"/>
  <c r="AP445" i="13"/>
  <c r="AO445" i="13"/>
  <c r="AN445" i="13"/>
  <c r="AM445" i="13"/>
  <c r="AQ444" i="13"/>
  <c r="AP444" i="13"/>
  <c r="AO444" i="13"/>
  <c r="AN444" i="13"/>
  <c r="AM444" i="13"/>
  <c r="AQ443" i="13"/>
  <c r="AP443" i="13"/>
  <c r="AO443" i="13"/>
  <c r="AN443" i="13"/>
  <c r="AM443" i="13"/>
  <c r="AQ442" i="13"/>
  <c r="AP442" i="13"/>
  <c r="AO442" i="13"/>
  <c r="AN442" i="13"/>
  <c r="AM442" i="13"/>
  <c r="AQ441" i="13"/>
  <c r="AP441" i="13"/>
  <c r="AO441" i="13"/>
  <c r="AN441" i="13"/>
  <c r="AM441" i="13"/>
  <c r="AQ440" i="13"/>
  <c r="AP440" i="13"/>
  <c r="AO440" i="13"/>
  <c r="AN440" i="13"/>
  <c r="AM440" i="13"/>
  <c r="AQ439" i="13"/>
  <c r="AP439" i="13"/>
  <c r="AO439" i="13"/>
  <c r="AN439" i="13"/>
  <c r="AM439" i="13"/>
  <c r="AQ438" i="13"/>
  <c r="AP438" i="13"/>
  <c r="AO438" i="13"/>
  <c r="AN438" i="13"/>
  <c r="AM438" i="13"/>
  <c r="AQ437" i="13"/>
  <c r="AP437" i="13"/>
  <c r="AO437" i="13"/>
  <c r="AN437" i="13"/>
  <c r="AM437" i="13"/>
  <c r="AQ436" i="13"/>
  <c r="AP436" i="13"/>
  <c r="AO436" i="13"/>
  <c r="AN436" i="13"/>
  <c r="AM436" i="13"/>
  <c r="AQ435" i="13"/>
  <c r="AP435" i="13"/>
  <c r="AO435" i="13"/>
  <c r="AN435" i="13"/>
  <c r="AM435" i="13"/>
  <c r="AQ434" i="13"/>
  <c r="AP434" i="13"/>
  <c r="AO434" i="13"/>
  <c r="AN434" i="13"/>
  <c r="AM434" i="13"/>
  <c r="AQ433" i="13"/>
  <c r="AP433" i="13"/>
  <c r="AO433" i="13"/>
  <c r="AN433" i="13"/>
  <c r="AM433" i="13"/>
  <c r="AQ432" i="13"/>
  <c r="AP432" i="13"/>
  <c r="AO432" i="13"/>
  <c r="AN432" i="13"/>
  <c r="AM432" i="13"/>
  <c r="AQ431" i="13"/>
  <c r="AP431" i="13"/>
  <c r="AO431" i="13"/>
  <c r="AN431" i="13"/>
  <c r="AM431" i="13"/>
  <c r="AQ430" i="13"/>
  <c r="AP430" i="13"/>
  <c r="AO430" i="13"/>
  <c r="AN430" i="13"/>
  <c r="AM430" i="13"/>
  <c r="AQ429" i="13"/>
  <c r="AP429" i="13"/>
  <c r="AO429" i="13"/>
  <c r="AN429" i="13"/>
  <c r="AM429" i="13"/>
  <c r="AQ428" i="13"/>
  <c r="AP428" i="13"/>
  <c r="AO428" i="13"/>
  <c r="AN428" i="13"/>
  <c r="AM428" i="13"/>
  <c r="AQ427" i="13"/>
  <c r="AP427" i="13"/>
  <c r="AO427" i="13"/>
  <c r="AN427" i="13"/>
  <c r="AM427" i="13"/>
  <c r="AQ426" i="13"/>
  <c r="AP426" i="13"/>
  <c r="AO426" i="13"/>
  <c r="AN426" i="13"/>
  <c r="AM426" i="13"/>
  <c r="AQ425" i="13"/>
  <c r="AP425" i="13"/>
  <c r="AO425" i="13"/>
  <c r="AN425" i="13"/>
  <c r="AM425" i="13"/>
  <c r="AQ424" i="13"/>
  <c r="AP424" i="13"/>
  <c r="AO424" i="13"/>
  <c r="AN424" i="13"/>
  <c r="AM424" i="13"/>
  <c r="AQ423" i="13"/>
  <c r="AP423" i="13"/>
  <c r="AO423" i="13"/>
  <c r="AN423" i="13"/>
  <c r="AM423" i="13"/>
  <c r="AQ422" i="13"/>
  <c r="AP422" i="13"/>
  <c r="AO422" i="13"/>
  <c r="AN422" i="13"/>
  <c r="AM422" i="13"/>
  <c r="AQ421" i="13"/>
  <c r="AP421" i="13"/>
  <c r="AO421" i="13"/>
  <c r="AN421" i="13"/>
  <c r="AM421" i="13"/>
  <c r="AQ420" i="13"/>
  <c r="AP420" i="13"/>
  <c r="AO420" i="13"/>
  <c r="AN420" i="13"/>
  <c r="AM420" i="13"/>
  <c r="AQ419" i="13"/>
  <c r="AP419" i="13"/>
  <c r="AO419" i="13"/>
  <c r="AN419" i="13"/>
  <c r="AM419" i="13"/>
  <c r="AQ418" i="13"/>
  <c r="AP418" i="13"/>
  <c r="AO418" i="13"/>
  <c r="AN418" i="13"/>
  <c r="AM418" i="13"/>
  <c r="AQ417" i="13"/>
  <c r="AP417" i="13"/>
  <c r="AO417" i="13"/>
  <c r="AN417" i="13"/>
  <c r="AM417" i="13"/>
  <c r="AQ416" i="13"/>
  <c r="AP416" i="13"/>
  <c r="AO416" i="13"/>
  <c r="AN416" i="13"/>
  <c r="AM416" i="13"/>
  <c r="AQ415" i="13"/>
  <c r="AP415" i="13"/>
  <c r="AO415" i="13"/>
  <c r="AN415" i="13"/>
  <c r="AM415" i="13"/>
  <c r="AQ414" i="13"/>
  <c r="AP414" i="13"/>
  <c r="AO414" i="13"/>
  <c r="AN414" i="13"/>
  <c r="AM414" i="13"/>
  <c r="AQ413" i="13"/>
  <c r="AP413" i="13"/>
  <c r="AO413" i="13"/>
  <c r="AN413" i="13"/>
  <c r="AM413" i="13"/>
  <c r="AQ412" i="13"/>
  <c r="AP412" i="13"/>
  <c r="AO412" i="13"/>
  <c r="AN412" i="13"/>
  <c r="AM412" i="13"/>
  <c r="AQ411" i="13"/>
  <c r="AP411" i="13"/>
  <c r="AO411" i="13"/>
  <c r="AN411" i="13"/>
  <c r="AM411" i="13"/>
  <c r="AQ410" i="13"/>
  <c r="AP410" i="13"/>
  <c r="AO410" i="13"/>
  <c r="AN410" i="13"/>
  <c r="AM410" i="13"/>
  <c r="AQ409" i="13"/>
  <c r="AP409" i="13"/>
  <c r="AO409" i="13"/>
  <c r="AN409" i="13"/>
  <c r="AM409" i="13"/>
  <c r="AQ408" i="13"/>
  <c r="AP408" i="13"/>
  <c r="AO408" i="13"/>
  <c r="AN408" i="13"/>
  <c r="AM408" i="13"/>
  <c r="AQ407" i="13"/>
  <c r="AP407" i="13"/>
  <c r="AO407" i="13"/>
  <c r="AN407" i="13"/>
  <c r="AM407" i="13"/>
  <c r="AQ406" i="13"/>
  <c r="AP406" i="13"/>
  <c r="AO406" i="13"/>
  <c r="AN406" i="13"/>
  <c r="AM406" i="13"/>
  <c r="AQ405" i="13"/>
  <c r="AP405" i="13"/>
  <c r="AO405" i="13"/>
  <c r="AN405" i="13"/>
  <c r="AM405" i="13"/>
  <c r="AQ404" i="13"/>
  <c r="AP404" i="13"/>
  <c r="AO404" i="13"/>
  <c r="AN404" i="13"/>
  <c r="AM404" i="13"/>
  <c r="AQ403" i="13"/>
  <c r="AP403" i="13"/>
  <c r="AO403" i="13"/>
  <c r="AN403" i="13"/>
  <c r="AM403" i="13"/>
  <c r="AQ402" i="13"/>
  <c r="AP402" i="13"/>
  <c r="AO402" i="13"/>
  <c r="AN402" i="13"/>
  <c r="AM402" i="13"/>
  <c r="AQ401" i="13"/>
  <c r="AP401" i="13"/>
  <c r="AO401" i="13"/>
  <c r="AN401" i="13"/>
  <c r="AM401" i="13"/>
  <c r="AQ400" i="13"/>
  <c r="AP400" i="13"/>
  <c r="AO400" i="13"/>
  <c r="AN400" i="13"/>
  <c r="AM400" i="13"/>
  <c r="AQ399" i="13"/>
  <c r="AP399" i="13"/>
  <c r="AO399" i="13"/>
  <c r="AN399" i="13"/>
  <c r="AM399" i="13"/>
  <c r="AQ398" i="13"/>
  <c r="AP398" i="13"/>
  <c r="AO398" i="13"/>
  <c r="AN398" i="13"/>
  <c r="AM398" i="13"/>
  <c r="AQ397" i="13"/>
  <c r="AP397" i="13"/>
  <c r="AO397" i="13"/>
  <c r="AN397" i="13"/>
  <c r="AM397" i="13"/>
  <c r="AQ396" i="13"/>
  <c r="AP396" i="13"/>
  <c r="AO396" i="13"/>
  <c r="AN396" i="13"/>
  <c r="AM396" i="13"/>
  <c r="AQ395" i="13"/>
  <c r="AP395" i="13"/>
  <c r="AO395" i="13"/>
  <c r="AN395" i="13"/>
  <c r="AM395" i="13"/>
  <c r="AQ394" i="13"/>
  <c r="AP394" i="13"/>
  <c r="AO394" i="13"/>
  <c r="AN394" i="13"/>
  <c r="AM394" i="13"/>
  <c r="AQ393" i="13"/>
  <c r="AP393" i="13"/>
  <c r="AO393" i="13"/>
  <c r="AN393" i="13"/>
  <c r="AM393" i="13"/>
  <c r="AQ392" i="13"/>
  <c r="AP392" i="13"/>
  <c r="AO392" i="13"/>
  <c r="AN392" i="13"/>
  <c r="AM392" i="13"/>
  <c r="AQ391" i="13"/>
  <c r="AP391" i="13"/>
  <c r="AO391" i="13"/>
  <c r="AN391" i="13"/>
  <c r="AM391" i="13"/>
  <c r="AQ390" i="13"/>
  <c r="AP390" i="13"/>
  <c r="AO390" i="13"/>
  <c r="AN390" i="13"/>
  <c r="AM390" i="13"/>
  <c r="AQ389" i="13"/>
  <c r="AP389" i="13"/>
  <c r="AO389" i="13"/>
  <c r="AN389" i="13"/>
  <c r="AM389" i="13"/>
  <c r="AQ388" i="13"/>
  <c r="AP388" i="13"/>
  <c r="AO388" i="13"/>
  <c r="AN388" i="13"/>
  <c r="AM388" i="13"/>
  <c r="AQ387" i="13"/>
  <c r="AP387" i="13"/>
  <c r="AO387" i="13"/>
  <c r="AN387" i="13"/>
  <c r="AM387" i="13"/>
  <c r="AQ386" i="13"/>
  <c r="AP386" i="13"/>
  <c r="AO386" i="13"/>
  <c r="AN386" i="13"/>
  <c r="AM386" i="13"/>
  <c r="AQ385" i="13"/>
  <c r="AP385" i="13"/>
  <c r="AO385" i="13"/>
  <c r="AN385" i="13"/>
  <c r="AM385" i="13"/>
  <c r="AQ384" i="13"/>
  <c r="AP384" i="13"/>
  <c r="AO384" i="13"/>
  <c r="AN384" i="13"/>
  <c r="AM384" i="13"/>
  <c r="AQ383" i="13"/>
  <c r="AP383" i="13"/>
  <c r="AO383" i="13"/>
  <c r="AN383" i="13"/>
  <c r="AM383" i="13"/>
  <c r="AQ382" i="13"/>
  <c r="AP382" i="13"/>
  <c r="AO382" i="13"/>
  <c r="AN382" i="13"/>
  <c r="AM382" i="13"/>
  <c r="AQ381" i="13"/>
  <c r="AP381" i="13"/>
  <c r="AO381" i="13"/>
  <c r="AN381" i="13"/>
  <c r="AM381" i="13"/>
  <c r="AQ380" i="13"/>
  <c r="AP380" i="13"/>
  <c r="AO380" i="13"/>
  <c r="AN380" i="13"/>
  <c r="AM380" i="13"/>
  <c r="AQ379" i="13"/>
  <c r="AP379" i="13"/>
  <c r="AO379" i="13"/>
  <c r="AN379" i="13"/>
  <c r="AM379" i="13"/>
  <c r="AQ378" i="13"/>
  <c r="AP378" i="13"/>
  <c r="AO378" i="13"/>
  <c r="AN378" i="13"/>
  <c r="AM378" i="13"/>
  <c r="AQ377" i="13"/>
  <c r="AP377" i="13"/>
  <c r="AO377" i="13"/>
  <c r="AN377" i="13"/>
  <c r="AM377" i="13"/>
  <c r="AQ376" i="13"/>
  <c r="AP376" i="13"/>
  <c r="AO376" i="13"/>
  <c r="AN376" i="13"/>
  <c r="AM376" i="13"/>
  <c r="AQ375" i="13"/>
  <c r="AP375" i="13"/>
  <c r="AO375" i="13"/>
  <c r="AN375" i="13"/>
  <c r="AM375" i="13"/>
  <c r="AQ374" i="13"/>
  <c r="AP374" i="13"/>
  <c r="AO374" i="13"/>
  <c r="AN374" i="13"/>
  <c r="AM374" i="13"/>
  <c r="AQ373" i="13"/>
  <c r="AP373" i="13"/>
  <c r="AO373" i="13"/>
  <c r="AN373" i="13"/>
  <c r="AM373" i="13"/>
  <c r="AQ372" i="13"/>
  <c r="AP372" i="13"/>
  <c r="AO372" i="13"/>
  <c r="AN372" i="13"/>
  <c r="AM372" i="13"/>
  <c r="AQ371" i="13"/>
  <c r="AP371" i="13"/>
  <c r="AO371" i="13"/>
  <c r="AN371" i="13"/>
  <c r="AM371" i="13"/>
  <c r="AQ370" i="13"/>
  <c r="AP370" i="13"/>
  <c r="AO370" i="13"/>
  <c r="AN370" i="13"/>
  <c r="AM370" i="13"/>
  <c r="AQ369" i="13"/>
  <c r="AP369" i="13"/>
  <c r="AO369" i="13"/>
  <c r="AN369" i="13"/>
  <c r="AM369" i="13"/>
  <c r="AQ368" i="13"/>
  <c r="AP368" i="13"/>
  <c r="AO368" i="13"/>
  <c r="AN368" i="13"/>
  <c r="AM368" i="13"/>
  <c r="AQ367" i="13"/>
  <c r="AP367" i="13"/>
  <c r="AO367" i="13"/>
  <c r="AN367" i="13"/>
  <c r="AM367" i="13"/>
  <c r="AQ366" i="13"/>
  <c r="AP366" i="13"/>
  <c r="AO366" i="13"/>
  <c r="AN366" i="13"/>
  <c r="AM366" i="13"/>
  <c r="AQ365" i="13"/>
  <c r="AP365" i="13"/>
  <c r="AO365" i="13"/>
  <c r="AN365" i="13"/>
  <c r="AM365" i="13"/>
  <c r="AQ364" i="13"/>
  <c r="AP364" i="13"/>
  <c r="AO364" i="13"/>
  <c r="AN364" i="13"/>
  <c r="AM364" i="13"/>
  <c r="AQ363" i="13"/>
  <c r="AP363" i="13"/>
  <c r="AO363" i="13"/>
  <c r="AN363" i="13"/>
  <c r="AM363" i="13"/>
  <c r="AQ362" i="13"/>
  <c r="AP362" i="13"/>
  <c r="AO362" i="13"/>
  <c r="AN362" i="13"/>
  <c r="AM362" i="13"/>
  <c r="AQ361" i="13"/>
  <c r="AP361" i="13"/>
  <c r="AO361" i="13"/>
  <c r="AN361" i="13"/>
  <c r="AM361" i="13"/>
  <c r="AQ360" i="13"/>
  <c r="AP360" i="13"/>
  <c r="AO360" i="13"/>
  <c r="AN360" i="13"/>
  <c r="AM360" i="13"/>
  <c r="AQ359" i="13"/>
  <c r="AP359" i="13"/>
  <c r="AO359" i="13"/>
  <c r="AN359" i="13"/>
  <c r="AM359" i="13"/>
  <c r="AQ358" i="13"/>
  <c r="AP358" i="13"/>
  <c r="AO358" i="13"/>
  <c r="AN358" i="13"/>
  <c r="AM358" i="13"/>
  <c r="AQ357" i="13"/>
  <c r="AP357" i="13"/>
  <c r="AO357" i="13"/>
  <c r="AN357" i="13"/>
  <c r="AM357" i="13"/>
  <c r="AQ356" i="13"/>
  <c r="AP356" i="13"/>
  <c r="AO356" i="13"/>
  <c r="AN356" i="13"/>
  <c r="AM356" i="13"/>
  <c r="AQ355" i="13"/>
  <c r="AP355" i="13"/>
  <c r="AO355" i="13"/>
  <c r="AN355" i="13"/>
  <c r="AM355" i="13"/>
  <c r="AQ354" i="13"/>
  <c r="AP354" i="13"/>
  <c r="AO354" i="13"/>
  <c r="AN354" i="13"/>
  <c r="AM354" i="13"/>
  <c r="AQ353" i="13"/>
  <c r="AP353" i="13"/>
  <c r="AO353" i="13"/>
  <c r="AN353" i="13"/>
  <c r="AM353" i="13"/>
  <c r="AQ352" i="13"/>
  <c r="AP352" i="13"/>
  <c r="AO352" i="13"/>
  <c r="AN352" i="13"/>
  <c r="AM352" i="13"/>
  <c r="AQ351" i="13"/>
  <c r="AP351" i="13"/>
  <c r="AO351" i="13"/>
  <c r="AN351" i="13"/>
  <c r="AM351" i="13"/>
  <c r="AQ350" i="13"/>
  <c r="AP350" i="13"/>
  <c r="AO350" i="13"/>
  <c r="AN350" i="13"/>
  <c r="AM350" i="13"/>
  <c r="AQ349" i="13"/>
  <c r="AP349" i="13"/>
  <c r="AO349" i="13"/>
  <c r="AN349" i="13"/>
  <c r="AM349" i="13"/>
  <c r="AQ348" i="13"/>
  <c r="AP348" i="13"/>
  <c r="AO348" i="13"/>
  <c r="AN348" i="13"/>
  <c r="AM348" i="13"/>
  <c r="AQ347" i="13"/>
  <c r="AP347" i="13"/>
  <c r="AO347" i="13"/>
  <c r="AN347" i="13"/>
  <c r="AM347" i="13"/>
  <c r="AQ346" i="13"/>
  <c r="AP346" i="13"/>
  <c r="AO346" i="13"/>
  <c r="AN346" i="13"/>
  <c r="AM346" i="13"/>
  <c r="AQ345" i="13"/>
  <c r="AP345" i="13"/>
  <c r="AO345" i="13"/>
  <c r="AN345" i="13"/>
  <c r="AM345" i="13"/>
  <c r="AQ344" i="13"/>
  <c r="AP344" i="13"/>
  <c r="AO344" i="13"/>
  <c r="AN344" i="13"/>
  <c r="AM344" i="13"/>
  <c r="AQ343" i="13"/>
  <c r="AP343" i="13"/>
  <c r="AO343" i="13"/>
  <c r="AN343" i="13"/>
  <c r="AM343" i="13"/>
  <c r="AQ342" i="13"/>
  <c r="AP342" i="13"/>
  <c r="AO342" i="13"/>
  <c r="AN342" i="13"/>
  <c r="AM342" i="13"/>
  <c r="AQ341" i="13"/>
  <c r="AP341" i="13"/>
  <c r="AO341" i="13"/>
  <c r="AN341" i="13"/>
  <c r="AM341" i="13"/>
  <c r="AQ340" i="13"/>
  <c r="AP340" i="13"/>
  <c r="AO340" i="13"/>
  <c r="AN340" i="13"/>
  <c r="AM340" i="13"/>
  <c r="AQ339" i="13"/>
  <c r="AP339" i="13"/>
  <c r="AO339" i="13"/>
  <c r="AN339" i="13"/>
  <c r="AM339" i="13"/>
  <c r="AQ338" i="13"/>
  <c r="AP338" i="13"/>
  <c r="AO338" i="13"/>
  <c r="AN338" i="13"/>
  <c r="AM338" i="13"/>
  <c r="AQ337" i="13"/>
  <c r="AP337" i="13"/>
  <c r="AO337" i="13"/>
  <c r="AN337" i="13"/>
  <c r="AM337" i="13"/>
  <c r="AQ336" i="13"/>
  <c r="AP336" i="13"/>
  <c r="AO336" i="13"/>
  <c r="AN336" i="13"/>
  <c r="AM336" i="13"/>
  <c r="AQ335" i="13"/>
  <c r="AP335" i="13"/>
  <c r="AO335" i="13"/>
  <c r="AN335" i="13"/>
  <c r="AM335" i="13"/>
  <c r="AQ334" i="13"/>
  <c r="AP334" i="13"/>
  <c r="AO334" i="13"/>
  <c r="AN334" i="13"/>
  <c r="AM334" i="13"/>
  <c r="AQ333" i="13"/>
  <c r="AP333" i="13"/>
  <c r="AO333" i="13"/>
  <c r="AN333" i="13"/>
  <c r="AM333" i="13"/>
  <c r="AQ332" i="13"/>
  <c r="AP332" i="13"/>
  <c r="AO332" i="13"/>
  <c r="AN332" i="13"/>
  <c r="AM332" i="13"/>
  <c r="AQ331" i="13"/>
  <c r="AP331" i="13"/>
  <c r="AO331" i="13"/>
  <c r="AN331" i="13"/>
  <c r="AM331" i="13"/>
  <c r="AQ330" i="13"/>
  <c r="AP330" i="13"/>
  <c r="AO330" i="13"/>
  <c r="AN330" i="13"/>
  <c r="AM330" i="13"/>
  <c r="AQ329" i="13"/>
  <c r="AP329" i="13"/>
  <c r="AO329" i="13"/>
  <c r="AN329" i="13"/>
  <c r="AM329" i="13"/>
  <c r="AQ328" i="13"/>
  <c r="AP328" i="13"/>
  <c r="AO328" i="13"/>
  <c r="AN328" i="13"/>
  <c r="AM328" i="13"/>
  <c r="AQ327" i="13"/>
  <c r="AP327" i="13"/>
  <c r="AO327" i="13"/>
  <c r="AN327" i="13"/>
  <c r="AM327" i="13"/>
  <c r="AQ326" i="13"/>
  <c r="AP326" i="13"/>
  <c r="AO326" i="13"/>
  <c r="AN326" i="13"/>
  <c r="AM326" i="13"/>
  <c r="AQ325" i="13"/>
  <c r="AP325" i="13"/>
  <c r="AO325" i="13"/>
  <c r="AN325" i="13"/>
  <c r="AM325" i="13"/>
  <c r="AQ324" i="13"/>
  <c r="AP324" i="13"/>
  <c r="AO324" i="13"/>
  <c r="AN324" i="13"/>
  <c r="AM324" i="13"/>
  <c r="AQ323" i="13"/>
  <c r="AP323" i="13"/>
  <c r="AO323" i="13"/>
  <c r="AN323" i="13"/>
  <c r="AM323" i="13"/>
  <c r="AQ322" i="13"/>
  <c r="AP322" i="13"/>
  <c r="AO322" i="13"/>
  <c r="AN322" i="13"/>
  <c r="AM322" i="13"/>
  <c r="AQ321" i="13"/>
  <c r="AP321" i="13"/>
  <c r="AO321" i="13"/>
  <c r="AN321" i="13"/>
  <c r="AM321" i="13"/>
  <c r="AQ320" i="13"/>
  <c r="AP320" i="13"/>
  <c r="AO320" i="13"/>
  <c r="AN320" i="13"/>
  <c r="AM320" i="13"/>
  <c r="AQ319" i="13"/>
  <c r="AP319" i="13"/>
  <c r="AO319" i="13"/>
  <c r="AN319" i="13"/>
  <c r="AM319" i="13"/>
  <c r="AQ318" i="13"/>
  <c r="AP318" i="13"/>
  <c r="AO318" i="13"/>
  <c r="AN318" i="13"/>
  <c r="AM318" i="13"/>
  <c r="AQ317" i="13"/>
  <c r="AP317" i="13"/>
  <c r="AO317" i="13"/>
  <c r="AN317" i="13"/>
  <c r="AM317" i="13"/>
  <c r="AQ316" i="13"/>
  <c r="AP316" i="13"/>
  <c r="AO316" i="13"/>
  <c r="AN316" i="13"/>
  <c r="AM316" i="13"/>
  <c r="AQ315" i="13"/>
  <c r="AP315" i="13"/>
  <c r="AO315" i="13"/>
  <c r="AN315" i="13"/>
  <c r="AM315" i="13"/>
  <c r="AQ314" i="13"/>
  <c r="AP314" i="13"/>
  <c r="AO314" i="13"/>
  <c r="AN314" i="13"/>
  <c r="AM314" i="13"/>
  <c r="AQ313" i="13"/>
  <c r="AP313" i="13"/>
  <c r="AO313" i="13"/>
  <c r="AN313" i="13"/>
  <c r="AM313" i="13"/>
  <c r="AQ312" i="13"/>
  <c r="AP312" i="13"/>
  <c r="AO312" i="13"/>
  <c r="AN312" i="13"/>
  <c r="AM312" i="13"/>
  <c r="AQ311" i="13"/>
  <c r="AP311" i="13"/>
  <c r="AO311" i="13"/>
  <c r="AN311" i="13"/>
  <c r="AM311" i="13"/>
  <c r="AQ310" i="13"/>
  <c r="AP310" i="13"/>
  <c r="AO310" i="13"/>
  <c r="AN310" i="13"/>
  <c r="AM310" i="13"/>
  <c r="AQ309" i="13"/>
  <c r="AP309" i="13"/>
  <c r="AO309" i="13"/>
  <c r="AN309" i="13"/>
  <c r="AM309" i="13"/>
  <c r="AQ308" i="13"/>
  <c r="AP308" i="13"/>
  <c r="AO308" i="13"/>
  <c r="AN308" i="13"/>
  <c r="AM308" i="13"/>
  <c r="AQ307" i="13"/>
  <c r="AP307" i="13"/>
  <c r="AO307" i="13"/>
  <c r="AN307" i="13"/>
  <c r="AM307" i="13"/>
  <c r="AQ306" i="13"/>
  <c r="AP306" i="13"/>
  <c r="AO306" i="13"/>
  <c r="AN306" i="13"/>
  <c r="AM306" i="13"/>
  <c r="AQ305" i="13"/>
  <c r="AP305" i="13"/>
  <c r="AO305" i="13"/>
  <c r="AN305" i="13"/>
  <c r="AM305" i="13"/>
  <c r="AQ304" i="13"/>
  <c r="AP304" i="13"/>
  <c r="AO304" i="13"/>
  <c r="AN304" i="13"/>
  <c r="AM304" i="13"/>
  <c r="AQ303" i="13"/>
  <c r="AP303" i="13"/>
  <c r="AO303" i="13"/>
  <c r="AN303" i="13"/>
  <c r="AM303" i="13"/>
  <c r="AQ302" i="13"/>
  <c r="AP302" i="13"/>
  <c r="AO302" i="13"/>
  <c r="AN302" i="13"/>
  <c r="AM302" i="13"/>
  <c r="AQ301" i="13"/>
  <c r="AP301" i="13"/>
  <c r="AO301" i="13"/>
  <c r="AN301" i="13"/>
  <c r="AM301" i="13"/>
  <c r="AQ300" i="13"/>
  <c r="AP300" i="13"/>
  <c r="AO300" i="13"/>
  <c r="AN300" i="13"/>
  <c r="AM300" i="13"/>
  <c r="AQ299" i="13"/>
  <c r="AP299" i="13"/>
  <c r="AO299" i="13"/>
  <c r="AN299" i="13"/>
  <c r="AM299" i="13"/>
  <c r="AQ298" i="13"/>
  <c r="AP298" i="13"/>
  <c r="AO298" i="13"/>
  <c r="AN298" i="13"/>
  <c r="AM298" i="13"/>
  <c r="AQ297" i="13"/>
  <c r="AP297" i="13"/>
  <c r="AO297" i="13"/>
  <c r="AN297" i="13"/>
  <c r="AM297" i="13"/>
  <c r="AQ296" i="13"/>
  <c r="AP296" i="13"/>
  <c r="AO296" i="13"/>
  <c r="AN296" i="13"/>
  <c r="AM296" i="13"/>
  <c r="AQ295" i="13"/>
  <c r="AP295" i="13"/>
  <c r="AO295" i="13"/>
  <c r="AN295" i="13"/>
  <c r="AM295" i="13"/>
  <c r="AQ294" i="13"/>
  <c r="AP294" i="13"/>
  <c r="AO294" i="13"/>
  <c r="AN294" i="13"/>
  <c r="AM294" i="13"/>
  <c r="AQ293" i="13"/>
  <c r="AP293" i="13"/>
  <c r="AO293" i="13"/>
  <c r="AN293" i="13"/>
  <c r="AM293" i="13"/>
  <c r="AQ292" i="13"/>
  <c r="AP292" i="13"/>
  <c r="AO292" i="13"/>
  <c r="AN292" i="13"/>
  <c r="AM292" i="13"/>
  <c r="AQ291" i="13"/>
  <c r="AP291" i="13"/>
  <c r="AO291" i="13"/>
  <c r="AN291" i="13"/>
  <c r="AM291" i="13"/>
  <c r="AQ290" i="13"/>
  <c r="AP290" i="13"/>
  <c r="AO290" i="13"/>
  <c r="AN290" i="13"/>
  <c r="AM290" i="13"/>
  <c r="AQ289" i="13"/>
  <c r="AP289" i="13"/>
  <c r="AO289" i="13"/>
  <c r="AN289" i="13"/>
  <c r="AM289" i="13"/>
  <c r="AQ288" i="13"/>
  <c r="AP288" i="13"/>
  <c r="AO288" i="13"/>
  <c r="AN288" i="13"/>
  <c r="AM288" i="13"/>
  <c r="AQ287" i="13"/>
  <c r="AP287" i="13"/>
  <c r="AO287" i="13"/>
  <c r="AN287" i="13"/>
  <c r="AM287" i="13"/>
  <c r="AQ286" i="13"/>
  <c r="AP286" i="13"/>
  <c r="AO286" i="13"/>
  <c r="AN286" i="13"/>
  <c r="AM286" i="13"/>
  <c r="AQ285" i="13"/>
  <c r="AP285" i="13"/>
  <c r="AO285" i="13"/>
  <c r="AN285" i="13"/>
  <c r="AM285" i="13"/>
  <c r="AQ284" i="13"/>
  <c r="AP284" i="13"/>
  <c r="AO284" i="13"/>
  <c r="AN284" i="13"/>
  <c r="AM284" i="13"/>
  <c r="AQ283" i="13"/>
  <c r="AP283" i="13"/>
  <c r="AO283" i="13"/>
  <c r="AN283" i="13"/>
  <c r="AM283" i="13"/>
  <c r="AQ282" i="13"/>
  <c r="AP282" i="13"/>
  <c r="AO282" i="13"/>
  <c r="AN282" i="13"/>
  <c r="AM282" i="13"/>
  <c r="AQ281" i="13"/>
  <c r="AP281" i="13"/>
  <c r="AO281" i="13"/>
  <c r="AN281" i="13"/>
  <c r="AM281" i="13"/>
  <c r="AQ280" i="13"/>
  <c r="AP280" i="13"/>
  <c r="AO280" i="13"/>
  <c r="AN280" i="13"/>
  <c r="AM280" i="13"/>
  <c r="AQ279" i="13"/>
  <c r="AP279" i="13"/>
  <c r="AO279" i="13"/>
  <c r="AN279" i="13"/>
  <c r="AM279" i="13"/>
  <c r="AQ278" i="13"/>
  <c r="AP278" i="13"/>
  <c r="AO278" i="13"/>
  <c r="AN278" i="13"/>
  <c r="AM278" i="13"/>
  <c r="AQ277" i="13"/>
  <c r="AP277" i="13"/>
  <c r="AO277" i="13"/>
  <c r="AN277" i="13"/>
  <c r="AM277" i="13"/>
  <c r="AQ276" i="13"/>
  <c r="AP276" i="13"/>
  <c r="AO276" i="13"/>
  <c r="AN276" i="13"/>
  <c r="AM276" i="13"/>
  <c r="AQ275" i="13"/>
  <c r="AP275" i="13"/>
  <c r="AO275" i="13"/>
  <c r="AN275" i="13"/>
  <c r="AM275" i="13"/>
  <c r="AQ274" i="13"/>
  <c r="AP274" i="13"/>
  <c r="AO274" i="13"/>
  <c r="AN274" i="13"/>
  <c r="AM274" i="13"/>
  <c r="AQ273" i="13"/>
  <c r="AP273" i="13"/>
  <c r="AO273" i="13"/>
  <c r="AN273" i="13"/>
  <c r="AM273" i="13"/>
  <c r="AQ272" i="13"/>
  <c r="AP272" i="13"/>
  <c r="AO272" i="13"/>
  <c r="AN272" i="13"/>
  <c r="AM272" i="13"/>
  <c r="AQ271" i="13"/>
  <c r="AP271" i="13"/>
  <c r="AO271" i="13"/>
  <c r="AN271" i="13"/>
  <c r="AM271" i="13"/>
  <c r="AQ270" i="13"/>
  <c r="AP270" i="13"/>
  <c r="AO270" i="13"/>
  <c r="AN270" i="13"/>
  <c r="AM270" i="13"/>
  <c r="AQ269" i="13"/>
  <c r="AP269" i="13"/>
  <c r="AO269" i="13"/>
  <c r="AN269" i="13"/>
  <c r="AM269" i="13"/>
  <c r="AQ268" i="13"/>
  <c r="AP268" i="13"/>
  <c r="AO268" i="13"/>
  <c r="AN268" i="13"/>
  <c r="AM268" i="13"/>
  <c r="AQ267" i="13"/>
  <c r="AP267" i="13"/>
  <c r="AO267" i="13"/>
  <c r="AN267" i="13"/>
  <c r="AM267" i="13"/>
  <c r="AQ266" i="13"/>
  <c r="AP266" i="13"/>
  <c r="AO266" i="13"/>
  <c r="AN266" i="13"/>
  <c r="AM266" i="13"/>
  <c r="AQ265" i="13"/>
  <c r="AP265" i="13"/>
  <c r="AO265" i="13"/>
  <c r="AN265" i="13"/>
  <c r="AM265" i="13"/>
  <c r="AQ264" i="13"/>
  <c r="AP264" i="13"/>
  <c r="AO264" i="13"/>
  <c r="AN264" i="13"/>
  <c r="AM264" i="13"/>
  <c r="AQ263" i="13"/>
  <c r="AP263" i="13"/>
  <c r="AO263" i="13"/>
  <c r="AN263" i="13"/>
  <c r="AM263" i="13"/>
  <c r="AQ262" i="13"/>
  <c r="AP262" i="13"/>
  <c r="AO262" i="13"/>
  <c r="AN262" i="13"/>
  <c r="AM262" i="13"/>
  <c r="AQ261" i="13"/>
  <c r="AP261" i="13"/>
  <c r="AO261" i="13"/>
  <c r="AN261" i="13"/>
  <c r="AM261" i="13"/>
  <c r="AQ260" i="13"/>
  <c r="AP260" i="13"/>
  <c r="AO260" i="13"/>
  <c r="AN260" i="13"/>
  <c r="AM260" i="13"/>
  <c r="AQ259" i="13"/>
  <c r="AP259" i="13"/>
  <c r="AO259" i="13"/>
  <c r="AN259" i="13"/>
  <c r="AM259" i="13"/>
  <c r="AQ258" i="13"/>
  <c r="AP258" i="13"/>
  <c r="AO258" i="13"/>
  <c r="AN258" i="13"/>
  <c r="AM258" i="13"/>
  <c r="AQ257" i="13"/>
  <c r="AP257" i="13"/>
  <c r="AO257" i="13"/>
  <c r="AN257" i="13"/>
  <c r="AM257" i="13"/>
  <c r="AQ256" i="13"/>
  <c r="AP256" i="13"/>
  <c r="AO256" i="13"/>
  <c r="AN256" i="13"/>
  <c r="AM256" i="13"/>
  <c r="AQ255" i="13"/>
  <c r="AP255" i="13"/>
  <c r="AO255" i="13"/>
  <c r="AN255" i="13"/>
  <c r="AM255" i="13"/>
  <c r="AQ254" i="13"/>
  <c r="AP254" i="13"/>
  <c r="AO254" i="13"/>
  <c r="AN254" i="13"/>
  <c r="AM254" i="13"/>
  <c r="AQ253" i="13"/>
  <c r="AP253" i="13"/>
  <c r="AO253" i="13"/>
  <c r="AN253" i="13"/>
  <c r="AM253" i="13"/>
  <c r="AQ252" i="13"/>
  <c r="AP252" i="13"/>
  <c r="AO252" i="13"/>
  <c r="AN252" i="13"/>
  <c r="AM252" i="13"/>
  <c r="AQ251" i="13"/>
  <c r="AP251" i="13"/>
  <c r="AO251" i="13"/>
  <c r="AN251" i="13"/>
  <c r="AM251" i="13"/>
  <c r="AQ250" i="13"/>
  <c r="AP250" i="13"/>
  <c r="AO250" i="13"/>
  <c r="AN250" i="13"/>
  <c r="AM250" i="13"/>
  <c r="AQ249" i="13"/>
  <c r="AP249" i="13"/>
  <c r="AO249" i="13"/>
  <c r="AN249" i="13"/>
  <c r="AM249" i="13"/>
  <c r="AQ248" i="13"/>
  <c r="AP248" i="13"/>
  <c r="AO248" i="13"/>
  <c r="AN248" i="13"/>
  <c r="AM248" i="13"/>
  <c r="AQ247" i="13"/>
  <c r="AP247" i="13"/>
  <c r="AO247" i="13"/>
  <c r="AN247" i="13"/>
  <c r="AM247" i="13"/>
  <c r="AQ246" i="13"/>
  <c r="AP246" i="13"/>
  <c r="AO246" i="13"/>
  <c r="AN246" i="13"/>
  <c r="AM246" i="13"/>
  <c r="AQ245" i="13"/>
  <c r="AP245" i="13"/>
  <c r="AO245" i="13"/>
  <c r="AN245" i="13"/>
  <c r="AM245" i="13"/>
  <c r="AQ244" i="13"/>
  <c r="AP244" i="13"/>
  <c r="AO244" i="13"/>
  <c r="AN244" i="13"/>
  <c r="AM244" i="13"/>
  <c r="AQ243" i="13"/>
  <c r="AP243" i="13"/>
  <c r="AO243" i="13"/>
  <c r="AN243" i="13"/>
  <c r="AM243" i="13"/>
  <c r="AQ242" i="13"/>
  <c r="AP242" i="13"/>
  <c r="AO242" i="13"/>
  <c r="AN242" i="13"/>
  <c r="AM242" i="13"/>
  <c r="AQ241" i="13"/>
  <c r="AP241" i="13"/>
  <c r="AO241" i="13"/>
  <c r="AN241" i="13"/>
  <c r="AM241" i="13"/>
  <c r="AQ240" i="13"/>
  <c r="AP240" i="13"/>
  <c r="AO240" i="13"/>
  <c r="AN240" i="13"/>
  <c r="AM240" i="13"/>
  <c r="AQ239" i="13"/>
  <c r="AP239" i="13"/>
  <c r="AO239" i="13"/>
  <c r="AN239" i="13"/>
  <c r="AM239" i="13"/>
  <c r="AQ238" i="13"/>
  <c r="AP238" i="13"/>
  <c r="AO238" i="13"/>
  <c r="AN238" i="13"/>
  <c r="AM238" i="13"/>
  <c r="AQ237" i="13"/>
  <c r="AP237" i="13"/>
  <c r="AO237" i="13"/>
  <c r="AN237" i="13"/>
  <c r="AM237" i="13"/>
  <c r="AQ236" i="13"/>
  <c r="AP236" i="13"/>
  <c r="AO236" i="13"/>
  <c r="AN236" i="13"/>
  <c r="AM236" i="13"/>
  <c r="AQ235" i="13"/>
  <c r="AP235" i="13"/>
  <c r="AO235" i="13"/>
  <c r="AN235" i="13"/>
  <c r="AM235" i="13"/>
  <c r="AQ234" i="13"/>
  <c r="AP234" i="13"/>
  <c r="AO234" i="13"/>
  <c r="AN234" i="13"/>
  <c r="AM234" i="13"/>
  <c r="AQ233" i="13"/>
  <c r="AP233" i="13"/>
  <c r="AO233" i="13"/>
  <c r="AN233" i="13"/>
  <c r="AM233" i="13"/>
  <c r="AQ232" i="13"/>
  <c r="AP232" i="13"/>
  <c r="AO232" i="13"/>
  <c r="AN232" i="13"/>
  <c r="AM232" i="13"/>
  <c r="AQ231" i="13"/>
  <c r="AP231" i="13"/>
  <c r="AO231" i="13"/>
  <c r="AN231" i="13"/>
  <c r="AM231" i="13"/>
  <c r="AQ230" i="13"/>
  <c r="AP230" i="13"/>
  <c r="AO230" i="13"/>
  <c r="AN230" i="13"/>
  <c r="AM230" i="13"/>
  <c r="AQ229" i="13"/>
  <c r="AP229" i="13"/>
  <c r="AO229" i="13"/>
  <c r="AN229" i="13"/>
  <c r="AM229" i="13"/>
  <c r="AQ228" i="13"/>
  <c r="AP228" i="13"/>
  <c r="AO228" i="13"/>
  <c r="AN228" i="13"/>
  <c r="AM228" i="13"/>
  <c r="AQ227" i="13"/>
  <c r="AP227" i="13"/>
  <c r="AO227" i="13"/>
  <c r="AN227" i="13"/>
  <c r="AM227" i="13"/>
  <c r="AQ226" i="13"/>
  <c r="AP226" i="13"/>
  <c r="AO226" i="13"/>
  <c r="AN226" i="13"/>
  <c r="AM226" i="13"/>
  <c r="AQ225" i="13"/>
  <c r="AP225" i="13"/>
  <c r="AO225" i="13"/>
  <c r="AN225" i="13"/>
  <c r="AM225" i="13"/>
  <c r="AQ224" i="13"/>
  <c r="AP224" i="13"/>
  <c r="AO224" i="13"/>
  <c r="AN224" i="13"/>
  <c r="AM224" i="13"/>
  <c r="AQ223" i="13"/>
  <c r="AP223" i="13"/>
  <c r="AO223" i="13"/>
  <c r="AN223" i="13"/>
  <c r="AM223" i="13"/>
  <c r="AQ222" i="13"/>
  <c r="AP222" i="13"/>
  <c r="AO222" i="13"/>
  <c r="AN222" i="13"/>
  <c r="AM222" i="13"/>
  <c r="AQ221" i="13"/>
  <c r="AP221" i="13"/>
  <c r="AO221" i="13"/>
  <c r="AN221" i="13"/>
  <c r="AM221" i="13"/>
  <c r="AQ220" i="13"/>
  <c r="AP220" i="13"/>
  <c r="AO220" i="13"/>
  <c r="AN220" i="13"/>
  <c r="AM220" i="13"/>
  <c r="AQ219" i="13"/>
  <c r="AP219" i="13"/>
  <c r="AO219" i="13"/>
  <c r="AN219" i="13"/>
  <c r="AM219" i="13"/>
  <c r="AQ218" i="13"/>
  <c r="AP218" i="13"/>
  <c r="AO218" i="13"/>
  <c r="AN218" i="13"/>
  <c r="AM218" i="13"/>
  <c r="AQ217" i="13"/>
  <c r="AP217" i="13"/>
  <c r="AO217" i="13"/>
  <c r="AN217" i="13"/>
  <c r="AM217" i="13"/>
  <c r="AQ216" i="13"/>
  <c r="AP216" i="13"/>
  <c r="AO216" i="13"/>
  <c r="AN216" i="13"/>
  <c r="AM216" i="13"/>
  <c r="AQ215" i="13"/>
  <c r="AP215" i="13"/>
  <c r="AO215" i="13"/>
  <c r="AN215" i="13"/>
  <c r="AM215" i="13"/>
  <c r="AQ214" i="13"/>
  <c r="AP214" i="13"/>
  <c r="AO214" i="13"/>
  <c r="AN214" i="13"/>
  <c r="AM214" i="13"/>
  <c r="AQ213" i="13"/>
  <c r="AP213" i="13"/>
  <c r="AO213" i="13"/>
  <c r="AN213" i="13"/>
  <c r="AM213" i="13"/>
  <c r="AQ212" i="13"/>
  <c r="AP212" i="13"/>
  <c r="AO212" i="13"/>
  <c r="AN212" i="13"/>
  <c r="AM212" i="13"/>
  <c r="AQ211" i="13"/>
  <c r="AP211" i="13"/>
  <c r="AO211" i="13"/>
  <c r="AN211" i="13"/>
  <c r="AM211" i="13"/>
  <c r="AQ210" i="13"/>
  <c r="AP210" i="13"/>
  <c r="AO210" i="13"/>
  <c r="AN210" i="13"/>
  <c r="AM210" i="13"/>
  <c r="AQ209" i="13"/>
  <c r="AP209" i="13"/>
  <c r="AO209" i="13"/>
  <c r="AN209" i="13"/>
  <c r="AM209" i="13"/>
  <c r="AQ208" i="13"/>
  <c r="AP208" i="13"/>
  <c r="AO208" i="13"/>
  <c r="AN208" i="13"/>
  <c r="AM208" i="13"/>
  <c r="AQ207" i="13"/>
  <c r="AP207" i="13"/>
  <c r="AO207" i="13"/>
  <c r="AN207" i="13"/>
  <c r="AM207" i="13"/>
  <c r="AQ206" i="13"/>
  <c r="AP206" i="13"/>
  <c r="AO206" i="13"/>
  <c r="AN206" i="13"/>
  <c r="AM206" i="13"/>
  <c r="AQ205" i="13"/>
  <c r="AP205" i="13"/>
  <c r="AO205" i="13"/>
  <c r="AN205" i="13"/>
  <c r="AM205" i="13"/>
  <c r="AQ204" i="13"/>
  <c r="AP204" i="13"/>
  <c r="AO204" i="13"/>
  <c r="AN204" i="13"/>
  <c r="AM204" i="13"/>
  <c r="AQ203" i="13"/>
  <c r="AP203" i="13"/>
  <c r="AO203" i="13"/>
  <c r="AN203" i="13"/>
  <c r="AM203" i="13"/>
  <c r="AQ202" i="13"/>
  <c r="AP202" i="13"/>
  <c r="AO202" i="13"/>
  <c r="AN202" i="13"/>
  <c r="AM202" i="13"/>
  <c r="AQ201" i="13"/>
  <c r="AP201" i="13"/>
  <c r="AO201" i="13"/>
  <c r="AN201" i="13"/>
  <c r="AM201" i="13"/>
  <c r="AQ200" i="13"/>
  <c r="AP200" i="13"/>
  <c r="AO200" i="13"/>
  <c r="AN200" i="13"/>
  <c r="AM200" i="13"/>
  <c r="AQ199" i="13"/>
  <c r="AP199" i="13"/>
  <c r="AO199" i="13"/>
  <c r="AN199" i="13"/>
  <c r="AM199" i="13"/>
  <c r="AQ198" i="13"/>
  <c r="AP198" i="13"/>
  <c r="AO198" i="13"/>
  <c r="AN198" i="13"/>
  <c r="AM198" i="13"/>
  <c r="AQ197" i="13"/>
  <c r="AP197" i="13"/>
  <c r="AO197" i="13"/>
  <c r="AN197" i="13"/>
  <c r="AM197" i="13"/>
  <c r="AQ196" i="13"/>
  <c r="AP196" i="13"/>
  <c r="AO196" i="13"/>
  <c r="AN196" i="13"/>
  <c r="AM196" i="13"/>
  <c r="AQ195" i="13"/>
  <c r="AP195" i="13"/>
  <c r="AO195" i="13"/>
  <c r="AN195" i="13"/>
  <c r="AM195" i="13"/>
  <c r="AQ194" i="13"/>
  <c r="AP194" i="13"/>
  <c r="AO194" i="13"/>
  <c r="AN194" i="13"/>
  <c r="AM194" i="13"/>
  <c r="AQ193" i="13"/>
  <c r="AP193" i="13"/>
  <c r="AO193" i="13"/>
  <c r="AN193" i="13"/>
  <c r="AM193" i="13"/>
  <c r="AQ192" i="13"/>
  <c r="AP192" i="13"/>
  <c r="AO192" i="13"/>
  <c r="AN192" i="13"/>
  <c r="AM192" i="13"/>
  <c r="AQ191" i="13"/>
  <c r="AP191" i="13"/>
  <c r="AO191" i="13"/>
  <c r="AN191" i="13"/>
  <c r="AM191" i="13"/>
  <c r="AQ190" i="13"/>
  <c r="AP190" i="13"/>
  <c r="AO190" i="13"/>
  <c r="AN190" i="13"/>
  <c r="AM190" i="13"/>
  <c r="AQ189" i="13"/>
  <c r="AP189" i="13"/>
  <c r="AO189" i="13"/>
  <c r="AN189" i="13"/>
  <c r="AM189" i="13"/>
  <c r="AQ188" i="13"/>
  <c r="AP188" i="13"/>
  <c r="AO188" i="13"/>
  <c r="AN188" i="13"/>
  <c r="AM188" i="13"/>
  <c r="AQ187" i="13"/>
  <c r="AP187" i="13"/>
  <c r="AO187" i="13"/>
  <c r="AN187" i="13"/>
  <c r="AM187" i="13"/>
  <c r="AQ186" i="13"/>
  <c r="AP186" i="13"/>
  <c r="AO186" i="13"/>
  <c r="AN186" i="13"/>
  <c r="AM186" i="13"/>
  <c r="AQ185" i="13"/>
  <c r="AP185" i="13"/>
  <c r="AO185" i="13"/>
  <c r="AN185" i="13"/>
  <c r="AM185" i="13"/>
  <c r="AQ184" i="13"/>
  <c r="AP184" i="13"/>
  <c r="AO184" i="13"/>
  <c r="AN184" i="13"/>
  <c r="AM184" i="13"/>
  <c r="AQ183" i="13"/>
  <c r="AP183" i="13"/>
  <c r="AO183" i="13"/>
  <c r="AN183" i="13"/>
  <c r="AM183" i="13"/>
  <c r="AQ182" i="13"/>
  <c r="AP182" i="13"/>
  <c r="AO182" i="13"/>
  <c r="AN182" i="13"/>
  <c r="AM182" i="13"/>
  <c r="AQ181" i="13"/>
  <c r="AP181" i="13"/>
  <c r="AO181" i="13"/>
  <c r="AN181" i="13"/>
  <c r="AM181" i="13"/>
  <c r="AQ180" i="13"/>
  <c r="AP180" i="13"/>
  <c r="AO180" i="13"/>
  <c r="AN180" i="13"/>
  <c r="AM180" i="13"/>
  <c r="AQ179" i="13"/>
  <c r="AP179" i="13"/>
  <c r="AO179" i="13"/>
  <c r="AN179" i="13"/>
  <c r="AM179" i="13"/>
  <c r="AQ178" i="13"/>
  <c r="AP178" i="13"/>
  <c r="AO178" i="13"/>
  <c r="AN178" i="13"/>
  <c r="AM178" i="13"/>
  <c r="AQ177" i="13"/>
  <c r="AP177" i="13"/>
  <c r="AO177" i="13"/>
  <c r="AN177" i="13"/>
  <c r="AM177" i="13"/>
  <c r="AQ176" i="13"/>
  <c r="AP176" i="13"/>
  <c r="AO176" i="13"/>
  <c r="AN176" i="13"/>
  <c r="AM176" i="13"/>
  <c r="AQ175" i="13"/>
  <c r="AP175" i="13"/>
  <c r="AO175" i="13"/>
  <c r="AN175" i="13"/>
  <c r="AM175" i="13"/>
  <c r="AQ174" i="13"/>
  <c r="AP174" i="13"/>
  <c r="AO174" i="13"/>
  <c r="AN174" i="13"/>
  <c r="AM174" i="13"/>
  <c r="AQ173" i="13"/>
  <c r="AP173" i="13"/>
  <c r="AO173" i="13"/>
  <c r="AN173" i="13"/>
  <c r="AM173" i="13"/>
  <c r="AQ172" i="13"/>
  <c r="AP172" i="13"/>
  <c r="AO172" i="13"/>
  <c r="AN172" i="13"/>
  <c r="AM172" i="13"/>
  <c r="AQ171" i="13"/>
  <c r="AP171" i="13"/>
  <c r="AO171" i="13"/>
  <c r="AN171" i="13"/>
  <c r="AM171" i="13"/>
  <c r="AQ170" i="13"/>
  <c r="AP170" i="13"/>
  <c r="AO170" i="13"/>
  <c r="AN170" i="13"/>
  <c r="AM170" i="13"/>
  <c r="AQ169" i="13"/>
  <c r="AP169" i="13"/>
  <c r="AO169" i="13"/>
  <c r="AN169" i="13"/>
  <c r="AM169" i="13"/>
  <c r="AQ168" i="13"/>
  <c r="AP168" i="13"/>
  <c r="AO168" i="13"/>
  <c r="AN168" i="13"/>
  <c r="AM168" i="13"/>
  <c r="AQ167" i="13"/>
  <c r="AP167" i="13"/>
  <c r="AO167" i="13"/>
  <c r="AN167" i="13"/>
  <c r="AM167" i="13"/>
  <c r="AQ166" i="13"/>
  <c r="AP166" i="13"/>
  <c r="AO166" i="13"/>
  <c r="AN166" i="13"/>
  <c r="AM166" i="13"/>
  <c r="AQ165" i="13"/>
  <c r="AP165" i="13"/>
  <c r="AO165" i="13"/>
  <c r="AN165" i="13"/>
  <c r="AM165" i="13"/>
  <c r="AQ164" i="13"/>
  <c r="AP164" i="13"/>
  <c r="AO164" i="13"/>
  <c r="AN164" i="13"/>
  <c r="AM164" i="13"/>
  <c r="AQ163" i="13"/>
  <c r="AP163" i="13"/>
  <c r="AO163" i="13"/>
  <c r="AN163" i="13"/>
  <c r="AM163" i="13"/>
  <c r="AQ162" i="13"/>
  <c r="AP162" i="13"/>
  <c r="AO162" i="13"/>
  <c r="AN162" i="13"/>
  <c r="AM162" i="13"/>
  <c r="AQ161" i="13"/>
  <c r="AP161" i="13"/>
  <c r="AO161" i="13"/>
  <c r="AN161" i="13"/>
  <c r="AM161" i="13"/>
  <c r="AQ160" i="13"/>
  <c r="AP160" i="13"/>
  <c r="AO160" i="13"/>
  <c r="AN160" i="13"/>
  <c r="AM160" i="13"/>
  <c r="AQ159" i="13"/>
  <c r="AP159" i="13"/>
  <c r="AO159" i="13"/>
  <c r="AN159" i="13"/>
  <c r="AM159" i="13"/>
  <c r="AQ158" i="13"/>
  <c r="AP158" i="13"/>
  <c r="AO158" i="13"/>
  <c r="AN158" i="13"/>
  <c r="AM158" i="13"/>
  <c r="AQ157" i="13"/>
  <c r="AP157" i="13"/>
  <c r="AO157" i="13"/>
  <c r="AN157" i="13"/>
  <c r="AM157" i="13"/>
  <c r="AQ156" i="13"/>
  <c r="AP156" i="13"/>
  <c r="AO156" i="13"/>
  <c r="AN156" i="13"/>
  <c r="AM156" i="13"/>
  <c r="AQ155" i="13"/>
  <c r="AP155" i="13"/>
  <c r="AO155" i="13"/>
  <c r="AN155" i="13"/>
  <c r="AM155" i="13"/>
  <c r="AQ154" i="13"/>
  <c r="AP154" i="13"/>
  <c r="AO154" i="13"/>
  <c r="AN154" i="13"/>
  <c r="AM154" i="13"/>
  <c r="AQ153" i="13"/>
  <c r="AP153" i="13"/>
  <c r="AO153" i="13"/>
  <c r="AN153" i="13"/>
  <c r="AM153" i="13"/>
  <c r="AQ152" i="13"/>
  <c r="AP152" i="13"/>
  <c r="AO152" i="13"/>
  <c r="AN152" i="13"/>
  <c r="AM152" i="13"/>
  <c r="AQ151" i="13"/>
  <c r="AP151" i="13"/>
  <c r="AO151" i="13"/>
  <c r="AN151" i="13"/>
  <c r="AM151" i="13"/>
  <c r="AQ150" i="13"/>
  <c r="AP150" i="13"/>
  <c r="AO150" i="13"/>
  <c r="AN150" i="13"/>
  <c r="AM150" i="13"/>
  <c r="AQ149" i="13"/>
  <c r="AP149" i="13"/>
  <c r="AO149" i="13"/>
  <c r="AN149" i="13"/>
  <c r="AM149" i="13"/>
  <c r="AQ148" i="13"/>
  <c r="AP148" i="13"/>
  <c r="AO148" i="13"/>
  <c r="AN148" i="13"/>
  <c r="AM148" i="13"/>
  <c r="AQ147" i="13"/>
  <c r="AP147" i="13"/>
  <c r="AO147" i="13"/>
  <c r="AN147" i="13"/>
  <c r="AM147" i="13"/>
  <c r="AQ146" i="13"/>
  <c r="AP146" i="13"/>
  <c r="AO146" i="13"/>
  <c r="AN146" i="13"/>
  <c r="AM146" i="13"/>
  <c r="AQ145" i="13"/>
  <c r="AP145" i="13"/>
  <c r="AO145" i="13"/>
  <c r="AN145" i="13"/>
  <c r="AM145" i="13"/>
  <c r="AQ144" i="13"/>
  <c r="AP144" i="13"/>
  <c r="AO144" i="13"/>
  <c r="AN144" i="13"/>
  <c r="AM144" i="13"/>
  <c r="AQ143" i="13"/>
  <c r="AP143" i="13"/>
  <c r="AO143" i="13"/>
  <c r="AN143" i="13"/>
  <c r="AM143" i="13"/>
  <c r="AQ142" i="13"/>
  <c r="AP142" i="13"/>
  <c r="AO142" i="13"/>
  <c r="AN142" i="13"/>
  <c r="AM142" i="13"/>
  <c r="AQ141" i="13"/>
  <c r="AP141" i="13"/>
  <c r="AO141" i="13"/>
  <c r="AN141" i="13"/>
  <c r="AM141" i="13"/>
  <c r="AQ140" i="13"/>
  <c r="AP140" i="13"/>
  <c r="AO140" i="13"/>
  <c r="AN140" i="13"/>
  <c r="AM140" i="13"/>
  <c r="AQ139" i="13"/>
  <c r="AP139" i="13"/>
  <c r="AO139" i="13"/>
  <c r="AN139" i="13"/>
  <c r="AM139" i="13"/>
  <c r="AQ138" i="13"/>
  <c r="AP138" i="13"/>
  <c r="AO138" i="13"/>
  <c r="AN138" i="13"/>
  <c r="AM138" i="13"/>
  <c r="AQ137" i="13"/>
  <c r="AP137" i="13"/>
  <c r="AO137" i="13"/>
  <c r="AN137" i="13"/>
  <c r="AM137" i="13"/>
  <c r="AQ136" i="13"/>
  <c r="AP136" i="13"/>
  <c r="AO136" i="13"/>
  <c r="AN136" i="13"/>
  <c r="AM136" i="13"/>
  <c r="AQ135" i="13"/>
  <c r="AP135" i="13"/>
  <c r="AO135" i="13"/>
  <c r="AN135" i="13"/>
  <c r="AM135" i="13"/>
  <c r="AQ134" i="13"/>
  <c r="AP134" i="13"/>
  <c r="AO134" i="13"/>
  <c r="AN134" i="13"/>
  <c r="AM134" i="13"/>
  <c r="AQ133" i="13"/>
  <c r="AP133" i="13"/>
  <c r="AO133" i="13"/>
  <c r="AN133" i="13"/>
  <c r="AM133" i="13"/>
  <c r="AQ132" i="13"/>
  <c r="AP132" i="13"/>
  <c r="AO132" i="13"/>
  <c r="AN132" i="13"/>
  <c r="AM132" i="13"/>
  <c r="AQ131" i="13"/>
  <c r="AP131" i="13"/>
  <c r="AO131" i="13"/>
  <c r="AN131" i="13"/>
  <c r="AM131" i="13"/>
  <c r="AQ130" i="13"/>
  <c r="AP130" i="13"/>
  <c r="AO130" i="13"/>
  <c r="AN130" i="13"/>
  <c r="AM130" i="13"/>
  <c r="AQ129" i="13"/>
  <c r="AP129" i="13"/>
  <c r="AO129" i="13"/>
  <c r="AN129" i="13"/>
  <c r="AM129" i="13"/>
  <c r="AQ128" i="13"/>
  <c r="AP128" i="13"/>
  <c r="AO128" i="13"/>
  <c r="AN128" i="13"/>
  <c r="AM128" i="13"/>
  <c r="AQ127" i="13"/>
  <c r="AP127" i="13"/>
  <c r="AO127" i="13"/>
  <c r="AN127" i="13"/>
  <c r="AM127" i="13"/>
  <c r="AQ126" i="13"/>
  <c r="AP126" i="13"/>
  <c r="AO126" i="13"/>
  <c r="AN126" i="13"/>
  <c r="AM126" i="13"/>
  <c r="AQ125" i="13"/>
  <c r="AP125" i="13"/>
  <c r="AO125" i="13"/>
  <c r="AN125" i="13"/>
  <c r="AM125" i="13"/>
  <c r="AQ124" i="13"/>
  <c r="AP124" i="13"/>
  <c r="AO124" i="13"/>
  <c r="AN124" i="13"/>
  <c r="AM124" i="13"/>
  <c r="AQ123" i="13"/>
  <c r="AP123" i="13"/>
  <c r="AO123" i="13"/>
  <c r="AN123" i="13"/>
  <c r="AM123" i="13"/>
  <c r="AQ122" i="13"/>
  <c r="AP122" i="13"/>
  <c r="AO122" i="13"/>
  <c r="AN122" i="13"/>
  <c r="AM122" i="13"/>
  <c r="AQ121" i="13"/>
  <c r="AP121" i="13"/>
  <c r="AO121" i="13"/>
  <c r="AN121" i="13"/>
  <c r="AM121" i="13"/>
  <c r="AQ120" i="13"/>
  <c r="AP120" i="13"/>
  <c r="AO120" i="13"/>
  <c r="AN120" i="13"/>
  <c r="AM120" i="13"/>
  <c r="AQ119" i="13"/>
  <c r="AP119" i="13"/>
  <c r="AO119" i="13"/>
  <c r="AN119" i="13"/>
  <c r="AM119" i="13"/>
  <c r="AQ118" i="13"/>
  <c r="AP118" i="13"/>
  <c r="AO118" i="13"/>
  <c r="AN118" i="13"/>
  <c r="AM118" i="13"/>
  <c r="AQ117" i="13"/>
  <c r="AP117" i="13"/>
  <c r="AO117" i="13"/>
  <c r="AN117" i="13"/>
  <c r="AM117" i="13"/>
  <c r="AQ116" i="13"/>
  <c r="AP116" i="13"/>
  <c r="AO116" i="13"/>
  <c r="AN116" i="13"/>
  <c r="AM116" i="13"/>
  <c r="AQ115" i="13"/>
  <c r="AP115" i="13"/>
  <c r="AO115" i="13"/>
  <c r="AN115" i="13"/>
  <c r="AM115" i="13"/>
  <c r="AQ114" i="13"/>
  <c r="AP114" i="13"/>
  <c r="AO114" i="13"/>
  <c r="AN114" i="13"/>
  <c r="AM114" i="13"/>
  <c r="AQ113" i="13"/>
  <c r="AP113" i="13"/>
  <c r="AO113" i="13"/>
  <c r="AN113" i="13"/>
  <c r="AM113" i="13"/>
  <c r="AQ112" i="13"/>
  <c r="AP112" i="13"/>
  <c r="AO112" i="13"/>
  <c r="AN112" i="13"/>
  <c r="AM112" i="13"/>
  <c r="AQ111" i="13"/>
  <c r="AP111" i="13"/>
  <c r="AO111" i="13"/>
  <c r="AN111" i="13"/>
  <c r="AM111" i="13"/>
  <c r="AQ110" i="13"/>
  <c r="AP110" i="13"/>
  <c r="AO110" i="13"/>
  <c r="AN110" i="13"/>
  <c r="AM110" i="13"/>
  <c r="AQ109" i="13"/>
  <c r="AP109" i="13"/>
  <c r="AO109" i="13"/>
  <c r="AN109" i="13"/>
  <c r="AM109" i="13"/>
  <c r="AQ108" i="13"/>
  <c r="AP108" i="13"/>
  <c r="AO108" i="13"/>
  <c r="AN108" i="13"/>
  <c r="AM108" i="13"/>
  <c r="AQ107" i="13"/>
  <c r="AP107" i="13"/>
  <c r="AO107" i="13"/>
  <c r="AN107" i="13"/>
  <c r="AM107" i="13"/>
  <c r="AQ106" i="13"/>
  <c r="AP106" i="13"/>
  <c r="AO106" i="13"/>
  <c r="AN106" i="13"/>
  <c r="AM106" i="13"/>
  <c r="AQ105" i="13"/>
  <c r="AP105" i="13"/>
  <c r="AO105" i="13"/>
  <c r="AN105" i="13"/>
  <c r="AM105" i="13"/>
  <c r="AQ104" i="13"/>
  <c r="AP104" i="13"/>
  <c r="AO104" i="13"/>
  <c r="AN104" i="13"/>
  <c r="AM104" i="13"/>
  <c r="AQ103" i="13"/>
  <c r="AP103" i="13"/>
  <c r="AO103" i="13"/>
  <c r="AN103" i="13"/>
  <c r="AM103" i="13"/>
  <c r="AQ102" i="13"/>
  <c r="AP102" i="13"/>
  <c r="AO102" i="13"/>
  <c r="AN102" i="13"/>
  <c r="AM102" i="13"/>
  <c r="AQ101" i="13"/>
  <c r="AP101" i="13"/>
  <c r="AO101" i="13"/>
  <c r="AN101" i="13"/>
  <c r="AM101" i="13"/>
  <c r="AQ100" i="13"/>
  <c r="AP100" i="13"/>
  <c r="AO100" i="13"/>
  <c r="AN100" i="13"/>
  <c r="AM100" i="13"/>
  <c r="AQ99" i="13"/>
  <c r="AP99" i="13"/>
  <c r="AO99" i="13"/>
  <c r="AN99" i="13"/>
  <c r="AM99" i="13"/>
  <c r="AQ98" i="13"/>
  <c r="AP98" i="13"/>
  <c r="AO98" i="13"/>
  <c r="AN98" i="13"/>
  <c r="AM98" i="13"/>
  <c r="AQ97" i="13"/>
  <c r="AP97" i="13"/>
  <c r="AO97" i="13"/>
  <c r="AN97" i="13"/>
  <c r="AM97" i="13"/>
  <c r="AQ96" i="13"/>
  <c r="AP96" i="13"/>
  <c r="AO96" i="13"/>
  <c r="AN96" i="13"/>
  <c r="AM96" i="13"/>
  <c r="AQ95" i="13"/>
  <c r="AP95" i="13"/>
  <c r="AO95" i="13"/>
  <c r="AN95" i="13"/>
  <c r="AM95" i="13"/>
  <c r="AQ94" i="13"/>
  <c r="AP94" i="13"/>
  <c r="AO94" i="13"/>
  <c r="AN94" i="13"/>
  <c r="AM94" i="13"/>
  <c r="AQ93" i="13"/>
  <c r="AP93" i="13"/>
  <c r="AO93" i="13"/>
  <c r="AN93" i="13"/>
  <c r="AM93" i="13"/>
  <c r="AQ92" i="13"/>
  <c r="AP92" i="13"/>
  <c r="AO92" i="13"/>
  <c r="AN92" i="13"/>
  <c r="AM92" i="13"/>
  <c r="AQ91" i="13"/>
  <c r="AP91" i="13"/>
  <c r="AO91" i="13"/>
  <c r="AN91" i="13"/>
  <c r="AM91" i="13"/>
  <c r="AQ90" i="13"/>
  <c r="AP90" i="13"/>
  <c r="AO90" i="13"/>
  <c r="AN90" i="13"/>
  <c r="AM90" i="13"/>
  <c r="AQ89" i="13"/>
  <c r="AP89" i="13"/>
  <c r="AO89" i="13"/>
  <c r="AN89" i="13"/>
  <c r="AM89" i="13"/>
  <c r="AQ88" i="13"/>
  <c r="AP88" i="13"/>
  <c r="AO88" i="13"/>
  <c r="AN88" i="13"/>
  <c r="AM88" i="13"/>
  <c r="AT87" i="13"/>
  <c r="AS87" i="13"/>
  <c r="AR87" i="13"/>
  <c r="AQ87" i="13"/>
  <c r="AP87" i="13"/>
  <c r="AO87" i="13"/>
  <c r="AN87" i="13"/>
  <c r="AM87" i="13"/>
  <c r="AT86" i="13"/>
  <c r="AS86" i="13"/>
  <c r="AR86" i="13"/>
  <c r="AQ86" i="13"/>
  <c r="AP86" i="13"/>
  <c r="AO86" i="13"/>
  <c r="AN86" i="13"/>
  <c r="AM86" i="13"/>
  <c r="AT85" i="13"/>
  <c r="AS85" i="13"/>
  <c r="AR85" i="13"/>
  <c r="AQ85" i="13"/>
  <c r="AP85" i="13"/>
  <c r="AO85" i="13"/>
  <c r="AN85" i="13"/>
  <c r="AM85" i="13"/>
  <c r="AT84" i="13"/>
  <c r="AS84" i="13"/>
  <c r="AR84" i="13"/>
  <c r="AQ84" i="13"/>
  <c r="AP84" i="13"/>
  <c r="AO84" i="13"/>
  <c r="AN84" i="13"/>
  <c r="AM84" i="13"/>
  <c r="AT83" i="13"/>
  <c r="AS83" i="13"/>
  <c r="AR83" i="13"/>
  <c r="AQ83" i="13"/>
  <c r="AP83" i="13"/>
  <c r="AO83" i="13"/>
  <c r="AN83" i="13"/>
  <c r="AM83" i="13"/>
  <c r="AT82" i="13"/>
  <c r="AS82" i="13"/>
  <c r="AR82" i="13"/>
  <c r="AQ82" i="13"/>
  <c r="AP82" i="13"/>
  <c r="AO82" i="13"/>
  <c r="AN82" i="13"/>
  <c r="AM82" i="13"/>
  <c r="AT81" i="13"/>
  <c r="AS81" i="13"/>
  <c r="AR81" i="13"/>
  <c r="AQ81" i="13"/>
  <c r="AP81" i="13"/>
  <c r="AO81" i="13"/>
  <c r="AN81" i="13"/>
  <c r="AM81" i="13"/>
  <c r="AT80" i="13"/>
  <c r="AS80" i="13"/>
  <c r="AR80" i="13"/>
  <c r="AQ80" i="13"/>
  <c r="AP80" i="13"/>
  <c r="AO80" i="13"/>
  <c r="AN80" i="13"/>
  <c r="AM80" i="13"/>
  <c r="AT79" i="13"/>
  <c r="AS79" i="13"/>
  <c r="AR79" i="13"/>
  <c r="AQ79" i="13"/>
  <c r="AP79" i="13"/>
  <c r="AO79" i="13"/>
  <c r="AN79" i="13"/>
  <c r="AM79" i="13"/>
  <c r="AT78" i="13"/>
  <c r="AS78" i="13"/>
  <c r="AR78" i="13"/>
  <c r="AQ78" i="13"/>
  <c r="AP78" i="13"/>
  <c r="AO78" i="13"/>
  <c r="AN78" i="13"/>
  <c r="AM78" i="13"/>
  <c r="AT77" i="13"/>
  <c r="AS77" i="13"/>
  <c r="AR77" i="13"/>
  <c r="AQ77" i="13"/>
  <c r="AP77" i="13"/>
  <c r="AO77" i="13"/>
  <c r="AN77" i="13"/>
  <c r="AM77" i="13"/>
  <c r="AT76" i="13"/>
  <c r="AS76" i="13"/>
  <c r="AR76" i="13"/>
  <c r="AQ76" i="13"/>
  <c r="AP76" i="13"/>
  <c r="AO76" i="13"/>
  <c r="AN76" i="13"/>
  <c r="AM76" i="13"/>
  <c r="AT75" i="13"/>
  <c r="AS75" i="13"/>
  <c r="AR75" i="13"/>
  <c r="AQ75" i="13"/>
  <c r="AP75" i="13"/>
  <c r="AO75" i="13"/>
  <c r="AN75" i="13"/>
  <c r="AM75" i="13"/>
  <c r="AT74" i="13"/>
  <c r="AS74" i="13"/>
  <c r="AR74" i="13"/>
  <c r="AQ74" i="13"/>
  <c r="AP74" i="13"/>
  <c r="AO74" i="13"/>
  <c r="AN74" i="13"/>
  <c r="AM74" i="13"/>
  <c r="AT73" i="13"/>
  <c r="AS73" i="13"/>
  <c r="AR73" i="13"/>
  <c r="AQ73" i="13"/>
  <c r="AP73" i="13"/>
  <c r="AO73" i="13"/>
  <c r="AN73" i="13"/>
  <c r="AM73" i="13"/>
  <c r="AT72" i="13"/>
  <c r="AS72" i="13"/>
  <c r="AR72" i="13"/>
  <c r="AQ72" i="13"/>
  <c r="AP72" i="13"/>
  <c r="AO72" i="13"/>
  <c r="AN72" i="13"/>
  <c r="AM72" i="13"/>
  <c r="AT71" i="13"/>
  <c r="AS71" i="13"/>
  <c r="AR71" i="13"/>
  <c r="AQ71" i="13"/>
  <c r="AP71" i="13"/>
  <c r="AO71" i="13"/>
  <c r="AN71" i="13"/>
  <c r="AM71" i="13"/>
  <c r="AT70" i="13"/>
  <c r="AS70" i="13"/>
  <c r="AR70" i="13"/>
  <c r="AQ70" i="13"/>
  <c r="AP70" i="13"/>
  <c r="AO70" i="13"/>
  <c r="AN70" i="13"/>
  <c r="AM70" i="13"/>
  <c r="AT69" i="13"/>
  <c r="AS69" i="13"/>
  <c r="AR69" i="13"/>
  <c r="AQ69" i="13"/>
  <c r="AP69" i="13"/>
  <c r="AO69" i="13"/>
  <c r="AN69" i="13"/>
  <c r="AM69" i="13"/>
  <c r="AT68" i="13"/>
  <c r="AS68" i="13"/>
  <c r="AR68" i="13"/>
  <c r="AQ68" i="13"/>
  <c r="AP68" i="13"/>
  <c r="AO68" i="13"/>
  <c r="AN68" i="13"/>
  <c r="AM68" i="13"/>
  <c r="AT67" i="13"/>
  <c r="AS67" i="13"/>
  <c r="AR67" i="13"/>
  <c r="AQ67" i="13"/>
  <c r="AP67" i="13"/>
  <c r="AO67" i="13"/>
  <c r="AN67" i="13"/>
  <c r="AM67" i="13"/>
  <c r="AT66" i="13"/>
  <c r="AS66" i="13"/>
  <c r="AR66" i="13"/>
  <c r="AQ66" i="13"/>
  <c r="AP66" i="13"/>
  <c r="AO66" i="13"/>
  <c r="AN66" i="13"/>
  <c r="AM66" i="13"/>
  <c r="AT65" i="13"/>
  <c r="AS65" i="13"/>
  <c r="AR65" i="13"/>
  <c r="AQ65" i="13"/>
  <c r="AP65" i="13"/>
  <c r="AO65" i="13"/>
  <c r="AN65" i="13"/>
  <c r="AM65" i="13"/>
  <c r="AT64" i="13"/>
  <c r="AS64" i="13"/>
  <c r="AR64" i="13"/>
  <c r="AQ64" i="13"/>
  <c r="AP64" i="13"/>
  <c r="AO64" i="13"/>
  <c r="AN64" i="13"/>
  <c r="AM64" i="13"/>
  <c r="AT63" i="13"/>
  <c r="AS63" i="13"/>
  <c r="AR63" i="13"/>
  <c r="AQ63" i="13"/>
  <c r="AP63" i="13"/>
  <c r="AO63" i="13"/>
  <c r="AN63" i="13"/>
  <c r="AM63" i="13"/>
  <c r="AT62" i="13"/>
  <c r="AS62" i="13"/>
  <c r="AR62" i="13"/>
  <c r="AQ62" i="13"/>
  <c r="AP62" i="13"/>
  <c r="AO62" i="13"/>
  <c r="AN62" i="13"/>
  <c r="AM62" i="13"/>
  <c r="AT61" i="13"/>
  <c r="AS61" i="13"/>
  <c r="AR61" i="13"/>
  <c r="AQ61" i="13"/>
  <c r="AP61" i="13"/>
  <c r="AO61" i="13"/>
  <c r="AN61" i="13"/>
  <c r="AM61" i="13"/>
  <c r="AT60" i="13"/>
  <c r="AS60" i="13"/>
  <c r="AR60" i="13"/>
  <c r="AQ60" i="13"/>
  <c r="AP60" i="13"/>
  <c r="AO60" i="13"/>
  <c r="AN60" i="13"/>
  <c r="AM60" i="13"/>
  <c r="AT59" i="13"/>
  <c r="AS59" i="13"/>
  <c r="AR59" i="13"/>
  <c r="AQ59" i="13"/>
  <c r="AP59" i="13"/>
  <c r="AO59" i="13"/>
  <c r="AN59" i="13"/>
  <c r="AM59" i="13"/>
  <c r="AT58" i="13"/>
  <c r="AS58" i="13"/>
  <c r="AR58" i="13"/>
  <c r="AQ58" i="13"/>
  <c r="AP58" i="13"/>
  <c r="AO58" i="13"/>
  <c r="AN58" i="13"/>
  <c r="AM58" i="13"/>
  <c r="AT57" i="13"/>
  <c r="AS57" i="13"/>
  <c r="AR57" i="13"/>
  <c r="AQ57" i="13"/>
  <c r="AP57" i="13"/>
  <c r="AO57" i="13"/>
  <c r="AN57" i="13"/>
  <c r="AM57" i="13"/>
  <c r="AT56" i="13"/>
  <c r="AS56" i="13"/>
  <c r="AR56" i="13"/>
  <c r="AQ56" i="13"/>
  <c r="AP56" i="13"/>
  <c r="AO56" i="13"/>
  <c r="AN56" i="13"/>
  <c r="AM56" i="13"/>
  <c r="AT55" i="13"/>
  <c r="AS55" i="13"/>
  <c r="AR55" i="13"/>
  <c r="AQ55" i="13"/>
  <c r="AP55" i="13"/>
  <c r="AO55" i="13"/>
  <c r="AN55" i="13"/>
  <c r="AM55" i="13"/>
  <c r="AT54" i="13"/>
  <c r="AS54" i="13"/>
  <c r="AR54" i="13"/>
  <c r="AQ54" i="13"/>
  <c r="AP54" i="13"/>
  <c r="AO54" i="13"/>
  <c r="AN54" i="13"/>
  <c r="AM54" i="13"/>
  <c r="AT53" i="13"/>
  <c r="AS53" i="13"/>
  <c r="AR53" i="13"/>
  <c r="AQ53" i="13"/>
  <c r="AP53" i="13"/>
  <c r="AO53" i="13"/>
  <c r="AN53" i="13"/>
  <c r="AM53" i="13"/>
  <c r="AT52" i="13"/>
  <c r="AS52" i="13"/>
  <c r="AR52" i="13"/>
  <c r="AQ52" i="13"/>
  <c r="AP52" i="13"/>
  <c r="AO52" i="13"/>
  <c r="AN52" i="13"/>
  <c r="AM52" i="13"/>
  <c r="AT51" i="13"/>
  <c r="AS51" i="13"/>
  <c r="AR51" i="13"/>
  <c r="AQ51" i="13"/>
  <c r="AP51" i="13"/>
  <c r="AO51" i="13"/>
  <c r="AN51" i="13"/>
  <c r="AM51" i="13"/>
  <c r="AT50" i="13"/>
  <c r="AS50" i="13"/>
  <c r="AR50" i="13"/>
  <c r="AQ50" i="13"/>
  <c r="AP50" i="13"/>
  <c r="AO50" i="13"/>
  <c r="AN50" i="13"/>
  <c r="AM50" i="13"/>
  <c r="AT49" i="13"/>
  <c r="AS49" i="13"/>
  <c r="AR49" i="13"/>
  <c r="AQ49" i="13"/>
  <c r="AP49" i="13"/>
  <c r="AO49" i="13"/>
  <c r="AN49" i="13"/>
  <c r="AM49" i="13"/>
  <c r="AT48" i="13"/>
  <c r="AS48" i="13"/>
  <c r="AR48" i="13"/>
  <c r="AQ48" i="13"/>
  <c r="AP48" i="13"/>
  <c r="AO48" i="13"/>
  <c r="AN48" i="13"/>
  <c r="AM48" i="13"/>
  <c r="AT47" i="13"/>
  <c r="AS47" i="13"/>
  <c r="AQ47" i="13"/>
  <c r="AP47" i="13"/>
  <c r="AO47" i="13"/>
  <c r="AN47" i="13"/>
  <c r="AM47" i="13"/>
  <c r="AT46" i="13"/>
  <c r="AS46" i="13"/>
  <c r="AQ46" i="13"/>
  <c r="AP46" i="13"/>
  <c r="AO46" i="13"/>
  <c r="AN46" i="13"/>
  <c r="AM46" i="13"/>
  <c r="AT45" i="13"/>
  <c r="AS45" i="13"/>
  <c r="AQ45" i="13"/>
  <c r="AP45" i="13"/>
  <c r="AO45" i="13"/>
  <c r="AN45" i="13"/>
  <c r="AM45" i="13"/>
  <c r="AT44" i="13"/>
  <c r="AS44" i="13"/>
  <c r="AQ44" i="13"/>
  <c r="AP44" i="13"/>
  <c r="AO44" i="13"/>
  <c r="AN44" i="13"/>
  <c r="AM44" i="13"/>
  <c r="AT43" i="13"/>
  <c r="AS43" i="13"/>
  <c r="AQ43" i="13"/>
  <c r="AP43" i="13"/>
  <c r="AO43" i="13"/>
  <c r="AN43" i="13"/>
  <c r="AM43" i="13"/>
  <c r="AT42" i="13"/>
  <c r="AS42" i="13"/>
  <c r="AQ42" i="13"/>
  <c r="AP42" i="13"/>
  <c r="AO42" i="13"/>
  <c r="AN42" i="13"/>
  <c r="AM42" i="13"/>
  <c r="AT41" i="13"/>
  <c r="AS41" i="13"/>
  <c r="AQ41" i="13"/>
  <c r="AP41" i="13"/>
  <c r="AO41" i="13"/>
  <c r="AN41" i="13"/>
  <c r="AM41" i="13"/>
  <c r="AT40" i="13"/>
  <c r="AS40" i="13"/>
  <c r="AQ40" i="13"/>
  <c r="AP40" i="13"/>
  <c r="AO40" i="13"/>
  <c r="AN40" i="13"/>
  <c r="AM40" i="13"/>
  <c r="AT39" i="13"/>
  <c r="AS39" i="13"/>
  <c r="AQ39" i="13"/>
  <c r="AP39" i="13"/>
  <c r="AO39" i="13"/>
  <c r="AN39" i="13"/>
  <c r="AM39" i="13"/>
  <c r="AT38" i="13"/>
  <c r="AS38" i="13"/>
  <c r="AQ38" i="13"/>
  <c r="AP38" i="13"/>
  <c r="AO38" i="13"/>
  <c r="AN38" i="13"/>
  <c r="AM38" i="13"/>
  <c r="AT37" i="13"/>
  <c r="AS37" i="13"/>
  <c r="AQ37" i="13"/>
  <c r="AP37" i="13"/>
  <c r="AO37" i="13"/>
  <c r="AN37" i="13"/>
  <c r="AM37" i="13"/>
  <c r="AT36" i="13"/>
  <c r="AS36" i="13"/>
  <c r="AQ36" i="13"/>
  <c r="AP36" i="13"/>
  <c r="AO36" i="13"/>
  <c r="AN36" i="13"/>
  <c r="AM36" i="13"/>
  <c r="AT35" i="13"/>
  <c r="AS35" i="13"/>
  <c r="AQ35" i="13"/>
  <c r="AP35" i="13"/>
  <c r="AO35" i="13"/>
  <c r="AN35" i="13"/>
  <c r="AM35" i="13"/>
  <c r="AT34" i="13"/>
  <c r="AS34" i="13"/>
  <c r="AQ34" i="13"/>
  <c r="AP34" i="13"/>
  <c r="AO34" i="13"/>
  <c r="AN34" i="13"/>
  <c r="AM34" i="13"/>
  <c r="AT33" i="13"/>
  <c r="AS33" i="13"/>
  <c r="AQ33" i="13"/>
  <c r="AP33" i="13"/>
  <c r="AO33" i="13"/>
  <c r="AN33" i="13"/>
  <c r="AM33" i="13"/>
  <c r="U31" i="13"/>
  <c r="C31" i="13"/>
  <c r="W26" i="13"/>
  <c r="W8" i="13" s="1"/>
  <c r="E26" i="13"/>
  <c r="W25" i="13"/>
  <c r="W7" i="13" s="1"/>
  <c r="E25" i="13"/>
  <c r="E7" i="13" s="1"/>
  <c r="W24" i="13"/>
  <c r="E24" i="13"/>
  <c r="E6" i="13" s="1"/>
  <c r="W23" i="13"/>
  <c r="E23" i="13"/>
  <c r="U13" i="13"/>
  <c r="C13" i="13"/>
  <c r="AJ10" i="13"/>
  <c r="AH10" i="13"/>
  <c r="AJ8" i="13"/>
  <c r="AI8" i="13"/>
  <c r="AH8" i="13"/>
  <c r="AB8" i="13"/>
  <c r="AA8" i="13"/>
  <c r="Z8" i="13"/>
  <c r="Y8" i="13"/>
  <c r="X8" i="13"/>
  <c r="R8" i="13"/>
  <c r="Q8" i="13"/>
  <c r="Q10" i="13" s="1"/>
  <c r="P8" i="13"/>
  <c r="J8" i="13"/>
  <c r="I8" i="13"/>
  <c r="H8" i="13"/>
  <c r="G8" i="13"/>
  <c r="F8" i="13"/>
  <c r="E8" i="13"/>
  <c r="AJ7" i="13"/>
  <c r="AI7" i="13"/>
  <c r="AH7" i="13"/>
  <c r="AB7" i="13"/>
  <c r="AA7" i="13"/>
  <c r="Z7" i="13"/>
  <c r="Y7" i="13"/>
  <c r="X7" i="13"/>
  <c r="R7" i="13"/>
  <c r="Q7" i="13"/>
  <c r="P7" i="13"/>
  <c r="J7" i="13"/>
  <c r="I7" i="13"/>
  <c r="H7" i="13"/>
  <c r="G7" i="13"/>
  <c r="F7" i="13"/>
  <c r="AJ6" i="13"/>
  <c r="AI6" i="13"/>
  <c r="AH6" i="13"/>
  <c r="AB6" i="13"/>
  <c r="AA6" i="13"/>
  <c r="Z6" i="13"/>
  <c r="Y6" i="13"/>
  <c r="X6" i="13"/>
  <c r="W6" i="13"/>
  <c r="R6" i="13"/>
  <c r="Q6" i="13"/>
  <c r="P6" i="13"/>
  <c r="J6" i="13"/>
  <c r="I6" i="13"/>
  <c r="H6" i="13"/>
  <c r="G6" i="13"/>
  <c r="F6" i="13"/>
  <c r="AJ5" i="13"/>
  <c r="AI5" i="13"/>
  <c r="AI10" i="13" s="1"/>
  <c r="AH5" i="13"/>
  <c r="AB5" i="13"/>
  <c r="AA5" i="13"/>
  <c r="Z5" i="13"/>
  <c r="Y5" i="13"/>
  <c r="X5" i="13"/>
  <c r="W5" i="13"/>
  <c r="R5" i="13"/>
  <c r="R10" i="13" s="1"/>
  <c r="Q5" i="13"/>
  <c r="P5" i="13"/>
  <c r="P10" i="13" s="1"/>
  <c r="J5" i="13"/>
  <c r="I5" i="13"/>
  <c r="H5" i="13"/>
  <c r="G5" i="13"/>
  <c r="F5" i="13"/>
  <c r="E5" i="13"/>
  <c r="AL2" i="13"/>
  <c r="U2" i="13"/>
  <c r="T2" i="13"/>
  <c r="C2" i="13"/>
  <c r="H654" i="12"/>
  <c r="AB653" i="12"/>
  <c r="Z653" i="12"/>
  <c r="X653" i="12"/>
  <c r="H653" i="12"/>
  <c r="AB652" i="12"/>
  <c r="J652" i="12"/>
  <c r="I652" i="12"/>
  <c r="H652" i="12"/>
  <c r="J651" i="12"/>
  <c r="G651" i="12"/>
  <c r="AB649" i="12"/>
  <c r="AB654" i="12" s="1"/>
  <c r="AA649" i="12"/>
  <c r="AA654" i="12" s="1"/>
  <c r="Z649" i="12"/>
  <c r="Z654" i="12" s="1"/>
  <c r="Y649" i="12"/>
  <c r="Y654" i="12" s="1"/>
  <c r="X649" i="12"/>
  <c r="X654" i="12" s="1"/>
  <c r="J649" i="12"/>
  <c r="J654" i="12" s="1"/>
  <c r="I649" i="12"/>
  <c r="I654" i="12" s="1"/>
  <c r="H649" i="12"/>
  <c r="G649" i="12"/>
  <c r="G654" i="12" s="1"/>
  <c r="F649" i="12"/>
  <c r="F654" i="12" s="1"/>
  <c r="AB648" i="12"/>
  <c r="AA648" i="12"/>
  <c r="Z648" i="12"/>
  <c r="Y648" i="12"/>
  <c r="Y653" i="12" s="1"/>
  <c r="X648" i="12"/>
  <c r="J648" i="12"/>
  <c r="J653" i="12" s="1"/>
  <c r="I648" i="12"/>
  <c r="I653" i="12" s="1"/>
  <c r="H648" i="12"/>
  <c r="G648" i="12"/>
  <c r="F648" i="12"/>
  <c r="AB647" i="12"/>
  <c r="AA647" i="12"/>
  <c r="Z647" i="12"/>
  <c r="Y647" i="12"/>
  <c r="Y652" i="12" s="1"/>
  <c r="X647" i="12"/>
  <c r="J647" i="12"/>
  <c r="I647" i="12"/>
  <c r="H647" i="12"/>
  <c r="G647" i="12"/>
  <c r="G652" i="12" s="1"/>
  <c r="F647" i="12"/>
  <c r="F652" i="12" s="1"/>
  <c r="AB646" i="12"/>
  <c r="AB651" i="12" s="1"/>
  <c r="AA646" i="12"/>
  <c r="AA651" i="12" s="1"/>
  <c r="Z646" i="12"/>
  <c r="Z651" i="12" s="1"/>
  <c r="Y646" i="12"/>
  <c r="Y651" i="12" s="1"/>
  <c r="X646" i="12"/>
  <c r="X651" i="12" s="1"/>
  <c r="J646" i="12"/>
  <c r="I646" i="12"/>
  <c r="I651" i="12" s="1"/>
  <c r="H646" i="12"/>
  <c r="H651" i="12" s="1"/>
  <c r="G646" i="12"/>
  <c r="F646" i="12"/>
  <c r="AB644" i="12"/>
  <c r="AA644" i="12"/>
  <c r="Z644" i="12"/>
  <c r="Y644" i="12"/>
  <c r="X644" i="12"/>
  <c r="J644" i="12"/>
  <c r="I644" i="12"/>
  <c r="H644" i="12"/>
  <c r="G644" i="12"/>
  <c r="F644" i="12"/>
  <c r="AB643" i="12"/>
  <c r="AA643" i="12"/>
  <c r="AA653" i="12" s="1"/>
  <c r="Z643" i="12"/>
  <c r="Y643" i="12"/>
  <c r="X643" i="12"/>
  <c r="J643" i="12"/>
  <c r="I643" i="12"/>
  <c r="H643" i="12"/>
  <c r="G643" i="12"/>
  <c r="G653" i="12" s="1"/>
  <c r="F643" i="12"/>
  <c r="F653" i="12" s="1"/>
  <c r="AB642" i="12"/>
  <c r="AA642" i="12"/>
  <c r="AA652" i="12" s="1"/>
  <c r="Z642" i="12"/>
  <c r="Z652" i="12" s="1"/>
  <c r="Y642" i="12"/>
  <c r="X642" i="12"/>
  <c r="X652" i="12" s="1"/>
  <c r="J642" i="12"/>
  <c r="I642" i="12"/>
  <c r="H642" i="12"/>
  <c r="G642" i="12"/>
  <c r="F642" i="12"/>
  <c r="AB641" i="12"/>
  <c r="AA641" i="12"/>
  <c r="Z641" i="12"/>
  <c r="Y641" i="12"/>
  <c r="X641" i="12"/>
  <c r="J641" i="12"/>
  <c r="I641" i="12"/>
  <c r="H641" i="12"/>
  <c r="G641" i="12"/>
  <c r="F641" i="12"/>
  <c r="F651" i="12" s="1"/>
  <c r="AQ637" i="12"/>
  <c r="AP637" i="12"/>
  <c r="AO637" i="12"/>
  <c r="AN637" i="12"/>
  <c r="AM637" i="12"/>
  <c r="AQ636" i="12"/>
  <c r="AP636" i="12"/>
  <c r="AO636" i="12"/>
  <c r="AN636" i="12"/>
  <c r="AM636" i="12"/>
  <c r="AQ635" i="12"/>
  <c r="AP635" i="12"/>
  <c r="AO635" i="12"/>
  <c r="AN635" i="12"/>
  <c r="AM635" i="12"/>
  <c r="AQ634" i="12"/>
  <c r="AP634" i="12"/>
  <c r="AO634" i="12"/>
  <c r="AN634" i="12"/>
  <c r="AM634" i="12"/>
  <c r="AQ633" i="12"/>
  <c r="AP633" i="12"/>
  <c r="AO633" i="12"/>
  <c r="AN633" i="12"/>
  <c r="AM633" i="12"/>
  <c r="AQ632" i="12"/>
  <c r="AP632" i="12"/>
  <c r="AO632" i="12"/>
  <c r="AN632" i="12"/>
  <c r="AM632" i="12"/>
  <c r="AQ631" i="12"/>
  <c r="AP631" i="12"/>
  <c r="AO631" i="12"/>
  <c r="AN631" i="12"/>
  <c r="AM631" i="12"/>
  <c r="AQ630" i="12"/>
  <c r="AP630" i="12"/>
  <c r="AO630" i="12"/>
  <c r="AN630" i="12"/>
  <c r="AM630" i="12"/>
  <c r="AQ629" i="12"/>
  <c r="AP629" i="12"/>
  <c r="AO629" i="12"/>
  <c r="AN629" i="12"/>
  <c r="AM629" i="12"/>
  <c r="AQ628" i="12"/>
  <c r="AP628" i="12"/>
  <c r="AO628" i="12"/>
  <c r="AN628" i="12"/>
  <c r="AM628" i="12"/>
  <c r="AQ627" i="12"/>
  <c r="AP627" i="12"/>
  <c r="AO627" i="12"/>
  <c r="AN627" i="12"/>
  <c r="AM627" i="12"/>
  <c r="AQ626" i="12"/>
  <c r="AP626" i="12"/>
  <c r="AO626" i="12"/>
  <c r="AN626" i="12"/>
  <c r="AM626" i="12"/>
  <c r="AQ625" i="12"/>
  <c r="AP625" i="12"/>
  <c r="AO625" i="12"/>
  <c r="AN625" i="12"/>
  <c r="AM625" i="12"/>
  <c r="AQ624" i="12"/>
  <c r="AP624" i="12"/>
  <c r="AO624" i="12"/>
  <c r="AN624" i="12"/>
  <c r="AM624" i="12"/>
  <c r="AQ623" i="12"/>
  <c r="AP623" i="12"/>
  <c r="AO623" i="12"/>
  <c r="AN623" i="12"/>
  <c r="AM623" i="12"/>
  <c r="AQ622" i="12"/>
  <c r="AP622" i="12"/>
  <c r="AO622" i="12"/>
  <c r="AN622" i="12"/>
  <c r="AM622" i="12"/>
  <c r="AQ621" i="12"/>
  <c r="AP621" i="12"/>
  <c r="AO621" i="12"/>
  <c r="AN621" i="12"/>
  <c r="AM621" i="12"/>
  <c r="AQ620" i="12"/>
  <c r="AP620" i="12"/>
  <c r="AO620" i="12"/>
  <c r="AN620" i="12"/>
  <c r="AM620" i="12"/>
  <c r="AQ619" i="12"/>
  <c r="AP619" i="12"/>
  <c r="AO619" i="12"/>
  <c r="AN619" i="12"/>
  <c r="AM619" i="12"/>
  <c r="AQ618" i="12"/>
  <c r="AP618" i="12"/>
  <c r="AO618" i="12"/>
  <c r="AN618" i="12"/>
  <c r="AM618" i="12"/>
  <c r="AQ617" i="12"/>
  <c r="AP617" i="12"/>
  <c r="AO617" i="12"/>
  <c r="AN617" i="12"/>
  <c r="AM617" i="12"/>
  <c r="AQ616" i="12"/>
  <c r="AP616" i="12"/>
  <c r="AO616" i="12"/>
  <c r="AN616" i="12"/>
  <c r="AM616" i="12"/>
  <c r="AQ615" i="12"/>
  <c r="AP615" i="12"/>
  <c r="AO615" i="12"/>
  <c r="AN615" i="12"/>
  <c r="AM615" i="12"/>
  <c r="AQ614" i="12"/>
  <c r="AP614" i="12"/>
  <c r="AO614" i="12"/>
  <c r="AN614" i="12"/>
  <c r="AM614" i="12"/>
  <c r="AQ613" i="12"/>
  <c r="AP613" i="12"/>
  <c r="AO613" i="12"/>
  <c r="AN613" i="12"/>
  <c r="AM613" i="12"/>
  <c r="AQ612" i="12"/>
  <c r="AP612" i="12"/>
  <c r="AO612" i="12"/>
  <c r="AN612" i="12"/>
  <c r="AM612" i="12"/>
  <c r="AQ611" i="12"/>
  <c r="AP611" i="12"/>
  <c r="AO611" i="12"/>
  <c r="AN611" i="12"/>
  <c r="AM611" i="12"/>
  <c r="AQ610" i="12"/>
  <c r="AP610" i="12"/>
  <c r="AO610" i="12"/>
  <c r="AN610" i="12"/>
  <c r="AM610" i="12"/>
  <c r="AQ609" i="12"/>
  <c r="AP609" i="12"/>
  <c r="AO609" i="12"/>
  <c r="AN609" i="12"/>
  <c r="AM609" i="12"/>
  <c r="AQ608" i="12"/>
  <c r="AP608" i="12"/>
  <c r="AO608" i="12"/>
  <c r="AN608" i="12"/>
  <c r="AM608" i="12"/>
  <c r="AQ607" i="12"/>
  <c r="AP607" i="12"/>
  <c r="AO607" i="12"/>
  <c r="AN607" i="12"/>
  <c r="AM607" i="12"/>
  <c r="AQ606" i="12"/>
  <c r="AP606" i="12"/>
  <c r="AO606" i="12"/>
  <c r="AN606" i="12"/>
  <c r="AM606" i="12"/>
  <c r="AQ605" i="12"/>
  <c r="AP605" i="12"/>
  <c r="AO605" i="12"/>
  <c r="AN605" i="12"/>
  <c r="AM605" i="12"/>
  <c r="AQ604" i="12"/>
  <c r="AP604" i="12"/>
  <c r="AO604" i="12"/>
  <c r="AN604" i="12"/>
  <c r="AM604" i="12"/>
  <c r="AQ603" i="12"/>
  <c r="AP603" i="12"/>
  <c r="AO603" i="12"/>
  <c r="AN603" i="12"/>
  <c r="AM603" i="12"/>
  <c r="AQ602" i="12"/>
  <c r="AP602" i="12"/>
  <c r="AO602" i="12"/>
  <c r="AN602" i="12"/>
  <c r="AM602" i="12"/>
  <c r="AQ601" i="12"/>
  <c r="AP601" i="12"/>
  <c r="AO601" i="12"/>
  <c r="AN601" i="12"/>
  <c r="AM601" i="12"/>
  <c r="AQ600" i="12"/>
  <c r="AP600" i="12"/>
  <c r="AO600" i="12"/>
  <c r="AN600" i="12"/>
  <c r="AM600" i="12"/>
  <c r="AQ599" i="12"/>
  <c r="AP599" i="12"/>
  <c r="AO599" i="12"/>
  <c r="AN599" i="12"/>
  <c r="AM599" i="12"/>
  <c r="AQ598" i="12"/>
  <c r="AP598" i="12"/>
  <c r="AO598" i="12"/>
  <c r="AN598" i="12"/>
  <c r="AM598" i="12"/>
  <c r="AQ597" i="12"/>
  <c r="AP597" i="12"/>
  <c r="AO597" i="12"/>
  <c r="AN597" i="12"/>
  <c r="AM597" i="12"/>
  <c r="AQ596" i="12"/>
  <c r="AP596" i="12"/>
  <c r="AO596" i="12"/>
  <c r="AN596" i="12"/>
  <c r="AM596" i="12"/>
  <c r="AQ595" i="12"/>
  <c r="AP595" i="12"/>
  <c r="AO595" i="12"/>
  <c r="AN595" i="12"/>
  <c r="AM595" i="12"/>
  <c r="AQ594" i="12"/>
  <c r="AP594" i="12"/>
  <c r="AO594" i="12"/>
  <c r="AN594" i="12"/>
  <c r="AM594" i="12"/>
  <c r="AQ593" i="12"/>
  <c r="AP593" i="12"/>
  <c r="AO593" i="12"/>
  <c r="AN593" i="12"/>
  <c r="AM593" i="12"/>
  <c r="AQ592" i="12"/>
  <c r="AP592" i="12"/>
  <c r="AO592" i="12"/>
  <c r="AN592" i="12"/>
  <c r="AM592" i="12"/>
  <c r="AQ591" i="12"/>
  <c r="AP591" i="12"/>
  <c r="AO591" i="12"/>
  <c r="AN591" i="12"/>
  <c r="AM591" i="12"/>
  <c r="AQ590" i="12"/>
  <c r="AP590" i="12"/>
  <c r="AO590" i="12"/>
  <c r="AN590" i="12"/>
  <c r="AM590" i="12"/>
  <c r="AQ589" i="12"/>
  <c r="AP589" i="12"/>
  <c r="AO589" i="12"/>
  <c r="AN589" i="12"/>
  <c r="AM589" i="12"/>
  <c r="AQ588" i="12"/>
  <c r="AP588" i="12"/>
  <c r="AO588" i="12"/>
  <c r="AN588" i="12"/>
  <c r="AM588" i="12"/>
  <c r="AQ587" i="12"/>
  <c r="AP587" i="12"/>
  <c r="AO587" i="12"/>
  <c r="AN587" i="12"/>
  <c r="AM587" i="12"/>
  <c r="AQ586" i="12"/>
  <c r="AP586" i="12"/>
  <c r="AO586" i="12"/>
  <c r="AN586" i="12"/>
  <c r="AM586" i="12"/>
  <c r="AQ585" i="12"/>
  <c r="AP585" i="12"/>
  <c r="AO585" i="12"/>
  <c r="AN585" i="12"/>
  <c r="AM585" i="12"/>
  <c r="AQ584" i="12"/>
  <c r="AP584" i="12"/>
  <c r="AO584" i="12"/>
  <c r="AN584" i="12"/>
  <c r="AM584" i="12"/>
  <c r="AQ583" i="12"/>
  <c r="AP583" i="12"/>
  <c r="AO583" i="12"/>
  <c r="AN583" i="12"/>
  <c r="AM583" i="12"/>
  <c r="AQ582" i="12"/>
  <c r="AP582" i="12"/>
  <c r="AO582" i="12"/>
  <c r="AN582" i="12"/>
  <c r="AM582" i="12"/>
  <c r="AQ581" i="12"/>
  <c r="AP581" i="12"/>
  <c r="AO581" i="12"/>
  <c r="AN581" i="12"/>
  <c r="AM581" i="12"/>
  <c r="AQ580" i="12"/>
  <c r="AP580" i="12"/>
  <c r="AO580" i="12"/>
  <c r="AN580" i="12"/>
  <c r="AM580" i="12"/>
  <c r="AQ579" i="12"/>
  <c r="AP579" i="12"/>
  <c r="AO579" i="12"/>
  <c r="AN579" i="12"/>
  <c r="AM579" i="12"/>
  <c r="AQ578" i="12"/>
  <c r="AP578" i="12"/>
  <c r="AO578" i="12"/>
  <c r="AN578" i="12"/>
  <c r="AM578" i="12"/>
  <c r="AQ577" i="12"/>
  <c r="AP577" i="12"/>
  <c r="AO577" i="12"/>
  <c r="AN577" i="12"/>
  <c r="AM577" i="12"/>
  <c r="AQ576" i="12"/>
  <c r="AP576" i="12"/>
  <c r="AO576" i="12"/>
  <c r="AN576" i="12"/>
  <c r="AM576" i="12"/>
  <c r="AQ575" i="12"/>
  <c r="AP575" i="12"/>
  <c r="AO575" i="12"/>
  <c r="AN575" i="12"/>
  <c r="AM575" i="12"/>
  <c r="AQ574" i="12"/>
  <c r="AP574" i="12"/>
  <c r="AO574" i="12"/>
  <c r="AN574" i="12"/>
  <c r="AM574" i="12"/>
  <c r="AQ573" i="12"/>
  <c r="AP573" i="12"/>
  <c r="AO573" i="12"/>
  <c r="AN573" i="12"/>
  <c r="AM573" i="12"/>
  <c r="AQ572" i="12"/>
  <c r="AP572" i="12"/>
  <c r="AO572" i="12"/>
  <c r="AN572" i="12"/>
  <c r="AM572" i="12"/>
  <c r="AQ571" i="12"/>
  <c r="AP571" i="12"/>
  <c r="AO571" i="12"/>
  <c r="AN571" i="12"/>
  <c r="AM571" i="12"/>
  <c r="AQ570" i="12"/>
  <c r="AP570" i="12"/>
  <c r="AO570" i="12"/>
  <c r="AN570" i="12"/>
  <c r="AM570" i="12"/>
  <c r="AQ569" i="12"/>
  <c r="AP569" i="12"/>
  <c r="AO569" i="12"/>
  <c r="AN569" i="12"/>
  <c r="AM569" i="12"/>
  <c r="AQ568" i="12"/>
  <c r="AP568" i="12"/>
  <c r="AO568" i="12"/>
  <c r="AN568" i="12"/>
  <c r="AM568" i="12"/>
  <c r="AQ567" i="12"/>
  <c r="AP567" i="12"/>
  <c r="AO567" i="12"/>
  <c r="AN567" i="12"/>
  <c r="AM567" i="12"/>
  <c r="AQ566" i="12"/>
  <c r="AP566" i="12"/>
  <c r="AO566" i="12"/>
  <c r="AN566" i="12"/>
  <c r="AM566" i="12"/>
  <c r="AQ565" i="12"/>
  <c r="AP565" i="12"/>
  <c r="AO565" i="12"/>
  <c r="AN565" i="12"/>
  <c r="AM565" i="12"/>
  <c r="AQ564" i="12"/>
  <c r="AP564" i="12"/>
  <c r="AO564" i="12"/>
  <c r="AN564" i="12"/>
  <c r="AM564" i="12"/>
  <c r="AQ563" i="12"/>
  <c r="AP563" i="12"/>
  <c r="AO563" i="12"/>
  <c r="AN563" i="12"/>
  <c r="AM563" i="12"/>
  <c r="AQ562" i="12"/>
  <c r="AP562" i="12"/>
  <c r="AO562" i="12"/>
  <c r="AN562" i="12"/>
  <c r="AM562" i="12"/>
  <c r="AQ561" i="12"/>
  <c r="AP561" i="12"/>
  <c r="AO561" i="12"/>
  <c r="AN561" i="12"/>
  <c r="AM561" i="12"/>
  <c r="AQ560" i="12"/>
  <c r="AP560" i="12"/>
  <c r="AO560" i="12"/>
  <c r="AN560" i="12"/>
  <c r="AM560" i="12"/>
  <c r="AQ559" i="12"/>
  <c r="AP559" i="12"/>
  <c r="AO559" i="12"/>
  <c r="AN559" i="12"/>
  <c r="AM559" i="12"/>
  <c r="AQ558" i="12"/>
  <c r="AP558" i="12"/>
  <c r="AO558" i="12"/>
  <c r="AN558" i="12"/>
  <c r="AM558" i="12"/>
  <c r="AQ557" i="12"/>
  <c r="AP557" i="12"/>
  <c r="AO557" i="12"/>
  <c r="AN557" i="12"/>
  <c r="AM557" i="12"/>
  <c r="AQ556" i="12"/>
  <c r="AP556" i="12"/>
  <c r="AO556" i="12"/>
  <c r="AN556" i="12"/>
  <c r="AM556" i="12"/>
  <c r="AQ555" i="12"/>
  <c r="AP555" i="12"/>
  <c r="AO555" i="12"/>
  <c r="AN555" i="12"/>
  <c r="AM555" i="12"/>
  <c r="AQ554" i="12"/>
  <c r="AP554" i="12"/>
  <c r="AO554" i="12"/>
  <c r="AN554" i="12"/>
  <c r="AM554" i="12"/>
  <c r="AQ553" i="12"/>
  <c r="AP553" i="12"/>
  <c r="AO553" i="12"/>
  <c r="AN553" i="12"/>
  <c r="AM553" i="12"/>
  <c r="AQ552" i="12"/>
  <c r="AP552" i="12"/>
  <c r="AO552" i="12"/>
  <c r="AN552" i="12"/>
  <c r="AM552" i="12"/>
  <c r="AQ551" i="12"/>
  <c r="AP551" i="12"/>
  <c r="AO551" i="12"/>
  <c r="AN551" i="12"/>
  <c r="AM551" i="12"/>
  <c r="AQ550" i="12"/>
  <c r="AP550" i="12"/>
  <c r="AO550" i="12"/>
  <c r="AN550" i="12"/>
  <c r="AM550" i="12"/>
  <c r="AQ549" i="12"/>
  <c r="AP549" i="12"/>
  <c r="AO549" i="12"/>
  <c r="AN549" i="12"/>
  <c r="AM549" i="12"/>
  <c r="AQ548" i="12"/>
  <c r="AP548" i="12"/>
  <c r="AO548" i="12"/>
  <c r="AN548" i="12"/>
  <c r="AM548" i="12"/>
  <c r="AQ547" i="12"/>
  <c r="AP547" i="12"/>
  <c r="AO547" i="12"/>
  <c r="AN547" i="12"/>
  <c r="AM547" i="12"/>
  <c r="AQ546" i="12"/>
  <c r="AP546" i="12"/>
  <c r="AO546" i="12"/>
  <c r="AN546" i="12"/>
  <c r="AM546" i="12"/>
  <c r="AQ545" i="12"/>
  <c r="AP545" i="12"/>
  <c r="AO545" i="12"/>
  <c r="AN545" i="12"/>
  <c r="AM545" i="12"/>
  <c r="AQ544" i="12"/>
  <c r="AP544" i="12"/>
  <c r="AO544" i="12"/>
  <c r="AN544" i="12"/>
  <c r="AM544" i="12"/>
  <c r="AQ543" i="12"/>
  <c r="AP543" i="12"/>
  <c r="AO543" i="12"/>
  <c r="AN543" i="12"/>
  <c r="AM543" i="12"/>
  <c r="AQ542" i="12"/>
  <c r="AP542" i="12"/>
  <c r="AO542" i="12"/>
  <c r="AN542" i="12"/>
  <c r="AM542" i="12"/>
  <c r="AQ541" i="12"/>
  <c r="AP541" i="12"/>
  <c r="AO541" i="12"/>
  <c r="AN541" i="12"/>
  <c r="AM541" i="12"/>
  <c r="AQ540" i="12"/>
  <c r="AP540" i="12"/>
  <c r="AO540" i="12"/>
  <c r="AN540" i="12"/>
  <c r="AM540" i="12"/>
  <c r="AQ539" i="12"/>
  <c r="AP539" i="12"/>
  <c r="AO539" i="12"/>
  <c r="AN539" i="12"/>
  <c r="AM539" i="12"/>
  <c r="AQ538" i="12"/>
  <c r="AP538" i="12"/>
  <c r="AO538" i="12"/>
  <c r="AN538" i="12"/>
  <c r="AM538" i="12"/>
  <c r="AQ537" i="12"/>
  <c r="AP537" i="12"/>
  <c r="AO537" i="12"/>
  <c r="AN537" i="12"/>
  <c r="AM537" i="12"/>
  <c r="AQ536" i="12"/>
  <c r="AP536" i="12"/>
  <c r="AO536" i="12"/>
  <c r="AN536" i="12"/>
  <c r="AM536" i="12"/>
  <c r="AQ535" i="12"/>
  <c r="AP535" i="12"/>
  <c r="AO535" i="12"/>
  <c r="AN535" i="12"/>
  <c r="AM535" i="12"/>
  <c r="AQ534" i="12"/>
  <c r="AP534" i="12"/>
  <c r="AO534" i="12"/>
  <c r="AN534" i="12"/>
  <c r="AM534" i="12"/>
  <c r="AQ533" i="12"/>
  <c r="AP533" i="12"/>
  <c r="AO533" i="12"/>
  <c r="AN533" i="12"/>
  <c r="AM533" i="12"/>
  <c r="AQ532" i="12"/>
  <c r="AP532" i="12"/>
  <c r="AO532" i="12"/>
  <c r="AN532" i="12"/>
  <c r="AM532" i="12"/>
  <c r="AQ531" i="12"/>
  <c r="AP531" i="12"/>
  <c r="AO531" i="12"/>
  <c r="AN531" i="12"/>
  <c r="AM531" i="12"/>
  <c r="AQ530" i="12"/>
  <c r="AP530" i="12"/>
  <c r="AO530" i="12"/>
  <c r="AN530" i="12"/>
  <c r="AM530" i="12"/>
  <c r="AQ529" i="12"/>
  <c r="AP529" i="12"/>
  <c r="AO529" i="12"/>
  <c r="AN529" i="12"/>
  <c r="AM529" i="12"/>
  <c r="AQ528" i="12"/>
  <c r="AP528" i="12"/>
  <c r="AO528" i="12"/>
  <c r="AN528" i="12"/>
  <c r="AM528" i="12"/>
  <c r="AQ527" i="12"/>
  <c r="AP527" i="12"/>
  <c r="AO527" i="12"/>
  <c r="AN527" i="12"/>
  <c r="AM527" i="12"/>
  <c r="AQ526" i="12"/>
  <c r="AP526" i="12"/>
  <c r="AO526" i="12"/>
  <c r="AN526" i="12"/>
  <c r="AM526" i="12"/>
  <c r="AQ525" i="12"/>
  <c r="AP525" i="12"/>
  <c r="AO525" i="12"/>
  <c r="AN525" i="12"/>
  <c r="AM525" i="12"/>
  <c r="AQ524" i="12"/>
  <c r="AP524" i="12"/>
  <c r="AO524" i="12"/>
  <c r="AN524" i="12"/>
  <c r="AM524" i="12"/>
  <c r="AQ523" i="12"/>
  <c r="AP523" i="12"/>
  <c r="AO523" i="12"/>
  <c r="AN523" i="12"/>
  <c r="AM523" i="12"/>
  <c r="AQ522" i="12"/>
  <c r="AP522" i="12"/>
  <c r="AO522" i="12"/>
  <c r="AN522" i="12"/>
  <c r="AM522" i="12"/>
  <c r="AQ521" i="12"/>
  <c r="AP521" i="12"/>
  <c r="AO521" i="12"/>
  <c r="AN521" i="12"/>
  <c r="AM521" i="12"/>
  <c r="AQ520" i="12"/>
  <c r="AP520" i="12"/>
  <c r="AO520" i="12"/>
  <c r="AN520" i="12"/>
  <c r="AM520" i="12"/>
  <c r="AQ519" i="12"/>
  <c r="AP519" i="12"/>
  <c r="AO519" i="12"/>
  <c r="AN519" i="12"/>
  <c r="AM519" i="12"/>
  <c r="AQ518" i="12"/>
  <c r="AP518" i="12"/>
  <c r="AO518" i="12"/>
  <c r="AN518" i="12"/>
  <c r="AM518" i="12"/>
  <c r="AQ517" i="12"/>
  <c r="AP517" i="12"/>
  <c r="AO517" i="12"/>
  <c r="AN517" i="12"/>
  <c r="AM517" i="12"/>
  <c r="AQ516" i="12"/>
  <c r="AP516" i="12"/>
  <c r="AO516" i="12"/>
  <c r="AN516" i="12"/>
  <c r="AM516" i="12"/>
  <c r="AQ515" i="12"/>
  <c r="AP515" i="12"/>
  <c r="AO515" i="12"/>
  <c r="AN515" i="12"/>
  <c r="AM515" i="12"/>
  <c r="AQ514" i="12"/>
  <c r="AP514" i="12"/>
  <c r="AO514" i="12"/>
  <c r="AN514" i="12"/>
  <c r="AM514" i="12"/>
  <c r="AQ513" i="12"/>
  <c r="AP513" i="12"/>
  <c r="AO513" i="12"/>
  <c r="AN513" i="12"/>
  <c r="AM513" i="12"/>
  <c r="AQ512" i="12"/>
  <c r="AP512" i="12"/>
  <c r="AO512" i="12"/>
  <c r="AN512" i="12"/>
  <c r="AM512" i="12"/>
  <c r="AQ511" i="12"/>
  <c r="AP511" i="12"/>
  <c r="AO511" i="12"/>
  <c r="AN511" i="12"/>
  <c r="AM511" i="12"/>
  <c r="AQ510" i="12"/>
  <c r="AP510" i="12"/>
  <c r="AO510" i="12"/>
  <c r="AN510" i="12"/>
  <c r="AM510" i="12"/>
  <c r="AQ509" i="12"/>
  <c r="AP509" i="12"/>
  <c r="AO509" i="12"/>
  <c r="AN509" i="12"/>
  <c r="AM509" i="12"/>
  <c r="AQ508" i="12"/>
  <c r="AP508" i="12"/>
  <c r="AO508" i="12"/>
  <c r="AN508" i="12"/>
  <c r="AM508" i="12"/>
  <c r="AQ507" i="12"/>
  <c r="AP507" i="12"/>
  <c r="AO507" i="12"/>
  <c r="AN507" i="12"/>
  <c r="AM507" i="12"/>
  <c r="AQ506" i="12"/>
  <c r="AP506" i="12"/>
  <c r="AO506" i="12"/>
  <c r="AN506" i="12"/>
  <c r="AM506" i="12"/>
  <c r="AQ505" i="12"/>
  <c r="AP505" i="12"/>
  <c r="AO505" i="12"/>
  <c r="AN505" i="12"/>
  <c r="AM505" i="12"/>
  <c r="AQ504" i="12"/>
  <c r="AP504" i="12"/>
  <c r="AO504" i="12"/>
  <c r="AN504" i="12"/>
  <c r="AM504" i="12"/>
  <c r="AQ503" i="12"/>
  <c r="AP503" i="12"/>
  <c r="AO503" i="12"/>
  <c r="AN503" i="12"/>
  <c r="AM503" i="12"/>
  <c r="AQ502" i="12"/>
  <c r="AP502" i="12"/>
  <c r="AO502" i="12"/>
  <c r="AN502" i="12"/>
  <c r="AM502" i="12"/>
  <c r="AQ501" i="12"/>
  <c r="AP501" i="12"/>
  <c r="AO501" i="12"/>
  <c r="AN501" i="12"/>
  <c r="AM501" i="12"/>
  <c r="AQ500" i="12"/>
  <c r="AP500" i="12"/>
  <c r="AO500" i="12"/>
  <c r="AN500" i="12"/>
  <c r="AM500" i="12"/>
  <c r="AQ499" i="12"/>
  <c r="AP499" i="12"/>
  <c r="AO499" i="12"/>
  <c r="AN499" i="12"/>
  <c r="AM499" i="12"/>
  <c r="AQ498" i="12"/>
  <c r="AP498" i="12"/>
  <c r="AO498" i="12"/>
  <c r="AN498" i="12"/>
  <c r="AM498" i="12"/>
  <c r="AQ497" i="12"/>
  <c r="AP497" i="12"/>
  <c r="AO497" i="12"/>
  <c r="AN497" i="12"/>
  <c r="AM497" i="12"/>
  <c r="AQ496" i="12"/>
  <c r="AP496" i="12"/>
  <c r="AO496" i="12"/>
  <c r="AN496" i="12"/>
  <c r="AM496" i="12"/>
  <c r="AQ495" i="12"/>
  <c r="AP495" i="12"/>
  <c r="AO495" i="12"/>
  <c r="AN495" i="12"/>
  <c r="AM495" i="12"/>
  <c r="AQ494" i="12"/>
  <c r="AP494" i="12"/>
  <c r="AO494" i="12"/>
  <c r="AN494" i="12"/>
  <c r="AM494" i="12"/>
  <c r="AQ493" i="12"/>
  <c r="AP493" i="12"/>
  <c r="AO493" i="12"/>
  <c r="AN493" i="12"/>
  <c r="AM493" i="12"/>
  <c r="AQ492" i="12"/>
  <c r="AP492" i="12"/>
  <c r="AO492" i="12"/>
  <c r="AN492" i="12"/>
  <c r="AM492" i="12"/>
  <c r="AQ491" i="12"/>
  <c r="AP491" i="12"/>
  <c r="AO491" i="12"/>
  <c r="AN491" i="12"/>
  <c r="AM491" i="12"/>
  <c r="AQ490" i="12"/>
  <c r="AP490" i="12"/>
  <c r="AO490" i="12"/>
  <c r="AN490" i="12"/>
  <c r="AM490" i="12"/>
  <c r="AQ489" i="12"/>
  <c r="AP489" i="12"/>
  <c r="AO489" i="12"/>
  <c r="AN489" i="12"/>
  <c r="AM489" i="12"/>
  <c r="AQ488" i="12"/>
  <c r="AP488" i="12"/>
  <c r="AO488" i="12"/>
  <c r="AN488" i="12"/>
  <c r="AM488" i="12"/>
  <c r="AQ487" i="12"/>
  <c r="AP487" i="12"/>
  <c r="AO487" i="12"/>
  <c r="AN487" i="12"/>
  <c r="AM487" i="12"/>
  <c r="AQ486" i="12"/>
  <c r="AP486" i="12"/>
  <c r="AO486" i="12"/>
  <c r="AN486" i="12"/>
  <c r="AM486" i="12"/>
  <c r="AQ485" i="12"/>
  <c r="AP485" i="12"/>
  <c r="AO485" i="12"/>
  <c r="AN485" i="12"/>
  <c r="AM485" i="12"/>
  <c r="AQ484" i="12"/>
  <c r="AP484" i="12"/>
  <c r="AO484" i="12"/>
  <c r="AN484" i="12"/>
  <c r="AM484" i="12"/>
  <c r="AQ483" i="12"/>
  <c r="AP483" i="12"/>
  <c r="AO483" i="12"/>
  <c r="AN483" i="12"/>
  <c r="AM483" i="12"/>
  <c r="AQ482" i="12"/>
  <c r="AP482" i="12"/>
  <c r="AO482" i="12"/>
  <c r="AN482" i="12"/>
  <c r="AM482" i="12"/>
  <c r="AQ481" i="12"/>
  <c r="AP481" i="12"/>
  <c r="AO481" i="12"/>
  <c r="AN481" i="12"/>
  <c r="AM481" i="12"/>
  <c r="AQ480" i="12"/>
  <c r="AP480" i="12"/>
  <c r="AO480" i="12"/>
  <c r="AN480" i="12"/>
  <c r="AM480" i="12"/>
  <c r="AQ479" i="12"/>
  <c r="AP479" i="12"/>
  <c r="AO479" i="12"/>
  <c r="AN479" i="12"/>
  <c r="AM479" i="12"/>
  <c r="AQ478" i="12"/>
  <c r="AP478" i="12"/>
  <c r="AO478" i="12"/>
  <c r="AN478" i="12"/>
  <c r="AM478" i="12"/>
  <c r="AQ477" i="12"/>
  <c r="AP477" i="12"/>
  <c r="AO477" i="12"/>
  <c r="AN477" i="12"/>
  <c r="AM477" i="12"/>
  <c r="AQ476" i="12"/>
  <c r="AP476" i="12"/>
  <c r="AO476" i="12"/>
  <c r="AN476" i="12"/>
  <c r="AM476" i="12"/>
  <c r="AQ475" i="12"/>
  <c r="AP475" i="12"/>
  <c r="AO475" i="12"/>
  <c r="AN475" i="12"/>
  <c r="AM475" i="12"/>
  <c r="AQ474" i="12"/>
  <c r="AP474" i="12"/>
  <c r="AO474" i="12"/>
  <c r="AN474" i="12"/>
  <c r="AM474" i="12"/>
  <c r="AQ473" i="12"/>
  <c r="AP473" i="12"/>
  <c r="AO473" i="12"/>
  <c r="AN473" i="12"/>
  <c r="AM473" i="12"/>
  <c r="AQ472" i="12"/>
  <c r="AP472" i="12"/>
  <c r="AO472" i="12"/>
  <c r="AN472" i="12"/>
  <c r="AM472" i="12"/>
  <c r="AQ471" i="12"/>
  <c r="AP471" i="12"/>
  <c r="AO471" i="12"/>
  <c r="AN471" i="12"/>
  <c r="AM471" i="12"/>
  <c r="AQ470" i="12"/>
  <c r="AP470" i="12"/>
  <c r="AO470" i="12"/>
  <c r="AN470" i="12"/>
  <c r="AM470" i="12"/>
  <c r="AQ469" i="12"/>
  <c r="AP469" i="12"/>
  <c r="AO469" i="12"/>
  <c r="AN469" i="12"/>
  <c r="AM469" i="12"/>
  <c r="AQ468" i="12"/>
  <c r="AP468" i="12"/>
  <c r="AO468" i="12"/>
  <c r="AN468" i="12"/>
  <c r="AM468" i="12"/>
  <c r="AQ467" i="12"/>
  <c r="AP467" i="12"/>
  <c r="AO467" i="12"/>
  <c r="AN467" i="12"/>
  <c r="AM467" i="12"/>
  <c r="AQ466" i="12"/>
  <c r="AP466" i="12"/>
  <c r="AO466" i="12"/>
  <c r="AN466" i="12"/>
  <c r="AM466" i="12"/>
  <c r="AQ465" i="12"/>
  <c r="AP465" i="12"/>
  <c r="AO465" i="12"/>
  <c r="AN465" i="12"/>
  <c r="AM465" i="12"/>
  <c r="AQ464" i="12"/>
  <c r="AP464" i="12"/>
  <c r="AO464" i="12"/>
  <c r="AN464" i="12"/>
  <c r="AM464" i="12"/>
  <c r="AQ463" i="12"/>
  <c r="AP463" i="12"/>
  <c r="AO463" i="12"/>
  <c r="AN463" i="12"/>
  <c r="AM463" i="12"/>
  <c r="AQ462" i="12"/>
  <c r="AP462" i="12"/>
  <c r="AO462" i="12"/>
  <c r="AN462" i="12"/>
  <c r="AM462" i="12"/>
  <c r="AQ461" i="12"/>
  <c r="AP461" i="12"/>
  <c r="AO461" i="12"/>
  <c r="AN461" i="12"/>
  <c r="AM461" i="12"/>
  <c r="AQ460" i="12"/>
  <c r="AP460" i="12"/>
  <c r="AO460" i="12"/>
  <c r="AN460" i="12"/>
  <c r="AM460" i="12"/>
  <c r="AQ459" i="12"/>
  <c r="AP459" i="12"/>
  <c r="AO459" i="12"/>
  <c r="AN459" i="12"/>
  <c r="AM459" i="12"/>
  <c r="AQ458" i="12"/>
  <c r="AP458" i="12"/>
  <c r="AO458" i="12"/>
  <c r="AN458" i="12"/>
  <c r="AM458" i="12"/>
  <c r="AQ457" i="12"/>
  <c r="AP457" i="12"/>
  <c r="AO457" i="12"/>
  <c r="AN457" i="12"/>
  <c r="AM457" i="12"/>
  <c r="AQ456" i="12"/>
  <c r="AP456" i="12"/>
  <c r="AO456" i="12"/>
  <c r="AN456" i="12"/>
  <c r="AM456" i="12"/>
  <c r="AQ455" i="12"/>
  <c r="AP455" i="12"/>
  <c r="AO455" i="12"/>
  <c r="AN455" i="12"/>
  <c r="AM455" i="12"/>
  <c r="AQ454" i="12"/>
  <c r="AP454" i="12"/>
  <c r="AO454" i="12"/>
  <c r="AN454" i="12"/>
  <c r="AM454" i="12"/>
  <c r="AQ453" i="12"/>
  <c r="AP453" i="12"/>
  <c r="AO453" i="12"/>
  <c r="AN453" i="12"/>
  <c r="AM453" i="12"/>
  <c r="AQ452" i="12"/>
  <c r="AP452" i="12"/>
  <c r="AO452" i="12"/>
  <c r="AN452" i="12"/>
  <c r="AM452" i="12"/>
  <c r="AQ451" i="12"/>
  <c r="AP451" i="12"/>
  <c r="AO451" i="12"/>
  <c r="AN451" i="12"/>
  <c r="AM451" i="12"/>
  <c r="AQ450" i="12"/>
  <c r="AP450" i="12"/>
  <c r="AO450" i="12"/>
  <c r="AN450" i="12"/>
  <c r="AM450" i="12"/>
  <c r="AQ449" i="12"/>
  <c r="AP449" i="12"/>
  <c r="AO449" i="12"/>
  <c r="AN449" i="12"/>
  <c r="AM449" i="12"/>
  <c r="AQ448" i="12"/>
  <c r="AP448" i="12"/>
  <c r="AO448" i="12"/>
  <c r="AN448" i="12"/>
  <c r="AM448" i="12"/>
  <c r="AQ447" i="12"/>
  <c r="AP447" i="12"/>
  <c r="AO447" i="12"/>
  <c r="AN447" i="12"/>
  <c r="AM447" i="12"/>
  <c r="AQ446" i="12"/>
  <c r="AP446" i="12"/>
  <c r="AO446" i="12"/>
  <c r="AN446" i="12"/>
  <c r="AM446" i="12"/>
  <c r="AQ445" i="12"/>
  <c r="AP445" i="12"/>
  <c r="AO445" i="12"/>
  <c r="AN445" i="12"/>
  <c r="AM445" i="12"/>
  <c r="AQ444" i="12"/>
  <c r="AP444" i="12"/>
  <c r="AO444" i="12"/>
  <c r="AN444" i="12"/>
  <c r="AM444" i="12"/>
  <c r="AQ443" i="12"/>
  <c r="AP443" i="12"/>
  <c r="AO443" i="12"/>
  <c r="AN443" i="12"/>
  <c r="AM443" i="12"/>
  <c r="AQ442" i="12"/>
  <c r="AP442" i="12"/>
  <c r="AO442" i="12"/>
  <c r="AN442" i="12"/>
  <c r="AM442" i="12"/>
  <c r="AQ441" i="12"/>
  <c r="AP441" i="12"/>
  <c r="AO441" i="12"/>
  <c r="AN441" i="12"/>
  <c r="AM441" i="12"/>
  <c r="AQ440" i="12"/>
  <c r="AP440" i="12"/>
  <c r="AO440" i="12"/>
  <c r="AN440" i="12"/>
  <c r="AM440" i="12"/>
  <c r="AQ439" i="12"/>
  <c r="AP439" i="12"/>
  <c r="AO439" i="12"/>
  <c r="AN439" i="12"/>
  <c r="AM439" i="12"/>
  <c r="AQ438" i="12"/>
  <c r="AP438" i="12"/>
  <c r="AO438" i="12"/>
  <c r="AN438" i="12"/>
  <c r="AM438" i="12"/>
  <c r="AQ437" i="12"/>
  <c r="AP437" i="12"/>
  <c r="AO437" i="12"/>
  <c r="AN437" i="12"/>
  <c r="AM437" i="12"/>
  <c r="AQ436" i="12"/>
  <c r="AP436" i="12"/>
  <c r="AO436" i="12"/>
  <c r="AN436" i="12"/>
  <c r="AM436" i="12"/>
  <c r="AQ435" i="12"/>
  <c r="AP435" i="12"/>
  <c r="AO435" i="12"/>
  <c r="AN435" i="12"/>
  <c r="AM435" i="12"/>
  <c r="AQ434" i="12"/>
  <c r="AP434" i="12"/>
  <c r="AO434" i="12"/>
  <c r="AN434" i="12"/>
  <c r="AM434" i="12"/>
  <c r="AQ433" i="12"/>
  <c r="AP433" i="12"/>
  <c r="AO433" i="12"/>
  <c r="AN433" i="12"/>
  <c r="AM433" i="12"/>
  <c r="AQ432" i="12"/>
  <c r="AP432" i="12"/>
  <c r="AO432" i="12"/>
  <c r="AN432" i="12"/>
  <c r="AM432" i="12"/>
  <c r="AQ431" i="12"/>
  <c r="AP431" i="12"/>
  <c r="AO431" i="12"/>
  <c r="AN431" i="12"/>
  <c r="AM431" i="12"/>
  <c r="AQ430" i="12"/>
  <c r="AP430" i="12"/>
  <c r="AO430" i="12"/>
  <c r="AN430" i="12"/>
  <c r="AM430" i="12"/>
  <c r="AQ429" i="12"/>
  <c r="AP429" i="12"/>
  <c r="AO429" i="12"/>
  <c r="AN429" i="12"/>
  <c r="AM429" i="12"/>
  <c r="AQ428" i="12"/>
  <c r="AP428" i="12"/>
  <c r="AO428" i="12"/>
  <c r="AN428" i="12"/>
  <c r="AM428" i="12"/>
  <c r="AQ427" i="12"/>
  <c r="AP427" i="12"/>
  <c r="AO427" i="12"/>
  <c r="AN427" i="12"/>
  <c r="AM427" i="12"/>
  <c r="AQ426" i="12"/>
  <c r="AP426" i="12"/>
  <c r="AO426" i="12"/>
  <c r="AN426" i="12"/>
  <c r="AM426" i="12"/>
  <c r="AQ425" i="12"/>
  <c r="AP425" i="12"/>
  <c r="AO425" i="12"/>
  <c r="AN425" i="12"/>
  <c r="AM425" i="12"/>
  <c r="AQ424" i="12"/>
  <c r="AP424" i="12"/>
  <c r="AO424" i="12"/>
  <c r="AN424" i="12"/>
  <c r="AM424" i="12"/>
  <c r="AQ423" i="12"/>
  <c r="AP423" i="12"/>
  <c r="AO423" i="12"/>
  <c r="AN423" i="12"/>
  <c r="AM423" i="12"/>
  <c r="AQ422" i="12"/>
  <c r="AP422" i="12"/>
  <c r="AO422" i="12"/>
  <c r="AN422" i="12"/>
  <c r="AM422" i="12"/>
  <c r="AQ421" i="12"/>
  <c r="AP421" i="12"/>
  <c r="AO421" i="12"/>
  <c r="AN421" i="12"/>
  <c r="AM421" i="12"/>
  <c r="AQ420" i="12"/>
  <c r="AP420" i="12"/>
  <c r="AO420" i="12"/>
  <c r="AN420" i="12"/>
  <c r="AM420" i="12"/>
  <c r="AQ419" i="12"/>
  <c r="AP419" i="12"/>
  <c r="AO419" i="12"/>
  <c r="AN419" i="12"/>
  <c r="AM419" i="12"/>
  <c r="AQ418" i="12"/>
  <c r="AP418" i="12"/>
  <c r="AO418" i="12"/>
  <c r="AN418" i="12"/>
  <c r="AM418" i="12"/>
  <c r="AQ417" i="12"/>
  <c r="AP417" i="12"/>
  <c r="AO417" i="12"/>
  <c r="AN417" i="12"/>
  <c r="AM417" i="12"/>
  <c r="AQ416" i="12"/>
  <c r="AP416" i="12"/>
  <c r="AO416" i="12"/>
  <c r="AN416" i="12"/>
  <c r="AM416" i="12"/>
  <c r="AQ415" i="12"/>
  <c r="AP415" i="12"/>
  <c r="AO415" i="12"/>
  <c r="AN415" i="12"/>
  <c r="AM415" i="12"/>
  <c r="AQ414" i="12"/>
  <c r="AP414" i="12"/>
  <c r="AO414" i="12"/>
  <c r="AN414" i="12"/>
  <c r="AM414" i="12"/>
  <c r="AQ413" i="12"/>
  <c r="AP413" i="12"/>
  <c r="AO413" i="12"/>
  <c r="AN413" i="12"/>
  <c r="AM413" i="12"/>
  <c r="AQ412" i="12"/>
  <c r="AP412" i="12"/>
  <c r="AO412" i="12"/>
  <c r="AN412" i="12"/>
  <c r="AM412" i="12"/>
  <c r="AQ411" i="12"/>
  <c r="AP411" i="12"/>
  <c r="AO411" i="12"/>
  <c r="AN411" i="12"/>
  <c r="AM411" i="12"/>
  <c r="AQ410" i="12"/>
  <c r="AP410" i="12"/>
  <c r="AO410" i="12"/>
  <c r="AN410" i="12"/>
  <c r="AM410" i="12"/>
  <c r="AQ409" i="12"/>
  <c r="AP409" i="12"/>
  <c r="AO409" i="12"/>
  <c r="AN409" i="12"/>
  <c r="AM409" i="12"/>
  <c r="AQ408" i="12"/>
  <c r="AP408" i="12"/>
  <c r="AO408" i="12"/>
  <c r="AN408" i="12"/>
  <c r="AM408" i="12"/>
  <c r="AQ407" i="12"/>
  <c r="AP407" i="12"/>
  <c r="AO407" i="12"/>
  <c r="AN407" i="12"/>
  <c r="AM407" i="12"/>
  <c r="AQ406" i="12"/>
  <c r="AP406" i="12"/>
  <c r="AO406" i="12"/>
  <c r="AN406" i="12"/>
  <c r="AM406" i="12"/>
  <c r="AQ405" i="12"/>
  <c r="AP405" i="12"/>
  <c r="AO405" i="12"/>
  <c r="AN405" i="12"/>
  <c r="AM405" i="12"/>
  <c r="AQ404" i="12"/>
  <c r="AP404" i="12"/>
  <c r="AO404" i="12"/>
  <c r="AN404" i="12"/>
  <c r="AM404" i="12"/>
  <c r="AQ403" i="12"/>
  <c r="AP403" i="12"/>
  <c r="AO403" i="12"/>
  <c r="AN403" i="12"/>
  <c r="AM403" i="12"/>
  <c r="AQ402" i="12"/>
  <c r="AP402" i="12"/>
  <c r="AO402" i="12"/>
  <c r="AN402" i="12"/>
  <c r="AM402" i="12"/>
  <c r="AQ401" i="12"/>
  <c r="AP401" i="12"/>
  <c r="AO401" i="12"/>
  <c r="AN401" i="12"/>
  <c r="AM401" i="12"/>
  <c r="AQ400" i="12"/>
  <c r="AP400" i="12"/>
  <c r="AO400" i="12"/>
  <c r="AN400" i="12"/>
  <c r="AM400" i="12"/>
  <c r="AQ399" i="12"/>
  <c r="AP399" i="12"/>
  <c r="AO399" i="12"/>
  <c r="AN399" i="12"/>
  <c r="AM399" i="12"/>
  <c r="AQ398" i="12"/>
  <c r="AP398" i="12"/>
  <c r="AO398" i="12"/>
  <c r="AN398" i="12"/>
  <c r="AM398" i="12"/>
  <c r="AQ397" i="12"/>
  <c r="AP397" i="12"/>
  <c r="AO397" i="12"/>
  <c r="AN397" i="12"/>
  <c r="AM397" i="12"/>
  <c r="AQ396" i="12"/>
  <c r="AP396" i="12"/>
  <c r="AO396" i="12"/>
  <c r="AN396" i="12"/>
  <c r="AM396" i="12"/>
  <c r="AQ395" i="12"/>
  <c r="AP395" i="12"/>
  <c r="AO395" i="12"/>
  <c r="AN395" i="12"/>
  <c r="AM395" i="12"/>
  <c r="AQ394" i="12"/>
  <c r="AP394" i="12"/>
  <c r="AO394" i="12"/>
  <c r="AN394" i="12"/>
  <c r="AM394" i="12"/>
  <c r="AQ393" i="12"/>
  <c r="AP393" i="12"/>
  <c r="AO393" i="12"/>
  <c r="AN393" i="12"/>
  <c r="AM393" i="12"/>
  <c r="AQ392" i="12"/>
  <c r="AP392" i="12"/>
  <c r="AO392" i="12"/>
  <c r="AN392" i="12"/>
  <c r="AM392" i="12"/>
  <c r="AQ391" i="12"/>
  <c r="AP391" i="12"/>
  <c r="AO391" i="12"/>
  <c r="AN391" i="12"/>
  <c r="AM391" i="12"/>
  <c r="AQ390" i="12"/>
  <c r="AP390" i="12"/>
  <c r="AO390" i="12"/>
  <c r="AN390" i="12"/>
  <c r="AM390" i="12"/>
  <c r="AQ389" i="12"/>
  <c r="AP389" i="12"/>
  <c r="AO389" i="12"/>
  <c r="AN389" i="12"/>
  <c r="AM389" i="12"/>
  <c r="AQ388" i="12"/>
  <c r="AP388" i="12"/>
  <c r="AO388" i="12"/>
  <c r="AN388" i="12"/>
  <c r="AM388" i="12"/>
  <c r="AQ387" i="12"/>
  <c r="AP387" i="12"/>
  <c r="AO387" i="12"/>
  <c r="AN387" i="12"/>
  <c r="AM387" i="12"/>
  <c r="AQ386" i="12"/>
  <c r="AP386" i="12"/>
  <c r="AO386" i="12"/>
  <c r="AN386" i="12"/>
  <c r="AM386" i="12"/>
  <c r="AQ385" i="12"/>
  <c r="AP385" i="12"/>
  <c r="AO385" i="12"/>
  <c r="AN385" i="12"/>
  <c r="AM385" i="12"/>
  <c r="AQ384" i="12"/>
  <c r="AP384" i="12"/>
  <c r="AO384" i="12"/>
  <c r="AN384" i="12"/>
  <c r="AM384" i="12"/>
  <c r="AQ383" i="12"/>
  <c r="AP383" i="12"/>
  <c r="AO383" i="12"/>
  <c r="AN383" i="12"/>
  <c r="AM383" i="12"/>
  <c r="AQ382" i="12"/>
  <c r="AP382" i="12"/>
  <c r="AO382" i="12"/>
  <c r="AN382" i="12"/>
  <c r="AM382" i="12"/>
  <c r="AQ381" i="12"/>
  <c r="AP381" i="12"/>
  <c r="AO381" i="12"/>
  <c r="AN381" i="12"/>
  <c r="AM381" i="12"/>
  <c r="AQ380" i="12"/>
  <c r="AP380" i="12"/>
  <c r="AO380" i="12"/>
  <c r="AN380" i="12"/>
  <c r="AM380" i="12"/>
  <c r="AQ379" i="12"/>
  <c r="AP379" i="12"/>
  <c r="AO379" i="12"/>
  <c r="AN379" i="12"/>
  <c r="AM379" i="12"/>
  <c r="AQ378" i="12"/>
  <c r="AP378" i="12"/>
  <c r="AO378" i="12"/>
  <c r="AN378" i="12"/>
  <c r="AM378" i="12"/>
  <c r="AQ377" i="12"/>
  <c r="AP377" i="12"/>
  <c r="AO377" i="12"/>
  <c r="AN377" i="12"/>
  <c r="AM377" i="12"/>
  <c r="AQ376" i="12"/>
  <c r="AP376" i="12"/>
  <c r="AO376" i="12"/>
  <c r="AN376" i="12"/>
  <c r="AM376" i="12"/>
  <c r="AQ375" i="12"/>
  <c r="AP375" i="12"/>
  <c r="AO375" i="12"/>
  <c r="AN375" i="12"/>
  <c r="AM375" i="12"/>
  <c r="AQ374" i="12"/>
  <c r="AP374" i="12"/>
  <c r="AO374" i="12"/>
  <c r="AN374" i="12"/>
  <c r="AM374" i="12"/>
  <c r="AQ373" i="12"/>
  <c r="AP373" i="12"/>
  <c r="AO373" i="12"/>
  <c r="AN373" i="12"/>
  <c r="AM373" i="12"/>
  <c r="AQ372" i="12"/>
  <c r="AP372" i="12"/>
  <c r="AO372" i="12"/>
  <c r="AN372" i="12"/>
  <c r="AM372" i="12"/>
  <c r="AQ371" i="12"/>
  <c r="AP371" i="12"/>
  <c r="AO371" i="12"/>
  <c r="AN371" i="12"/>
  <c r="AM371" i="12"/>
  <c r="AQ370" i="12"/>
  <c r="AP370" i="12"/>
  <c r="AO370" i="12"/>
  <c r="AN370" i="12"/>
  <c r="AM370" i="12"/>
  <c r="AQ369" i="12"/>
  <c r="AP369" i="12"/>
  <c r="AO369" i="12"/>
  <c r="AN369" i="12"/>
  <c r="AM369" i="12"/>
  <c r="AQ368" i="12"/>
  <c r="AP368" i="12"/>
  <c r="AO368" i="12"/>
  <c r="AN368" i="12"/>
  <c r="AM368" i="12"/>
  <c r="AQ367" i="12"/>
  <c r="AP367" i="12"/>
  <c r="AO367" i="12"/>
  <c r="AN367" i="12"/>
  <c r="AM367" i="12"/>
  <c r="AQ366" i="12"/>
  <c r="AP366" i="12"/>
  <c r="AO366" i="12"/>
  <c r="AN366" i="12"/>
  <c r="AM366" i="12"/>
  <c r="AQ365" i="12"/>
  <c r="AP365" i="12"/>
  <c r="AO365" i="12"/>
  <c r="AN365" i="12"/>
  <c r="AM365" i="12"/>
  <c r="AQ364" i="12"/>
  <c r="AP364" i="12"/>
  <c r="AO364" i="12"/>
  <c r="AN364" i="12"/>
  <c r="AM364" i="12"/>
  <c r="AQ363" i="12"/>
  <c r="AP363" i="12"/>
  <c r="AO363" i="12"/>
  <c r="AN363" i="12"/>
  <c r="AM363" i="12"/>
  <c r="AQ362" i="12"/>
  <c r="AP362" i="12"/>
  <c r="AO362" i="12"/>
  <c r="AN362" i="12"/>
  <c r="AM362" i="12"/>
  <c r="AQ361" i="12"/>
  <c r="AP361" i="12"/>
  <c r="AO361" i="12"/>
  <c r="AN361" i="12"/>
  <c r="AM361" i="12"/>
  <c r="AQ360" i="12"/>
  <c r="AP360" i="12"/>
  <c r="AO360" i="12"/>
  <c r="AN360" i="12"/>
  <c r="AM360" i="12"/>
  <c r="AQ359" i="12"/>
  <c r="AP359" i="12"/>
  <c r="AO359" i="12"/>
  <c r="AN359" i="12"/>
  <c r="AM359" i="12"/>
  <c r="AQ358" i="12"/>
  <c r="AP358" i="12"/>
  <c r="AO358" i="12"/>
  <c r="AN358" i="12"/>
  <c r="AM358" i="12"/>
  <c r="AQ357" i="12"/>
  <c r="AP357" i="12"/>
  <c r="AO357" i="12"/>
  <c r="AN357" i="12"/>
  <c r="AM357" i="12"/>
  <c r="AQ356" i="12"/>
  <c r="AP356" i="12"/>
  <c r="AO356" i="12"/>
  <c r="AN356" i="12"/>
  <c r="AM356" i="12"/>
  <c r="AQ355" i="12"/>
  <c r="AP355" i="12"/>
  <c r="AO355" i="12"/>
  <c r="AN355" i="12"/>
  <c r="AM355" i="12"/>
  <c r="AQ354" i="12"/>
  <c r="AP354" i="12"/>
  <c r="AO354" i="12"/>
  <c r="AN354" i="12"/>
  <c r="AM354" i="12"/>
  <c r="AQ353" i="12"/>
  <c r="AP353" i="12"/>
  <c r="AO353" i="12"/>
  <c r="AN353" i="12"/>
  <c r="AM353" i="12"/>
  <c r="AQ352" i="12"/>
  <c r="AP352" i="12"/>
  <c r="AO352" i="12"/>
  <c r="AN352" i="12"/>
  <c r="AM352" i="12"/>
  <c r="AQ351" i="12"/>
  <c r="AP351" i="12"/>
  <c r="AO351" i="12"/>
  <c r="AN351" i="12"/>
  <c r="AM351" i="12"/>
  <c r="AQ350" i="12"/>
  <c r="AP350" i="12"/>
  <c r="AO350" i="12"/>
  <c r="AN350" i="12"/>
  <c r="AM350" i="12"/>
  <c r="AQ349" i="12"/>
  <c r="AP349" i="12"/>
  <c r="AO349" i="12"/>
  <c r="AN349" i="12"/>
  <c r="AM349" i="12"/>
  <c r="AQ348" i="12"/>
  <c r="AP348" i="12"/>
  <c r="AO348" i="12"/>
  <c r="AN348" i="12"/>
  <c r="AM348" i="12"/>
  <c r="AQ347" i="12"/>
  <c r="AP347" i="12"/>
  <c r="AO347" i="12"/>
  <c r="AN347" i="12"/>
  <c r="AM347" i="12"/>
  <c r="AQ346" i="12"/>
  <c r="AP346" i="12"/>
  <c r="AO346" i="12"/>
  <c r="AN346" i="12"/>
  <c r="AM346" i="12"/>
  <c r="AQ345" i="12"/>
  <c r="AP345" i="12"/>
  <c r="AO345" i="12"/>
  <c r="AN345" i="12"/>
  <c r="AM345" i="12"/>
  <c r="AQ344" i="12"/>
  <c r="AP344" i="12"/>
  <c r="AO344" i="12"/>
  <c r="AN344" i="12"/>
  <c r="AM344" i="12"/>
  <c r="AQ343" i="12"/>
  <c r="AP343" i="12"/>
  <c r="AO343" i="12"/>
  <c r="AN343" i="12"/>
  <c r="AM343" i="12"/>
  <c r="AQ342" i="12"/>
  <c r="AP342" i="12"/>
  <c r="AO342" i="12"/>
  <c r="AN342" i="12"/>
  <c r="AM342" i="12"/>
  <c r="AQ341" i="12"/>
  <c r="AP341" i="12"/>
  <c r="AO341" i="12"/>
  <c r="AN341" i="12"/>
  <c r="AM341" i="12"/>
  <c r="AQ340" i="12"/>
  <c r="AP340" i="12"/>
  <c r="AO340" i="12"/>
  <c r="AN340" i="12"/>
  <c r="AM340" i="12"/>
  <c r="AQ339" i="12"/>
  <c r="AP339" i="12"/>
  <c r="AO339" i="12"/>
  <c r="AN339" i="12"/>
  <c r="AM339" i="12"/>
  <c r="AQ338" i="12"/>
  <c r="AP338" i="12"/>
  <c r="AO338" i="12"/>
  <c r="AN338" i="12"/>
  <c r="AM338" i="12"/>
  <c r="AQ337" i="12"/>
  <c r="AP337" i="12"/>
  <c r="AO337" i="12"/>
  <c r="AN337" i="12"/>
  <c r="AM337" i="12"/>
  <c r="AQ336" i="12"/>
  <c r="AP336" i="12"/>
  <c r="AO336" i="12"/>
  <c r="AN336" i="12"/>
  <c r="AM336" i="12"/>
  <c r="AQ335" i="12"/>
  <c r="AP335" i="12"/>
  <c r="AO335" i="12"/>
  <c r="AN335" i="12"/>
  <c r="AM335" i="12"/>
  <c r="AQ334" i="12"/>
  <c r="AP334" i="12"/>
  <c r="AO334" i="12"/>
  <c r="AN334" i="12"/>
  <c r="AM334" i="12"/>
  <c r="AQ333" i="12"/>
  <c r="AP333" i="12"/>
  <c r="AO333" i="12"/>
  <c r="AN333" i="12"/>
  <c r="AM333" i="12"/>
  <c r="AQ332" i="12"/>
  <c r="AP332" i="12"/>
  <c r="AO332" i="12"/>
  <c r="AN332" i="12"/>
  <c r="AM332" i="12"/>
  <c r="AQ331" i="12"/>
  <c r="AP331" i="12"/>
  <c r="AO331" i="12"/>
  <c r="AN331" i="12"/>
  <c r="AM331" i="12"/>
  <c r="AQ330" i="12"/>
  <c r="AP330" i="12"/>
  <c r="AO330" i="12"/>
  <c r="AN330" i="12"/>
  <c r="AM330" i="12"/>
  <c r="AQ329" i="12"/>
  <c r="AP329" i="12"/>
  <c r="AO329" i="12"/>
  <c r="AN329" i="12"/>
  <c r="AM329" i="12"/>
  <c r="AQ328" i="12"/>
  <c r="AP328" i="12"/>
  <c r="AO328" i="12"/>
  <c r="AN328" i="12"/>
  <c r="AM328" i="12"/>
  <c r="AQ327" i="12"/>
  <c r="AP327" i="12"/>
  <c r="AO327" i="12"/>
  <c r="AN327" i="12"/>
  <c r="AM327" i="12"/>
  <c r="AQ326" i="12"/>
  <c r="AP326" i="12"/>
  <c r="AO326" i="12"/>
  <c r="AN326" i="12"/>
  <c r="AM326" i="12"/>
  <c r="AQ325" i="12"/>
  <c r="AP325" i="12"/>
  <c r="AO325" i="12"/>
  <c r="AN325" i="12"/>
  <c r="AM325" i="12"/>
  <c r="AQ324" i="12"/>
  <c r="AP324" i="12"/>
  <c r="AO324" i="12"/>
  <c r="AN324" i="12"/>
  <c r="AM324" i="12"/>
  <c r="AQ323" i="12"/>
  <c r="AP323" i="12"/>
  <c r="AO323" i="12"/>
  <c r="AN323" i="12"/>
  <c r="AM323" i="12"/>
  <c r="AQ322" i="12"/>
  <c r="AP322" i="12"/>
  <c r="AO322" i="12"/>
  <c r="AN322" i="12"/>
  <c r="AM322" i="12"/>
  <c r="AQ321" i="12"/>
  <c r="AP321" i="12"/>
  <c r="AO321" i="12"/>
  <c r="AN321" i="12"/>
  <c r="AM321" i="12"/>
  <c r="AQ320" i="12"/>
  <c r="AP320" i="12"/>
  <c r="AO320" i="12"/>
  <c r="AN320" i="12"/>
  <c r="AM320" i="12"/>
  <c r="AQ319" i="12"/>
  <c r="AP319" i="12"/>
  <c r="AO319" i="12"/>
  <c r="AN319" i="12"/>
  <c r="AM319" i="12"/>
  <c r="AQ318" i="12"/>
  <c r="AP318" i="12"/>
  <c r="AO318" i="12"/>
  <c r="AN318" i="12"/>
  <c r="AM318" i="12"/>
  <c r="AQ317" i="12"/>
  <c r="AP317" i="12"/>
  <c r="AO317" i="12"/>
  <c r="AN317" i="12"/>
  <c r="AM317" i="12"/>
  <c r="AQ316" i="12"/>
  <c r="AP316" i="12"/>
  <c r="AO316" i="12"/>
  <c r="AN316" i="12"/>
  <c r="AM316" i="12"/>
  <c r="AQ315" i="12"/>
  <c r="AP315" i="12"/>
  <c r="AO315" i="12"/>
  <c r="AN315" i="12"/>
  <c r="AM315" i="12"/>
  <c r="AQ314" i="12"/>
  <c r="AP314" i="12"/>
  <c r="AO314" i="12"/>
  <c r="AN314" i="12"/>
  <c r="AM314" i="12"/>
  <c r="AQ313" i="12"/>
  <c r="AP313" i="12"/>
  <c r="AO313" i="12"/>
  <c r="AN313" i="12"/>
  <c r="AM313" i="12"/>
  <c r="AQ312" i="12"/>
  <c r="AP312" i="12"/>
  <c r="AO312" i="12"/>
  <c r="AN312" i="12"/>
  <c r="AM312" i="12"/>
  <c r="AQ311" i="12"/>
  <c r="AP311" i="12"/>
  <c r="AO311" i="12"/>
  <c r="AN311" i="12"/>
  <c r="AM311" i="12"/>
  <c r="AQ310" i="12"/>
  <c r="AP310" i="12"/>
  <c r="AO310" i="12"/>
  <c r="AN310" i="12"/>
  <c r="AM310" i="12"/>
  <c r="AQ309" i="12"/>
  <c r="AP309" i="12"/>
  <c r="AO309" i="12"/>
  <c r="AN309" i="12"/>
  <c r="AM309" i="12"/>
  <c r="AQ308" i="12"/>
  <c r="AP308" i="12"/>
  <c r="AO308" i="12"/>
  <c r="AN308" i="12"/>
  <c r="AM308" i="12"/>
  <c r="AQ307" i="12"/>
  <c r="AP307" i="12"/>
  <c r="AO307" i="12"/>
  <c r="AN307" i="12"/>
  <c r="AM307" i="12"/>
  <c r="AQ306" i="12"/>
  <c r="AP306" i="12"/>
  <c r="AO306" i="12"/>
  <c r="AN306" i="12"/>
  <c r="AM306" i="12"/>
  <c r="AQ305" i="12"/>
  <c r="AP305" i="12"/>
  <c r="AO305" i="12"/>
  <c r="AN305" i="12"/>
  <c r="AM305" i="12"/>
  <c r="AQ304" i="12"/>
  <c r="AP304" i="12"/>
  <c r="AO304" i="12"/>
  <c r="AN304" i="12"/>
  <c r="AM304" i="12"/>
  <c r="AQ303" i="12"/>
  <c r="AP303" i="12"/>
  <c r="AO303" i="12"/>
  <c r="AN303" i="12"/>
  <c r="AM303" i="12"/>
  <c r="AQ302" i="12"/>
  <c r="AP302" i="12"/>
  <c r="AO302" i="12"/>
  <c r="AN302" i="12"/>
  <c r="AM302" i="12"/>
  <c r="AQ301" i="12"/>
  <c r="AP301" i="12"/>
  <c r="AO301" i="12"/>
  <c r="AN301" i="12"/>
  <c r="AM301" i="12"/>
  <c r="AQ300" i="12"/>
  <c r="AP300" i="12"/>
  <c r="AO300" i="12"/>
  <c r="AN300" i="12"/>
  <c r="AM300" i="12"/>
  <c r="AQ299" i="12"/>
  <c r="AP299" i="12"/>
  <c r="AO299" i="12"/>
  <c r="AN299" i="12"/>
  <c r="AM299" i="12"/>
  <c r="AQ298" i="12"/>
  <c r="AP298" i="12"/>
  <c r="AO298" i="12"/>
  <c r="AN298" i="12"/>
  <c r="AM298" i="12"/>
  <c r="AQ297" i="12"/>
  <c r="AP297" i="12"/>
  <c r="AO297" i="12"/>
  <c r="AN297" i="12"/>
  <c r="AM297" i="12"/>
  <c r="AQ296" i="12"/>
  <c r="AP296" i="12"/>
  <c r="AO296" i="12"/>
  <c r="AN296" i="12"/>
  <c r="AM296" i="12"/>
  <c r="AQ295" i="12"/>
  <c r="AP295" i="12"/>
  <c r="AO295" i="12"/>
  <c r="AN295" i="12"/>
  <c r="AM295" i="12"/>
  <c r="AQ294" i="12"/>
  <c r="AP294" i="12"/>
  <c r="AO294" i="12"/>
  <c r="AN294" i="12"/>
  <c r="AM294" i="12"/>
  <c r="AQ293" i="12"/>
  <c r="AP293" i="12"/>
  <c r="AO293" i="12"/>
  <c r="AN293" i="12"/>
  <c r="AM293" i="12"/>
  <c r="AQ292" i="12"/>
  <c r="AP292" i="12"/>
  <c r="AO292" i="12"/>
  <c r="AN292" i="12"/>
  <c r="AM292" i="12"/>
  <c r="AQ291" i="12"/>
  <c r="AP291" i="12"/>
  <c r="AO291" i="12"/>
  <c r="AN291" i="12"/>
  <c r="AM291" i="12"/>
  <c r="AQ290" i="12"/>
  <c r="AP290" i="12"/>
  <c r="AO290" i="12"/>
  <c r="AN290" i="12"/>
  <c r="AM290" i="12"/>
  <c r="AQ289" i="12"/>
  <c r="AP289" i="12"/>
  <c r="AO289" i="12"/>
  <c r="AN289" i="12"/>
  <c r="AM289" i="12"/>
  <c r="AQ288" i="12"/>
  <c r="AP288" i="12"/>
  <c r="AO288" i="12"/>
  <c r="AN288" i="12"/>
  <c r="AM288" i="12"/>
  <c r="AQ287" i="12"/>
  <c r="AP287" i="12"/>
  <c r="AO287" i="12"/>
  <c r="AN287" i="12"/>
  <c r="AM287" i="12"/>
  <c r="AQ286" i="12"/>
  <c r="AP286" i="12"/>
  <c r="AO286" i="12"/>
  <c r="AN286" i="12"/>
  <c r="AM286" i="12"/>
  <c r="AQ285" i="12"/>
  <c r="AP285" i="12"/>
  <c r="AO285" i="12"/>
  <c r="AN285" i="12"/>
  <c r="AM285" i="12"/>
  <c r="AQ284" i="12"/>
  <c r="AP284" i="12"/>
  <c r="AO284" i="12"/>
  <c r="AN284" i="12"/>
  <c r="AM284" i="12"/>
  <c r="AQ283" i="12"/>
  <c r="AP283" i="12"/>
  <c r="AO283" i="12"/>
  <c r="AN283" i="12"/>
  <c r="AM283" i="12"/>
  <c r="AQ282" i="12"/>
  <c r="AP282" i="12"/>
  <c r="AO282" i="12"/>
  <c r="AN282" i="12"/>
  <c r="AM282" i="12"/>
  <c r="AQ281" i="12"/>
  <c r="AP281" i="12"/>
  <c r="AO281" i="12"/>
  <c r="AN281" i="12"/>
  <c r="AM281" i="12"/>
  <c r="AQ280" i="12"/>
  <c r="AP280" i="12"/>
  <c r="AO280" i="12"/>
  <c r="AN280" i="12"/>
  <c r="AM280" i="12"/>
  <c r="AQ279" i="12"/>
  <c r="AP279" i="12"/>
  <c r="AO279" i="12"/>
  <c r="AN279" i="12"/>
  <c r="AM279" i="12"/>
  <c r="AQ278" i="12"/>
  <c r="AP278" i="12"/>
  <c r="AO278" i="12"/>
  <c r="AN278" i="12"/>
  <c r="AM278" i="12"/>
  <c r="AQ277" i="12"/>
  <c r="AP277" i="12"/>
  <c r="AO277" i="12"/>
  <c r="AN277" i="12"/>
  <c r="AM277" i="12"/>
  <c r="AQ276" i="12"/>
  <c r="AP276" i="12"/>
  <c r="AO276" i="12"/>
  <c r="AN276" i="12"/>
  <c r="AM276" i="12"/>
  <c r="AQ275" i="12"/>
  <c r="AP275" i="12"/>
  <c r="AO275" i="12"/>
  <c r="AN275" i="12"/>
  <c r="AM275" i="12"/>
  <c r="AQ274" i="12"/>
  <c r="AP274" i="12"/>
  <c r="AO274" i="12"/>
  <c r="AN274" i="12"/>
  <c r="AM274" i="12"/>
  <c r="AQ273" i="12"/>
  <c r="AP273" i="12"/>
  <c r="AO273" i="12"/>
  <c r="AN273" i="12"/>
  <c r="AM273" i="12"/>
  <c r="AQ272" i="12"/>
  <c r="AP272" i="12"/>
  <c r="AO272" i="12"/>
  <c r="AN272" i="12"/>
  <c r="AM272" i="12"/>
  <c r="AQ271" i="12"/>
  <c r="AP271" i="12"/>
  <c r="AO271" i="12"/>
  <c r="AN271" i="12"/>
  <c r="AM271" i="12"/>
  <c r="AQ270" i="12"/>
  <c r="AP270" i="12"/>
  <c r="AO270" i="12"/>
  <c r="AN270" i="12"/>
  <c r="AM270" i="12"/>
  <c r="AQ269" i="12"/>
  <c r="AP269" i="12"/>
  <c r="AO269" i="12"/>
  <c r="AN269" i="12"/>
  <c r="AM269" i="12"/>
  <c r="AQ268" i="12"/>
  <c r="AP268" i="12"/>
  <c r="AO268" i="12"/>
  <c r="AN268" i="12"/>
  <c r="AM268" i="12"/>
  <c r="AQ267" i="12"/>
  <c r="AP267" i="12"/>
  <c r="AO267" i="12"/>
  <c r="AN267" i="12"/>
  <c r="AM267" i="12"/>
  <c r="AQ266" i="12"/>
  <c r="AP266" i="12"/>
  <c r="AO266" i="12"/>
  <c r="AN266" i="12"/>
  <c r="AM266" i="12"/>
  <c r="AQ265" i="12"/>
  <c r="AP265" i="12"/>
  <c r="AO265" i="12"/>
  <c r="AN265" i="12"/>
  <c r="AM265" i="12"/>
  <c r="AQ264" i="12"/>
  <c r="AP264" i="12"/>
  <c r="AO264" i="12"/>
  <c r="AN264" i="12"/>
  <c r="AM264" i="12"/>
  <c r="AQ263" i="12"/>
  <c r="AP263" i="12"/>
  <c r="AO263" i="12"/>
  <c r="AN263" i="12"/>
  <c r="AM263" i="12"/>
  <c r="AQ262" i="12"/>
  <c r="AP262" i="12"/>
  <c r="AO262" i="12"/>
  <c r="AN262" i="12"/>
  <c r="AM262" i="12"/>
  <c r="AQ261" i="12"/>
  <c r="AP261" i="12"/>
  <c r="AO261" i="12"/>
  <c r="AN261" i="12"/>
  <c r="AM261" i="12"/>
  <c r="AQ260" i="12"/>
  <c r="AP260" i="12"/>
  <c r="AO260" i="12"/>
  <c r="AN260" i="12"/>
  <c r="AM260" i="12"/>
  <c r="AQ259" i="12"/>
  <c r="AP259" i="12"/>
  <c r="AO259" i="12"/>
  <c r="AN259" i="12"/>
  <c r="AM259" i="12"/>
  <c r="AQ258" i="12"/>
  <c r="AP258" i="12"/>
  <c r="AO258" i="12"/>
  <c r="AN258" i="12"/>
  <c r="AM258" i="12"/>
  <c r="AQ257" i="12"/>
  <c r="AP257" i="12"/>
  <c r="AO257" i="12"/>
  <c r="AN257" i="12"/>
  <c r="AM257" i="12"/>
  <c r="AQ256" i="12"/>
  <c r="AP256" i="12"/>
  <c r="AO256" i="12"/>
  <c r="AN256" i="12"/>
  <c r="AM256" i="12"/>
  <c r="AQ255" i="12"/>
  <c r="AP255" i="12"/>
  <c r="AO255" i="12"/>
  <c r="AN255" i="12"/>
  <c r="AM255" i="12"/>
  <c r="AQ254" i="12"/>
  <c r="AP254" i="12"/>
  <c r="AO254" i="12"/>
  <c r="AN254" i="12"/>
  <c r="AM254" i="12"/>
  <c r="AQ253" i="12"/>
  <c r="AP253" i="12"/>
  <c r="AO253" i="12"/>
  <c r="AN253" i="12"/>
  <c r="AM253" i="12"/>
  <c r="AQ252" i="12"/>
  <c r="AP252" i="12"/>
  <c r="AO252" i="12"/>
  <c r="AN252" i="12"/>
  <c r="AM252" i="12"/>
  <c r="AQ251" i="12"/>
  <c r="AP251" i="12"/>
  <c r="AO251" i="12"/>
  <c r="AN251" i="12"/>
  <c r="AM251" i="12"/>
  <c r="AQ250" i="12"/>
  <c r="AP250" i="12"/>
  <c r="AO250" i="12"/>
  <c r="AN250" i="12"/>
  <c r="AM250" i="12"/>
  <c r="AQ249" i="12"/>
  <c r="AP249" i="12"/>
  <c r="AO249" i="12"/>
  <c r="AN249" i="12"/>
  <c r="AM249" i="12"/>
  <c r="AQ248" i="12"/>
  <c r="AP248" i="12"/>
  <c r="AO248" i="12"/>
  <c r="AN248" i="12"/>
  <c r="AM248" i="12"/>
  <c r="AQ247" i="12"/>
  <c r="AP247" i="12"/>
  <c r="AO247" i="12"/>
  <c r="AN247" i="12"/>
  <c r="AM247" i="12"/>
  <c r="AQ246" i="12"/>
  <c r="AP246" i="12"/>
  <c r="AO246" i="12"/>
  <c r="AN246" i="12"/>
  <c r="AM246" i="12"/>
  <c r="AQ245" i="12"/>
  <c r="AP245" i="12"/>
  <c r="AO245" i="12"/>
  <c r="AN245" i="12"/>
  <c r="AM245" i="12"/>
  <c r="AQ244" i="12"/>
  <c r="AP244" i="12"/>
  <c r="AO244" i="12"/>
  <c r="AN244" i="12"/>
  <c r="AM244" i="12"/>
  <c r="AQ243" i="12"/>
  <c r="AP243" i="12"/>
  <c r="AO243" i="12"/>
  <c r="AN243" i="12"/>
  <c r="AM243" i="12"/>
  <c r="AQ242" i="12"/>
  <c r="AP242" i="12"/>
  <c r="AO242" i="12"/>
  <c r="AN242" i="12"/>
  <c r="AM242" i="12"/>
  <c r="AQ241" i="12"/>
  <c r="AP241" i="12"/>
  <c r="AO241" i="12"/>
  <c r="AN241" i="12"/>
  <c r="AM241" i="12"/>
  <c r="AQ240" i="12"/>
  <c r="AP240" i="12"/>
  <c r="AO240" i="12"/>
  <c r="AN240" i="12"/>
  <c r="AM240" i="12"/>
  <c r="AQ239" i="12"/>
  <c r="AP239" i="12"/>
  <c r="AO239" i="12"/>
  <c r="AN239" i="12"/>
  <c r="AM239" i="12"/>
  <c r="AQ238" i="12"/>
  <c r="AP238" i="12"/>
  <c r="AO238" i="12"/>
  <c r="AN238" i="12"/>
  <c r="AM238" i="12"/>
  <c r="AQ237" i="12"/>
  <c r="AP237" i="12"/>
  <c r="AO237" i="12"/>
  <c r="AN237" i="12"/>
  <c r="AM237" i="12"/>
  <c r="AQ236" i="12"/>
  <c r="AP236" i="12"/>
  <c r="AO236" i="12"/>
  <c r="AN236" i="12"/>
  <c r="AM236" i="12"/>
  <c r="AQ235" i="12"/>
  <c r="AP235" i="12"/>
  <c r="AO235" i="12"/>
  <c r="AN235" i="12"/>
  <c r="AM235" i="12"/>
  <c r="AQ234" i="12"/>
  <c r="AP234" i="12"/>
  <c r="AO234" i="12"/>
  <c r="AN234" i="12"/>
  <c r="AM234" i="12"/>
  <c r="AQ233" i="12"/>
  <c r="AP233" i="12"/>
  <c r="AO233" i="12"/>
  <c r="AN233" i="12"/>
  <c r="AM233" i="12"/>
  <c r="AQ232" i="12"/>
  <c r="AP232" i="12"/>
  <c r="AO232" i="12"/>
  <c r="AN232" i="12"/>
  <c r="AM232" i="12"/>
  <c r="AQ231" i="12"/>
  <c r="AP231" i="12"/>
  <c r="AO231" i="12"/>
  <c r="AN231" i="12"/>
  <c r="AM231" i="12"/>
  <c r="AQ230" i="12"/>
  <c r="AP230" i="12"/>
  <c r="AO230" i="12"/>
  <c r="AN230" i="12"/>
  <c r="AM230" i="12"/>
  <c r="AQ229" i="12"/>
  <c r="AP229" i="12"/>
  <c r="AO229" i="12"/>
  <c r="AN229" i="12"/>
  <c r="AM229" i="12"/>
  <c r="AQ228" i="12"/>
  <c r="AP228" i="12"/>
  <c r="AO228" i="12"/>
  <c r="AN228" i="12"/>
  <c r="AM228" i="12"/>
  <c r="AQ227" i="12"/>
  <c r="AP227" i="12"/>
  <c r="AO227" i="12"/>
  <c r="AN227" i="12"/>
  <c r="AM227" i="12"/>
  <c r="AQ226" i="12"/>
  <c r="AP226" i="12"/>
  <c r="AO226" i="12"/>
  <c r="AN226" i="12"/>
  <c r="AM226" i="12"/>
  <c r="AQ225" i="12"/>
  <c r="AP225" i="12"/>
  <c r="AO225" i="12"/>
  <c r="AN225" i="12"/>
  <c r="AM225" i="12"/>
  <c r="AQ224" i="12"/>
  <c r="AP224" i="12"/>
  <c r="AO224" i="12"/>
  <c r="AN224" i="12"/>
  <c r="AM224" i="12"/>
  <c r="AQ223" i="12"/>
  <c r="AP223" i="12"/>
  <c r="AO223" i="12"/>
  <c r="AN223" i="12"/>
  <c r="AM223" i="12"/>
  <c r="AQ222" i="12"/>
  <c r="AP222" i="12"/>
  <c r="AO222" i="12"/>
  <c r="AN222" i="12"/>
  <c r="AM222" i="12"/>
  <c r="AQ221" i="12"/>
  <c r="AP221" i="12"/>
  <c r="AO221" i="12"/>
  <c r="AN221" i="12"/>
  <c r="AM221" i="12"/>
  <c r="AQ220" i="12"/>
  <c r="AP220" i="12"/>
  <c r="AO220" i="12"/>
  <c r="AN220" i="12"/>
  <c r="AM220" i="12"/>
  <c r="AQ219" i="12"/>
  <c r="AP219" i="12"/>
  <c r="AO219" i="12"/>
  <c r="AN219" i="12"/>
  <c r="AM219" i="12"/>
  <c r="AQ218" i="12"/>
  <c r="AP218" i="12"/>
  <c r="AO218" i="12"/>
  <c r="AN218" i="12"/>
  <c r="AM218" i="12"/>
  <c r="AQ217" i="12"/>
  <c r="AP217" i="12"/>
  <c r="AO217" i="12"/>
  <c r="AN217" i="12"/>
  <c r="AM217" i="12"/>
  <c r="AQ216" i="12"/>
  <c r="AP216" i="12"/>
  <c r="AO216" i="12"/>
  <c r="AN216" i="12"/>
  <c r="AM216" i="12"/>
  <c r="AQ215" i="12"/>
  <c r="AP215" i="12"/>
  <c r="AO215" i="12"/>
  <c r="AN215" i="12"/>
  <c r="AM215" i="12"/>
  <c r="AQ214" i="12"/>
  <c r="AP214" i="12"/>
  <c r="AO214" i="12"/>
  <c r="AN214" i="12"/>
  <c r="AM214" i="12"/>
  <c r="AQ213" i="12"/>
  <c r="AP213" i="12"/>
  <c r="AO213" i="12"/>
  <c r="AN213" i="12"/>
  <c r="AM213" i="12"/>
  <c r="AQ212" i="12"/>
  <c r="AP212" i="12"/>
  <c r="AO212" i="12"/>
  <c r="AN212" i="12"/>
  <c r="AM212" i="12"/>
  <c r="AQ211" i="12"/>
  <c r="AP211" i="12"/>
  <c r="AO211" i="12"/>
  <c r="AN211" i="12"/>
  <c r="AM211" i="12"/>
  <c r="AQ210" i="12"/>
  <c r="AP210" i="12"/>
  <c r="AO210" i="12"/>
  <c r="AN210" i="12"/>
  <c r="AM210" i="12"/>
  <c r="AQ209" i="12"/>
  <c r="AP209" i="12"/>
  <c r="AO209" i="12"/>
  <c r="AN209" i="12"/>
  <c r="AM209" i="12"/>
  <c r="AQ208" i="12"/>
  <c r="AP208" i="12"/>
  <c r="AO208" i="12"/>
  <c r="AN208" i="12"/>
  <c r="AM208" i="12"/>
  <c r="AQ207" i="12"/>
  <c r="AP207" i="12"/>
  <c r="AO207" i="12"/>
  <c r="AN207" i="12"/>
  <c r="AM207" i="12"/>
  <c r="AQ206" i="12"/>
  <c r="AP206" i="12"/>
  <c r="AO206" i="12"/>
  <c r="AN206" i="12"/>
  <c r="AM206" i="12"/>
  <c r="AQ205" i="12"/>
  <c r="AP205" i="12"/>
  <c r="AO205" i="12"/>
  <c r="AN205" i="12"/>
  <c r="AM205" i="12"/>
  <c r="AQ204" i="12"/>
  <c r="AP204" i="12"/>
  <c r="AO204" i="12"/>
  <c r="AN204" i="12"/>
  <c r="AM204" i="12"/>
  <c r="AQ203" i="12"/>
  <c r="AP203" i="12"/>
  <c r="AO203" i="12"/>
  <c r="AN203" i="12"/>
  <c r="AM203" i="12"/>
  <c r="AQ202" i="12"/>
  <c r="AP202" i="12"/>
  <c r="AO202" i="12"/>
  <c r="AN202" i="12"/>
  <c r="AM202" i="12"/>
  <c r="AQ201" i="12"/>
  <c r="AP201" i="12"/>
  <c r="AO201" i="12"/>
  <c r="AN201" i="12"/>
  <c r="AM201" i="12"/>
  <c r="AQ200" i="12"/>
  <c r="AP200" i="12"/>
  <c r="AO200" i="12"/>
  <c r="AN200" i="12"/>
  <c r="AM200" i="12"/>
  <c r="AQ199" i="12"/>
  <c r="AP199" i="12"/>
  <c r="AO199" i="12"/>
  <c r="AN199" i="12"/>
  <c r="AM199" i="12"/>
  <c r="AQ198" i="12"/>
  <c r="AP198" i="12"/>
  <c r="AO198" i="12"/>
  <c r="AN198" i="12"/>
  <c r="AM198" i="12"/>
  <c r="AQ197" i="12"/>
  <c r="AP197" i="12"/>
  <c r="AO197" i="12"/>
  <c r="AN197" i="12"/>
  <c r="AM197" i="12"/>
  <c r="AQ196" i="12"/>
  <c r="AP196" i="12"/>
  <c r="AO196" i="12"/>
  <c r="AN196" i="12"/>
  <c r="AM196" i="12"/>
  <c r="AQ195" i="12"/>
  <c r="AP195" i="12"/>
  <c r="AO195" i="12"/>
  <c r="AN195" i="12"/>
  <c r="AM195" i="12"/>
  <c r="AQ194" i="12"/>
  <c r="AP194" i="12"/>
  <c r="AO194" i="12"/>
  <c r="AN194" i="12"/>
  <c r="AM194" i="12"/>
  <c r="AQ193" i="12"/>
  <c r="AP193" i="12"/>
  <c r="AO193" i="12"/>
  <c r="AN193" i="12"/>
  <c r="AM193" i="12"/>
  <c r="AQ192" i="12"/>
  <c r="AP192" i="12"/>
  <c r="AO192" i="12"/>
  <c r="AN192" i="12"/>
  <c r="AM192" i="12"/>
  <c r="AQ191" i="12"/>
  <c r="AP191" i="12"/>
  <c r="AO191" i="12"/>
  <c r="AN191" i="12"/>
  <c r="AM191" i="12"/>
  <c r="AQ190" i="12"/>
  <c r="AP190" i="12"/>
  <c r="AO190" i="12"/>
  <c r="AN190" i="12"/>
  <c r="AM190" i="12"/>
  <c r="AQ189" i="12"/>
  <c r="AP189" i="12"/>
  <c r="AO189" i="12"/>
  <c r="AN189" i="12"/>
  <c r="AM189" i="12"/>
  <c r="AQ188" i="12"/>
  <c r="AP188" i="12"/>
  <c r="AO188" i="12"/>
  <c r="AN188" i="12"/>
  <c r="AM188" i="12"/>
  <c r="AQ187" i="12"/>
  <c r="AP187" i="12"/>
  <c r="AO187" i="12"/>
  <c r="AN187" i="12"/>
  <c r="AM187" i="12"/>
  <c r="AQ186" i="12"/>
  <c r="AP186" i="12"/>
  <c r="AO186" i="12"/>
  <c r="AN186" i="12"/>
  <c r="AM186" i="12"/>
  <c r="AQ185" i="12"/>
  <c r="AP185" i="12"/>
  <c r="AO185" i="12"/>
  <c r="AN185" i="12"/>
  <c r="AM185" i="12"/>
  <c r="AQ184" i="12"/>
  <c r="AP184" i="12"/>
  <c r="AO184" i="12"/>
  <c r="AN184" i="12"/>
  <c r="AM184" i="12"/>
  <c r="AQ183" i="12"/>
  <c r="AP183" i="12"/>
  <c r="AO183" i="12"/>
  <c r="AN183" i="12"/>
  <c r="AM183" i="12"/>
  <c r="AQ182" i="12"/>
  <c r="AP182" i="12"/>
  <c r="AO182" i="12"/>
  <c r="AN182" i="12"/>
  <c r="AM182" i="12"/>
  <c r="AQ181" i="12"/>
  <c r="AP181" i="12"/>
  <c r="AO181" i="12"/>
  <c r="AN181" i="12"/>
  <c r="AM181" i="12"/>
  <c r="AQ180" i="12"/>
  <c r="AP180" i="12"/>
  <c r="AO180" i="12"/>
  <c r="AN180" i="12"/>
  <c r="AM180" i="12"/>
  <c r="AQ179" i="12"/>
  <c r="AP179" i="12"/>
  <c r="AO179" i="12"/>
  <c r="AN179" i="12"/>
  <c r="AM179" i="12"/>
  <c r="AQ178" i="12"/>
  <c r="AP178" i="12"/>
  <c r="AO178" i="12"/>
  <c r="AN178" i="12"/>
  <c r="AM178" i="12"/>
  <c r="AQ177" i="12"/>
  <c r="AP177" i="12"/>
  <c r="AO177" i="12"/>
  <c r="AN177" i="12"/>
  <c r="AM177" i="12"/>
  <c r="AQ176" i="12"/>
  <c r="AP176" i="12"/>
  <c r="AO176" i="12"/>
  <c r="AN176" i="12"/>
  <c r="AM176" i="12"/>
  <c r="AQ175" i="12"/>
  <c r="AP175" i="12"/>
  <c r="AO175" i="12"/>
  <c r="AN175" i="12"/>
  <c r="AM175" i="12"/>
  <c r="AQ174" i="12"/>
  <c r="AP174" i="12"/>
  <c r="AO174" i="12"/>
  <c r="AN174" i="12"/>
  <c r="AM174" i="12"/>
  <c r="AQ173" i="12"/>
  <c r="AP173" i="12"/>
  <c r="AO173" i="12"/>
  <c r="AN173" i="12"/>
  <c r="AM173" i="12"/>
  <c r="AQ172" i="12"/>
  <c r="AP172" i="12"/>
  <c r="AO172" i="12"/>
  <c r="AN172" i="12"/>
  <c r="AM172" i="12"/>
  <c r="AQ171" i="12"/>
  <c r="AP171" i="12"/>
  <c r="AO171" i="12"/>
  <c r="AN171" i="12"/>
  <c r="AM171" i="12"/>
  <c r="AQ170" i="12"/>
  <c r="AP170" i="12"/>
  <c r="AO170" i="12"/>
  <c r="AN170" i="12"/>
  <c r="AM170" i="12"/>
  <c r="AQ169" i="12"/>
  <c r="AP169" i="12"/>
  <c r="AO169" i="12"/>
  <c r="AN169" i="12"/>
  <c r="AM169" i="12"/>
  <c r="AQ168" i="12"/>
  <c r="AP168" i="12"/>
  <c r="AO168" i="12"/>
  <c r="AN168" i="12"/>
  <c r="AM168" i="12"/>
  <c r="AQ167" i="12"/>
  <c r="AP167" i="12"/>
  <c r="AO167" i="12"/>
  <c r="AN167" i="12"/>
  <c r="AM167" i="12"/>
  <c r="AQ166" i="12"/>
  <c r="AP166" i="12"/>
  <c r="AO166" i="12"/>
  <c r="AN166" i="12"/>
  <c r="AM166" i="12"/>
  <c r="AQ165" i="12"/>
  <c r="AP165" i="12"/>
  <c r="AO165" i="12"/>
  <c r="AN165" i="12"/>
  <c r="AM165" i="12"/>
  <c r="AQ164" i="12"/>
  <c r="AP164" i="12"/>
  <c r="AO164" i="12"/>
  <c r="AN164" i="12"/>
  <c r="AM164" i="12"/>
  <c r="AQ163" i="12"/>
  <c r="AP163" i="12"/>
  <c r="AO163" i="12"/>
  <c r="AN163" i="12"/>
  <c r="AM163" i="12"/>
  <c r="AQ162" i="12"/>
  <c r="AP162" i="12"/>
  <c r="AO162" i="12"/>
  <c r="AN162" i="12"/>
  <c r="AM162" i="12"/>
  <c r="AQ161" i="12"/>
  <c r="AP161" i="12"/>
  <c r="AO161" i="12"/>
  <c r="AN161" i="12"/>
  <c r="AM161" i="12"/>
  <c r="AQ160" i="12"/>
  <c r="AP160" i="12"/>
  <c r="AO160" i="12"/>
  <c r="AN160" i="12"/>
  <c r="AM160" i="12"/>
  <c r="AQ159" i="12"/>
  <c r="AP159" i="12"/>
  <c r="AO159" i="12"/>
  <c r="AN159" i="12"/>
  <c r="AM159" i="12"/>
  <c r="AQ158" i="12"/>
  <c r="AP158" i="12"/>
  <c r="AO158" i="12"/>
  <c r="AN158" i="12"/>
  <c r="AM158" i="12"/>
  <c r="AQ157" i="12"/>
  <c r="AP157" i="12"/>
  <c r="AO157" i="12"/>
  <c r="AN157" i="12"/>
  <c r="AM157" i="12"/>
  <c r="AQ156" i="12"/>
  <c r="AP156" i="12"/>
  <c r="AO156" i="12"/>
  <c r="AN156" i="12"/>
  <c r="AM156" i="12"/>
  <c r="AQ155" i="12"/>
  <c r="AP155" i="12"/>
  <c r="AO155" i="12"/>
  <c r="AN155" i="12"/>
  <c r="AM155" i="12"/>
  <c r="AQ154" i="12"/>
  <c r="AP154" i="12"/>
  <c r="AO154" i="12"/>
  <c r="AN154" i="12"/>
  <c r="AM154" i="12"/>
  <c r="AQ153" i="12"/>
  <c r="AP153" i="12"/>
  <c r="AO153" i="12"/>
  <c r="AN153" i="12"/>
  <c r="AM153" i="12"/>
  <c r="AQ152" i="12"/>
  <c r="AP152" i="12"/>
  <c r="AO152" i="12"/>
  <c r="AN152" i="12"/>
  <c r="AM152" i="12"/>
  <c r="AQ151" i="12"/>
  <c r="AP151" i="12"/>
  <c r="AO151" i="12"/>
  <c r="AN151" i="12"/>
  <c r="AM151" i="12"/>
  <c r="AQ150" i="12"/>
  <c r="AP150" i="12"/>
  <c r="AO150" i="12"/>
  <c r="AN150" i="12"/>
  <c r="AM150" i="12"/>
  <c r="AQ149" i="12"/>
  <c r="AP149" i="12"/>
  <c r="AO149" i="12"/>
  <c r="AN149" i="12"/>
  <c r="AM149" i="12"/>
  <c r="AQ148" i="12"/>
  <c r="AP148" i="12"/>
  <c r="AO148" i="12"/>
  <c r="AN148" i="12"/>
  <c r="AM148" i="12"/>
  <c r="AQ147" i="12"/>
  <c r="AP147" i="12"/>
  <c r="AO147" i="12"/>
  <c r="AN147" i="12"/>
  <c r="AM147" i="12"/>
  <c r="AQ146" i="12"/>
  <c r="AP146" i="12"/>
  <c r="AO146" i="12"/>
  <c r="AN146" i="12"/>
  <c r="AM146" i="12"/>
  <c r="AQ145" i="12"/>
  <c r="AP145" i="12"/>
  <c r="AO145" i="12"/>
  <c r="AN145" i="12"/>
  <c r="AM145" i="12"/>
  <c r="AQ144" i="12"/>
  <c r="AP144" i="12"/>
  <c r="AO144" i="12"/>
  <c r="AN144" i="12"/>
  <c r="AM144" i="12"/>
  <c r="AQ143" i="12"/>
  <c r="AP143" i="12"/>
  <c r="AO143" i="12"/>
  <c r="AN143" i="12"/>
  <c r="AM143" i="12"/>
  <c r="AQ142" i="12"/>
  <c r="AP142" i="12"/>
  <c r="AO142" i="12"/>
  <c r="AN142" i="12"/>
  <c r="AM142" i="12"/>
  <c r="AQ141" i="12"/>
  <c r="AP141" i="12"/>
  <c r="AO141" i="12"/>
  <c r="AN141" i="12"/>
  <c r="AM141" i="12"/>
  <c r="AQ140" i="12"/>
  <c r="AP140" i="12"/>
  <c r="AO140" i="12"/>
  <c r="AN140" i="12"/>
  <c r="AM140" i="12"/>
  <c r="AQ139" i="12"/>
  <c r="AP139" i="12"/>
  <c r="AO139" i="12"/>
  <c r="AN139" i="12"/>
  <c r="AM139" i="12"/>
  <c r="AQ138" i="12"/>
  <c r="AP138" i="12"/>
  <c r="AO138" i="12"/>
  <c r="AN138" i="12"/>
  <c r="AM138" i="12"/>
  <c r="AQ137" i="12"/>
  <c r="AP137" i="12"/>
  <c r="AO137" i="12"/>
  <c r="AN137" i="12"/>
  <c r="AM137" i="12"/>
  <c r="AQ136" i="12"/>
  <c r="AP136" i="12"/>
  <c r="AO136" i="12"/>
  <c r="AN136" i="12"/>
  <c r="AM136" i="12"/>
  <c r="AQ135" i="12"/>
  <c r="AP135" i="12"/>
  <c r="AO135" i="12"/>
  <c r="AN135" i="12"/>
  <c r="AM135" i="12"/>
  <c r="AQ134" i="12"/>
  <c r="AP134" i="12"/>
  <c r="AO134" i="12"/>
  <c r="AN134" i="12"/>
  <c r="AM134" i="12"/>
  <c r="AQ133" i="12"/>
  <c r="AP133" i="12"/>
  <c r="AO133" i="12"/>
  <c r="AN133" i="12"/>
  <c r="AM133" i="12"/>
  <c r="AQ132" i="12"/>
  <c r="AP132" i="12"/>
  <c r="AO132" i="12"/>
  <c r="AN132" i="12"/>
  <c r="AM132" i="12"/>
  <c r="AQ131" i="12"/>
  <c r="AP131" i="12"/>
  <c r="AO131" i="12"/>
  <c r="AN131" i="12"/>
  <c r="AM131" i="12"/>
  <c r="AQ130" i="12"/>
  <c r="AP130" i="12"/>
  <c r="AO130" i="12"/>
  <c r="AN130" i="12"/>
  <c r="AM130" i="12"/>
  <c r="AQ129" i="12"/>
  <c r="AP129" i="12"/>
  <c r="AO129" i="12"/>
  <c r="AN129" i="12"/>
  <c r="AM129" i="12"/>
  <c r="AQ128" i="12"/>
  <c r="AP128" i="12"/>
  <c r="AO128" i="12"/>
  <c r="AN128" i="12"/>
  <c r="AM128" i="12"/>
  <c r="AQ127" i="12"/>
  <c r="AP127" i="12"/>
  <c r="AO127" i="12"/>
  <c r="AN127" i="12"/>
  <c r="AM127" i="12"/>
  <c r="AQ126" i="12"/>
  <c r="AP126" i="12"/>
  <c r="AO126" i="12"/>
  <c r="AN126" i="12"/>
  <c r="AM126" i="12"/>
  <c r="AQ125" i="12"/>
  <c r="AP125" i="12"/>
  <c r="AO125" i="12"/>
  <c r="AN125" i="12"/>
  <c r="AM125" i="12"/>
  <c r="AQ124" i="12"/>
  <c r="AP124" i="12"/>
  <c r="AO124" i="12"/>
  <c r="AN124" i="12"/>
  <c r="AM124" i="12"/>
  <c r="AQ123" i="12"/>
  <c r="AP123" i="12"/>
  <c r="AO123" i="12"/>
  <c r="AN123" i="12"/>
  <c r="AM123" i="12"/>
  <c r="AQ122" i="12"/>
  <c r="AP122" i="12"/>
  <c r="AO122" i="12"/>
  <c r="AN122" i="12"/>
  <c r="AM122" i="12"/>
  <c r="AQ121" i="12"/>
  <c r="AP121" i="12"/>
  <c r="AO121" i="12"/>
  <c r="AN121" i="12"/>
  <c r="AM121" i="12"/>
  <c r="AQ120" i="12"/>
  <c r="AP120" i="12"/>
  <c r="AO120" i="12"/>
  <c r="AN120" i="12"/>
  <c r="AM120" i="12"/>
  <c r="AQ119" i="12"/>
  <c r="AP119" i="12"/>
  <c r="AO119" i="12"/>
  <c r="AN119" i="12"/>
  <c r="AM119" i="12"/>
  <c r="AQ118" i="12"/>
  <c r="AP118" i="12"/>
  <c r="AO118" i="12"/>
  <c r="AN118" i="12"/>
  <c r="AM118" i="12"/>
  <c r="AQ117" i="12"/>
  <c r="AP117" i="12"/>
  <c r="AO117" i="12"/>
  <c r="AN117" i="12"/>
  <c r="AM117" i="12"/>
  <c r="AQ116" i="12"/>
  <c r="AP116" i="12"/>
  <c r="AO116" i="12"/>
  <c r="AN116" i="12"/>
  <c r="AM116" i="12"/>
  <c r="AQ115" i="12"/>
  <c r="AP115" i="12"/>
  <c r="AO115" i="12"/>
  <c r="AN115" i="12"/>
  <c r="AM115" i="12"/>
  <c r="AQ114" i="12"/>
  <c r="AP114" i="12"/>
  <c r="AO114" i="12"/>
  <c r="AN114" i="12"/>
  <c r="AM114" i="12"/>
  <c r="AQ113" i="12"/>
  <c r="AP113" i="12"/>
  <c r="AO113" i="12"/>
  <c r="AN113" i="12"/>
  <c r="AM113" i="12"/>
  <c r="AQ112" i="12"/>
  <c r="AP112" i="12"/>
  <c r="AO112" i="12"/>
  <c r="AN112" i="12"/>
  <c r="AM112" i="12"/>
  <c r="AQ111" i="12"/>
  <c r="AP111" i="12"/>
  <c r="AO111" i="12"/>
  <c r="AN111" i="12"/>
  <c r="AM111" i="12"/>
  <c r="AQ110" i="12"/>
  <c r="AP110" i="12"/>
  <c r="AO110" i="12"/>
  <c r="AN110" i="12"/>
  <c r="AM110" i="12"/>
  <c r="AQ109" i="12"/>
  <c r="AP109" i="12"/>
  <c r="AO109" i="12"/>
  <c r="AN109" i="12"/>
  <c r="AM109" i="12"/>
  <c r="AQ108" i="12"/>
  <c r="AP108" i="12"/>
  <c r="AO108" i="12"/>
  <c r="AN108" i="12"/>
  <c r="AM108" i="12"/>
  <c r="AQ107" i="12"/>
  <c r="AP107" i="12"/>
  <c r="AO107" i="12"/>
  <c r="AN107" i="12"/>
  <c r="AM107" i="12"/>
  <c r="AQ106" i="12"/>
  <c r="AP106" i="12"/>
  <c r="AO106" i="12"/>
  <c r="AN106" i="12"/>
  <c r="AM106" i="12"/>
  <c r="AQ105" i="12"/>
  <c r="AP105" i="12"/>
  <c r="AO105" i="12"/>
  <c r="AN105" i="12"/>
  <c r="AM105" i="12"/>
  <c r="AQ104" i="12"/>
  <c r="AP104" i="12"/>
  <c r="AO104" i="12"/>
  <c r="AN104" i="12"/>
  <c r="AM104" i="12"/>
  <c r="AQ103" i="12"/>
  <c r="AP103" i="12"/>
  <c r="AO103" i="12"/>
  <c r="AN103" i="12"/>
  <c r="AM103" i="12"/>
  <c r="AQ102" i="12"/>
  <c r="AP102" i="12"/>
  <c r="AO102" i="12"/>
  <c r="AN102" i="12"/>
  <c r="AM102" i="12"/>
  <c r="AQ101" i="12"/>
  <c r="AP101" i="12"/>
  <c r="AO101" i="12"/>
  <c r="AN101" i="12"/>
  <c r="AM101" i="12"/>
  <c r="AQ100" i="12"/>
  <c r="AP100" i="12"/>
  <c r="AO100" i="12"/>
  <c r="AN100" i="12"/>
  <c r="AM100" i="12"/>
  <c r="AQ99" i="12"/>
  <c r="AP99" i="12"/>
  <c r="AO99" i="12"/>
  <c r="AN99" i="12"/>
  <c r="AM99" i="12"/>
  <c r="AQ98" i="12"/>
  <c r="AP98" i="12"/>
  <c r="AO98" i="12"/>
  <c r="AN98" i="12"/>
  <c r="AM98" i="12"/>
  <c r="AQ97" i="12"/>
  <c r="AP97" i="12"/>
  <c r="AO97" i="12"/>
  <c r="AN97" i="12"/>
  <c r="AM97" i="12"/>
  <c r="AQ96" i="12"/>
  <c r="AP96" i="12"/>
  <c r="AO96" i="12"/>
  <c r="AN96" i="12"/>
  <c r="AM96" i="12"/>
  <c r="AQ95" i="12"/>
  <c r="AP95" i="12"/>
  <c r="AO95" i="12"/>
  <c r="AN95" i="12"/>
  <c r="AM95" i="12"/>
  <c r="AQ94" i="12"/>
  <c r="AP94" i="12"/>
  <c r="AO94" i="12"/>
  <c r="AN94" i="12"/>
  <c r="AM94" i="12"/>
  <c r="AQ93" i="12"/>
  <c r="AP93" i="12"/>
  <c r="AO93" i="12"/>
  <c r="AN93" i="12"/>
  <c r="AM93" i="12"/>
  <c r="AQ92" i="12"/>
  <c r="AP92" i="12"/>
  <c r="AO92" i="12"/>
  <c r="AN92" i="12"/>
  <c r="AM92" i="12"/>
  <c r="AQ91" i="12"/>
  <c r="AP91" i="12"/>
  <c r="AO91" i="12"/>
  <c r="AN91" i="12"/>
  <c r="AM91" i="12"/>
  <c r="AQ90" i="12"/>
  <c r="AP90" i="12"/>
  <c r="AO90" i="12"/>
  <c r="AN90" i="12"/>
  <c r="AM90" i="12"/>
  <c r="AQ89" i="12"/>
  <c r="AP89" i="12"/>
  <c r="AO89" i="12"/>
  <c r="AN89" i="12"/>
  <c r="AM89" i="12"/>
  <c r="AQ88" i="12"/>
  <c r="AP88" i="12"/>
  <c r="AO88" i="12"/>
  <c r="AN88" i="12"/>
  <c r="AM88" i="12"/>
  <c r="AT87" i="12"/>
  <c r="AS87" i="12"/>
  <c r="AR87" i="12"/>
  <c r="AQ87" i="12"/>
  <c r="AP87" i="12"/>
  <c r="AO87" i="12"/>
  <c r="AN87" i="12"/>
  <c r="AM87" i="12"/>
  <c r="AT86" i="12"/>
  <c r="AS86" i="12"/>
  <c r="AR86" i="12"/>
  <c r="AQ86" i="12"/>
  <c r="AP86" i="12"/>
  <c r="AO86" i="12"/>
  <c r="AN86" i="12"/>
  <c r="AM86" i="12"/>
  <c r="AT85" i="12"/>
  <c r="AS85" i="12"/>
  <c r="AR85" i="12"/>
  <c r="AQ85" i="12"/>
  <c r="AP85" i="12"/>
  <c r="AO85" i="12"/>
  <c r="AN85" i="12"/>
  <c r="AM85" i="12"/>
  <c r="AT84" i="12"/>
  <c r="AS84" i="12"/>
  <c r="AR84" i="12"/>
  <c r="AQ84" i="12"/>
  <c r="AP84" i="12"/>
  <c r="AO84" i="12"/>
  <c r="AN84" i="12"/>
  <c r="AM84" i="12"/>
  <c r="AT83" i="12"/>
  <c r="AS83" i="12"/>
  <c r="AR83" i="12"/>
  <c r="AQ83" i="12"/>
  <c r="AP83" i="12"/>
  <c r="AO83" i="12"/>
  <c r="AN83" i="12"/>
  <c r="AM83" i="12"/>
  <c r="AT82" i="12"/>
  <c r="AS82" i="12"/>
  <c r="AR82" i="12"/>
  <c r="AQ82" i="12"/>
  <c r="AP82" i="12"/>
  <c r="AO82" i="12"/>
  <c r="AN82" i="12"/>
  <c r="AM82" i="12"/>
  <c r="AT81" i="12"/>
  <c r="AS81" i="12"/>
  <c r="AR81" i="12"/>
  <c r="AQ81" i="12"/>
  <c r="AP81" i="12"/>
  <c r="AO81" i="12"/>
  <c r="AN81" i="12"/>
  <c r="AM81" i="12"/>
  <c r="AT80" i="12"/>
  <c r="AS80" i="12"/>
  <c r="AR80" i="12"/>
  <c r="AQ80" i="12"/>
  <c r="AP80" i="12"/>
  <c r="AO80" i="12"/>
  <c r="AN80" i="12"/>
  <c r="AM80" i="12"/>
  <c r="AT79" i="12"/>
  <c r="AS79" i="12"/>
  <c r="AR79" i="12"/>
  <c r="AQ79" i="12"/>
  <c r="AP79" i="12"/>
  <c r="AO79" i="12"/>
  <c r="AN79" i="12"/>
  <c r="AM79" i="12"/>
  <c r="AT78" i="12"/>
  <c r="AS78" i="12"/>
  <c r="AR78" i="12"/>
  <c r="AQ78" i="12"/>
  <c r="AP78" i="12"/>
  <c r="AO78" i="12"/>
  <c r="AN78" i="12"/>
  <c r="AM78" i="12"/>
  <c r="AT77" i="12"/>
  <c r="AS77" i="12"/>
  <c r="AR77" i="12"/>
  <c r="AQ77" i="12"/>
  <c r="AP77" i="12"/>
  <c r="AO77" i="12"/>
  <c r="AN77" i="12"/>
  <c r="AM77" i="12"/>
  <c r="AT76" i="12"/>
  <c r="AS76" i="12"/>
  <c r="AR76" i="12"/>
  <c r="AQ76" i="12"/>
  <c r="AP76" i="12"/>
  <c r="AO76" i="12"/>
  <c r="AN76" i="12"/>
  <c r="AM76" i="12"/>
  <c r="AT75" i="12"/>
  <c r="AS75" i="12"/>
  <c r="AR75" i="12"/>
  <c r="AQ75" i="12"/>
  <c r="AP75" i="12"/>
  <c r="AO75" i="12"/>
  <c r="AN75" i="12"/>
  <c r="AM75" i="12"/>
  <c r="AT74" i="12"/>
  <c r="AS74" i="12"/>
  <c r="AR74" i="12"/>
  <c r="AQ74" i="12"/>
  <c r="AP74" i="12"/>
  <c r="AO74" i="12"/>
  <c r="AN74" i="12"/>
  <c r="AM74" i="12"/>
  <c r="AT73" i="12"/>
  <c r="AS73" i="12"/>
  <c r="AR73" i="12"/>
  <c r="AQ73" i="12"/>
  <c r="AP73" i="12"/>
  <c r="AO73" i="12"/>
  <c r="AN73" i="12"/>
  <c r="AM73" i="12"/>
  <c r="AT72" i="12"/>
  <c r="AS72" i="12"/>
  <c r="AR72" i="12"/>
  <c r="AQ72" i="12"/>
  <c r="AP72" i="12"/>
  <c r="AO72" i="12"/>
  <c r="AN72" i="12"/>
  <c r="AM72" i="12"/>
  <c r="AT71" i="12"/>
  <c r="AS71" i="12"/>
  <c r="AR71" i="12"/>
  <c r="AQ71" i="12"/>
  <c r="AP71" i="12"/>
  <c r="AO71" i="12"/>
  <c r="AN71" i="12"/>
  <c r="AM71" i="12"/>
  <c r="AT70" i="12"/>
  <c r="AS70" i="12"/>
  <c r="AR70" i="12"/>
  <c r="AQ70" i="12"/>
  <c r="AP70" i="12"/>
  <c r="AO70" i="12"/>
  <c r="AN70" i="12"/>
  <c r="AM70" i="12"/>
  <c r="AT69" i="12"/>
  <c r="AS69" i="12"/>
  <c r="AR69" i="12"/>
  <c r="AQ69" i="12"/>
  <c r="AP69" i="12"/>
  <c r="AO69" i="12"/>
  <c r="AN69" i="12"/>
  <c r="AM69" i="12"/>
  <c r="AT68" i="12"/>
  <c r="AS68" i="12"/>
  <c r="AR68" i="12"/>
  <c r="AQ68" i="12"/>
  <c r="AP68" i="12"/>
  <c r="AO68" i="12"/>
  <c r="AN68" i="12"/>
  <c r="AM68" i="12"/>
  <c r="AT67" i="12"/>
  <c r="AS67" i="12"/>
  <c r="AR67" i="12"/>
  <c r="AQ67" i="12"/>
  <c r="AP67" i="12"/>
  <c r="AO67" i="12"/>
  <c r="AN67" i="12"/>
  <c r="AM67" i="12"/>
  <c r="AT66" i="12"/>
  <c r="AS66" i="12"/>
  <c r="AR66" i="12"/>
  <c r="AQ66" i="12"/>
  <c r="AP66" i="12"/>
  <c r="AO66" i="12"/>
  <c r="AN66" i="12"/>
  <c r="AM66" i="12"/>
  <c r="AT65" i="12"/>
  <c r="AS65" i="12"/>
  <c r="AR65" i="12"/>
  <c r="AQ65" i="12"/>
  <c r="AP65" i="12"/>
  <c r="AO65" i="12"/>
  <c r="AN65" i="12"/>
  <c r="AM65" i="12"/>
  <c r="AT64" i="12"/>
  <c r="AS64" i="12"/>
  <c r="AR64" i="12"/>
  <c r="AQ64" i="12"/>
  <c r="AP64" i="12"/>
  <c r="AO64" i="12"/>
  <c r="AN64" i="12"/>
  <c r="AM64" i="12"/>
  <c r="AT63" i="12"/>
  <c r="AS63" i="12"/>
  <c r="AR63" i="12"/>
  <c r="AQ63" i="12"/>
  <c r="AP63" i="12"/>
  <c r="AO63" i="12"/>
  <c r="AN63" i="12"/>
  <c r="AM63" i="12"/>
  <c r="AT62" i="12"/>
  <c r="AS62" i="12"/>
  <c r="AR62" i="12"/>
  <c r="AQ62" i="12"/>
  <c r="AP62" i="12"/>
  <c r="AO62" i="12"/>
  <c r="AN62" i="12"/>
  <c r="AM62" i="12"/>
  <c r="AT61" i="12"/>
  <c r="AS61" i="12"/>
  <c r="AR61" i="12"/>
  <c r="AQ61" i="12"/>
  <c r="AP61" i="12"/>
  <c r="AO61" i="12"/>
  <c r="AN61" i="12"/>
  <c r="AM61" i="12"/>
  <c r="AT60" i="12"/>
  <c r="AS60" i="12"/>
  <c r="AR60" i="12"/>
  <c r="AQ60" i="12"/>
  <c r="AP60" i="12"/>
  <c r="AO60" i="12"/>
  <c r="AN60" i="12"/>
  <c r="AM60" i="12"/>
  <c r="AT59" i="12"/>
  <c r="AS59" i="12"/>
  <c r="AR59" i="12"/>
  <c r="AQ59" i="12"/>
  <c r="AP59" i="12"/>
  <c r="AO59" i="12"/>
  <c r="AN59" i="12"/>
  <c r="AM59" i="12"/>
  <c r="AT58" i="12"/>
  <c r="AS58" i="12"/>
  <c r="AR58" i="12"/>
  <c r="AQ58" i="12"/>
  <c r="AP58" i="12"/>
  <c r="AO58" i="12"/>
  <c r="AN58" i="12"/>
  <c r="AM58" i="12"/>
  <c r="AT57" i="12"/>
  <c r="AS57" i="12"/>
  <c r="AR57" i="12"/>
  <c r="AQ57" i="12"/>
  <c r="AP57" i="12"/>
  <c r="AO57" i="12"/>
  <c r="AN57" i="12"/>
  <c r="AM57" i="12"/>
  <c r="AT56" i="12"/>
  <c r="AS56" i="12"/>
  <c r="AR56" i="12"/>
  <c r="AQ56" i="12"/>
  <c r="AP56" i="12"/>
  <c r="AO56" i="12"/>
  <c r="AN56" i="12"/>
  <c r="AM56" i="12"/>
  <c r="AT55" i="12"/>
  <c r="AS55" i="12"/>
  <c r="AR55" i="12"/>
  <c r="AQ55" i="12"/>
  <c r="AP55" i="12"/>
  <c r="AO55" i="12"/>
  <c r="AN55" i="12"/>
  <c r="AM55" i="12"/>
  <c r="AT54" i="12"/>
  <c r="AS54" i="12"/>
  <c r="AR54" i="12"/>
  <c r="AQ54" i="12"/>
  <c r="AP54" i="12"/>
  <c r="AO54" i="12"/>
  <c r="AN54" i="12"/>
  <c r="AM54" i="12"/>
  <c r="AT53" i="12"/>
  <c r="AS53" i="12"/>
  <c r="AR53" i="12"/>
  <c r="AQ53" i="12"/>
  <c r="AP53" i="12"/>
  <c r="AO53" i="12"/>
  <c r="AN53" i="12"/>
  <c r="AM53" i="12"/>
  <c r="AT52" i="12"/>
  <c r="AS52" i="12"/>
  <c r="AR52" i="12"/>
  <c r="AQ52" i="12"/>
  <c r="AP52" i="12"/>
  <c r="AO52" i="12"/>
  <c r="AN52" i="12"/>
  <c r="AM52" i="12"/>
  <c r="AT51" i="12"/>
  <c r="AS51" i="12"/>
  <c r="AR51" i="12"/>
  <c r="AQ51" i="12"/>
  <c r="AP51" i="12"/>
  <c r="AO51" i="12"/>
  <c r="AN51" i="12"/>
  <c r="AM51" i="12"/>
  <c r="AT50" i="12"/>
  <c r="AS50" i="12"/>
  <c r="AR50" i="12"/>
  <c r="AQ50" i="12"/>
  <c r="AP50" i="12"/>
  <c r="AO50" i="12"/>
  <c r="AN50" i="12"/>
  <c r="AM50" i="12"/>
  <c r="AT49" i="12"/>
  <c r="AS49" i="12"/>
  <c r="AR49" i="12"/>
  <c r="AQ49" i="12"/>
  <c r="AP49" i="12"/>
  <c r="AO49" i="12"/>
  <c r="AN49" i="12"/>
  <c r="AM49" i="12"/>
  <c r="AT48" i="12"/>
  <c r="AS48" i="12"/>
  <c r="AR48" i="12"/>
  <c r="AQ48" i="12"/>
  <c r="AP48" i="12"/>
  <c r="AO48" i="12"/>
  <c r="AN48" i="12"/>
  <c r="AM48" i="12"/>
  <c r="AT47" i="12"/>
  <c r="AS47" i="12"/>
  <c r="AQ47" i="12"/>
  <c r="AP47" i="12"/>
  <c r="AO47" i="12"/>
  <c r="AN47" i="12"/>
  <c r="AM47" i="12"/>
  <c r="AT46" i="12"/>
  <c r="AS46" i="12"/>
  <c r="AQ46" i="12"/>
  <c r="AP46" i="12"/>
  <c r="AO46" i="12"/>
  <c r="AN46" i="12"/>
  <c r="AM46" i="12"/>
  <c r="AT45" i="12"/>
  <c r="AS45" i="12"/>
  <c r="AQ45" i="12"/>
  <c r="AP45" i="12"/>
  <c r="AO45" i="12"/>
  <c r="AN45" i="12"/>
  <c r="AM45" i="12"/>
  <c r="AT44" i="12"/>
  <c r="AS44" i="12"/>
  <c r="AQ44" i="12"/>
  <c r="AP44" i="12"/>
  <c r="AO44" i="12"/>
  <c r="AN44" i="12"/>
  <c r="AM44" i="12"/>
  <c r="AT43" i="12"/>
  <c r="AS43" i="12"/>
  <c r="AQ43" i="12"/>
  <c r="AP43" i="12"/>
  <c r="AO43" i="12"/>
  <c r="AN43" i="12"/>
  <c r="AM43" i="12"/>
  <c r="AT42" i="12"/>
  <c r="AS42" i="12"/>
  <c r="AQ42" i="12"/>
  <c r="AP42" i="12"/>
  <c r="AO42" i="12"/>
  <c r="AN42" i="12"/>
  <c r="AM42" i="12"/>
  <c r="AT41" i="12"/>
  <c r="AS41" i="12"/>
  <c r="AQ41" i="12"/>
  <c r="AP41" i="12"/>
  <c r="AO41" i="12"/>
  <c r="AN41" i="12"/>
  <c r="AM41" i="12"/>
  <c r="AT40" i="12"/>
  <c r="AS40" i="12"/>
  <c r="AQ40" i="12"/>
  <c r="AP40" i="12"/>
  <c r="AO40" i="12"/>
  <c r="AN40" i="12"/>
  <c r="AM40" i="12"/>
  <c r="AT39" i="12"/>
  <c r="AS39" i="12"/>
  <c r="AQ39" i="12"/>
  <c r="AP39" i="12"/>
  <c r="AO39" i="12"/>
  <c r="AN39" i="12"/>
  <c r="AM39" i="12"/>
  <c r="AT38" i="12"/>
  <c r="AS38" i="12"/>
  <c r="AQ38" i="12"/>
  <c r="AP38" i="12"/>
  <c r="AO38" i="12"/>
  <c r="AN38" i="12"/>
  <c r="AM38" i="12"/>
  <c r="AT37" i="12"/>
  <c r="AS37" i="12"/>
  <c r="AQ37" i="12"/>
  <c r="AP37" i="12"/>
  <c r="AO37" i="12"/>
  <c r="AN37" i="12"/>
  <c r="AM37" i="12"/>
  <c r="AT36" i="12"/>
  <c r="AS36" i="12"/>
  <c r="AQ36" i="12"/>
  <c r="AP36" i="12"/>
  <c r="AO36" i="12"/>
  <c r="AN36" i="12"/>
  <c r="AM36" i="12"/>
  <c r="AT35" i="12"/>
  <c r="AS35" i="12"/>
  <c r="AQ35" i="12"/>
  <c r="AP35" i="12"/>
  <c r="AO35" i="12"/>
  <c r="AN35" i="12"/>
  <c r="AM35" i="12"/>
  <c r="AT34" i="12"/>
  <c r="AS34" i="12"/>
  <c r="AQ34" i="12"/>
  <c r="AP34" i="12"/>
  <c r="AO34" i="12"/>
  <c r="AN34" i="12"/>
  <c r="AM34" i="12"/>
  <c r="AT33" i="12"/>
  <c r="AS33" i="12"/>
  <c r="AQ33" i="12"/>
  <c r="AP33" i="12"/>
  <c r="AO33" i="12"/>
  <c r="AN33" i="12"/>
  <c r="AM33" i="12"/>
  <c r="U31" i="12"/>
  <c r="C31" i="12"/>
  <c r="W26" i="12"/>
  <c r="E26" i="12"/>
  <c r="W25" i="12"/>
  <c r="E25" i="12"/>
  <c r="E7" i="12" s="1"/>
  <c r="W24" i="12"/>
  <c r="E24" i="12"/>
  <c r="E6" i="12" s="1"/>
  <c r="W23" i="12"/>
  <c r="W5" i="12" s="1"/>
  <c r="E23" i="12"/>
  <c r="E5" i="12" s="1"/>
  <c r="U13" i="12"/>
  <c r="C13" i="12"/>
  <c r="AJ8" i="12"/>
  <c r="AI8" i="12"/>
  <c r="AH8" i="12"/>
  <c r="AB8" i="12"/>
  <c r="AA8" i="12"/>
  <c r="Z8" i="12"/>
  <c r="Y8" i="12"/>
  <c r="X8" i="12"/>
  <c r="W8" i="12"/>
  <c r="R8" i="12"/>
  <c r="Q8" i="12"/>
  <c r="P8" i="12"/>
  <c r="J8" i="12"/>
  <c r="I8" i="12"/>
  <c r="H8" i="12"/>
  <c r="G8" i="12"/>
  <c r="F8" i="12"/>
  <c r="E8" i="12"/>
  <c r="AJ7" i="12"/>
  <c r="AI7" i="12"/>
  <c r="AH7" i="12"/>
  <c r="AB7" i="12"/>
  <c r="AA7" i="12"/>
  <c r="Z7" i="12"/>
  <c r="Y7" i="12"/>
  <c r="X7" i="12"/>
  <c r="W7" i="12"/>
  <c r="R7" i="12"/>
  <c r="Q7" i="12"/>
  <c r="P7" i="12"/>
  <c r="J7" i="12"/>
  <c r="I7" i="12"/>
  <c r="H7" i="12"/>
  <c r="G7" i="12"/>
  <c r="F7" i="12"/>
  <c r="AJ6" i="12"/>
  <c r="AI6" i="12"/>
  <c r="AH6" i="12"/>
  <c r="AB6" i="12"/>
  <c r="AA6" i="12"/>
  <c r="Z6" i="12"/>
  <c r="Y6" i="12"/>
  <c r="X6" i="12"/>
  <c r="W6" i="12"/>
  <c r="R6" i="12"/>
  <c r="Q6" i="12"/>
  <c r="Q10" i="12" s="1"/>
  <c r="P6" i="12"/>
  <c r="P10" i="12" s="1"/>
  <c r="J6" i="12"/>
  <c r="I6" i="12"/>
  <c r="H6" i="12"/>
  <c r="G6" i="12"/>
  <c r="F6" i="12"/>
  <c r="AJ5" i="12"/>
  <c r="AJ10" i="12" s="1"/>
  <c r="AI5" i="12"/>
  <c r="AI10" i="12" s="1"/>
  <c r="AH5" i="12"/>
  <c r="AH10" i="12" s="1"/>
  <c r="AB5" i="12"/>
  <c r="AA5" i="12"/>
  <c r="Z5" i="12"/>
  <c r="Y5" i="12"/>
  <c r="X5" i="12"/>
  <c r="R5" i="12"/>
  <c r="R10" i="12" s="1"/>
  <c r="Q5" i="12"/>
  <c r="P5" i="12"/>
  <c r="J5" i="12"/>
  <c r="I5" i="12"/>
  <c r="H5" i="12"/>
  <c r="G5" i="12"/>
  <c r="F5" i="12"/>
  <c r="AL2" i="12"/>
  <c r="U2" i="12"/>
  <c r="T2" i="12"/>
  <c r="C2" i="12"/>
  <c r="AA654" i="11"/>
  <c r="X654" i="11"/>
  <c r="I654" i="11"/>
  <c r="F654" i="11"/>
  <c r="AA653" i="11"/>
  <c r="Z653" i="11"/>
  <c r="X653" i="11"/>
  <c r="F653" i="11"/>
  <c r="AB652" i="11"/>
  <c r="AA652" i="11"/>
  <c r="F652" i="11"/>
  <c r="Z651" i="11"/>
  <c r="X651" i="11"/>
  <c r="H651" i="11"/>
  <c r="F651" i="11"/>
  <c r="AB649" i="11"/>
  <c r="AB654" i="11" s="1"/>
  <c r="AA649" i="11"/>
  <c r="Z649" i="11"/>
  <c r="Z654" i="11" s="1"/>
  <c r="Y649" i="11"/>
  <c r="Y654" i="11" s="1"/>
  <c r="X649" i="11"/>
  <c r="J649" i="11"/>
  <c r="I649" i="11"/>
  <c r="H649" i="11"/>
  <c r="H654" i="11" s="1"/>
  <c r="G649" i="11"/>
  <c r="G654" i="11" s="1"/>
  <c r="F649" i="11"/>
  <c r="AB648" i="11"/>
  <c r="AB653" i="11" s="1"/>
  <c r="AA648" i="11"/>
  <c r="Z648" i="11"/>
  <c r="Y648" i="11"/>
  <c r="X648" i="11"/>
  <c r="J648" i="11"/>
  <c r="I648" i="11"/>
  <c r="H648" i="11"/>
  <c r="H653" i="11" s="1"/>
  <c r="G648" i="11"/>
  <c r="F648" i="11"/>
  <c r="AB647" i="11"/>
  <c r="AA647" i="11"/>
  <c r="Z647" i="11"/>
  <c r="Z652" i="11" s="1"/>
  <c r="Y647" i="11"/>
  <c r="X647" i="11"/>
  <c r="J647" i="11"/>
  <c r="J652" i="11" s="1"/>
  <c r="I647" i="11"/>
  <c r="I652" i="11" s="1"/>
  <c r="H647" i="11"/>
  <c r="H652" i="11" s="1"/>
  <c r="G647" i="11"/>
  <c r="G652" i="11" s="1"/>
  <c r="F647" i="11"/>
  <c r="AB646" i="11"/>
  <c r="AB651" i="11" s="1"/>
  <c r="AA646" i="11"/>
  <c r="AA651" i="11" s="1"/>
  <c r="Z646" i="11"/>
  <c r="Y646" i="11"/>
  <c r="X646" i="11"/>
  <c r="J646" i="11"/>
  <c r="J651" i="11" s="1"/>
  <c r="I646" i="11"/>
  <c r="I651" i="11" s="1"/>
  <c r="H646" i="11"/>
  <c r="G646" i="11"/>
  <c r="G651" i="11" s="1"/>
  <c r="F646" i="11"/>
  <c r="AB644" i="11"/>
  <c r="AA644" i="11"/>
  <c r="Z644" i="11"/>
  <c r="Y644" i="11"/>
  <c r="X644" i="11"/>
  <c r="J644" i="11"/>
  <c r="J654" i="11" s="1"/>
  <c r="I644" i="11"/>
  <c r="H644" i="11"/>
  <c r="G644" i="11"/>
  <c r="F644" i="11"/>
  <c r="AB643" i="11"/>
  <c r="AA643" i="11"/>
  <c r="Z643" i="11"/>
  <c r="Y643" i="11"/>
  <c r="Y653" i="11" s="1"/>
  <c r="X643" i="11"/>
  <c r="J643" i="11"/>
  <c r="J653" i="11" s="1"/>
  <c r="I643" i="11"/>
  <c r="I653" i="11" s="1"/>
  <c r="H643" i="11"/>
  <c r="G643" i="11"/>
  <c r="G653" i="11" s="1"/>
  <c r="F643" i="11"/>
  <c r="AB642" i="11"/>
  <c r="AA642" i="11"/>
  <c r="Z642" i="11"/>
  <c r="Y642" i="11"/>
  <c r="X642" i="11"/>
  <c r="J642" i="11"/>
  <c r="I642" i="11"/>
  <c r="H642" i="11"/>
  <c r="G642" i="11"/>
  <c r="F642" i="11"/>
  <c r="AB641" i="11"/>
  <c r="AA641" i="11"/>
  <c r="Z641" i="11"/>
  <c r="Y641" i="11"/>
  <c r="Y651" i="11" s="1"/>
  <c r="X641" i="11"/>
  <c r="J641" i="11"/>
  <c r="I641" i="11"/>
  <c r="H641" i="11"/>
  <c r="G641" i="11"/>
  <c r="F641" i="11"/>
  <c r="AQ637" i="11"/>
  <c r="AP637" i="11"/>
  <c r="AO637" i="11"/>
  <c r="AN637" i="11"/>
  <c r="AM637" i="11"/>
  <c r="AQ636" i="11"/>
  <c r="AP636" i="11"/>
  <c r="AO636" i="11"/>
  <c r="AN636" i="11"/>
  <c r="AM636" i="11"/>
  <c r="AQ635" i="11"/>
  <c r="AP635" i="11"/>
  <c r="AO635" i="11"/>
  <c r="AN635" i="11"/>
  <c r="AM635" i="11"/>
  <c r="AQ634" i="11"/>
  <c r="AP634" i="11"/>
  <c r="AO634" i="11"/>
  <c r="AN634" i="11"/>
  <c r="AM634" i="11"/>
  <c r="AQ633" i="11"/>
  <c r="AP633" i="11"/>
  <c r="AO633" i="11"/>
  <c r="AN633" i="11"/>
  <c r="AM633" i="11"/>
  <c r="AQ632" i="11"/>
  <c r="AP632" i="11"/>
  <c r="AO632" i="11"/>
  <c r="AN632" i="11"/>
  <c r="AM632" i="11"/>
  <c r="AQ631" i="11"/>
  <c r="AP631" i="11"/>
  <c r="AO631" i="11"/>
  <c r="AN631" i="11"/>
  <c r="AM631" i="11"/>
  <c r="AQ630" i="11"/>
  <c r="AP630" i="11"/>
  <c r="AO630" i="11"/>
  <c r="AN630" i="11"/>
  <c r="AM630" i="11"/>
  <c r="AQ629" i="11"/>
  <c r="AP629" i="11"/>
  <c r="AO629" i="11"/>
  <c r="AN629" i="11"/>
  <c r="AM629" i="11"/>
  <c r="AQ628" i="11"/>
  <c r="AP628" i="11"/>
  <c r="AO628" i="11"/>
  <c r="AN628" i="11"/>
  <c r="AM628" i="11"/>
  <c r="AQ627" i="11"/>
  <c r="AP627" i="11"/>
  <c r="AO627" i="11"/>
  <c r="AN627" i="11"/>
  <c r="AM627" i="11"/>
  <c r="AQ626" i="11"/>
  <c r="AP626" i="11"/>
  <c r="AO626" i="11"/>
  <c r="AN626" i="11"/>
  <c r="AM626" i="11"/>
  <c r="AQ625" i="11"/>
  <c r="AP625" i="11"/>
  <c r="AO625" i="11"/>
  <c r="AN625" i="11"/>
  <c r="AM625" i="11"/>
  <c r="AQ624" i="11"/>
  <c r="AP624" i="11"/>
  <c r="AO624" i="11"/>
  <c r="AN624" i="11"/>
  <c r="AM624" i="11"/>
  <c r="AQ623" i="11"/>
  <c r="AP623" i="11"/>
  <c r="AO623" i="11"/>
  <c r="AN623" i="11"/>
  <c r="AM623" i="11"/>
  <c r="AQ622" i="11"/>
  <c r="AP622" i="11"/>
  <c r="AO622" i="11"/>
  <c r="AN622" i="11"/>
  <c r="AM622" i="11"/>
  <c r="AQ621" i="11"/>
  <c r="AP621" i="11"/>
  <c r="AO621" i="11"/>
  <c r="AN621" i="11"/>
  <c r="AM621" i="11"/>
  <c r="AQ620" i="11"/>
  <c r="AP620" i="11"/>
  <c r="AO620" i="11"/>
  <c r="AN620" i="11"/>
  <c r="AM620" i="11"/>
  <c r="AQ619" i="11"/>
  <c r="AP619" i="11"/>
  <c r="AO619" i="11"/>
  <c r="AN619" i="11"/>
  <c r="AM619" i="11"/>
  <c r="AQ618" i="11"/>
  <c r="AP618" i="11"/>
  <c r="AO618" i="11"/>
  <c r="AN618" i="11"/>
  <c r="AM618" i="11"/>
  <c r="AQ617" i="11"/>
  <c r="AP617" i="11"/>
  <c r="AO617" i="11"/>
  <c r="AN617" i="11"/>
  <c r="AM617" i="11"/>
  <c r="AQ616" i="11"/>
  <c r="AP616" i="11"/>
  <c r="AO616" i="11"/>
  <c r="AN616" i="11"/>
  <c r="AM616" i="11"/>
  <c r="AQ615" i="11"/>
  <c r="AP615" i="11"/>
  <c r="AO615" i="11"/>
  <c r="AN615" i="11"/>
  <c r="AM615" i="11"/>
  <c r="AQ614" i="11"/>
  <c r="AP614" i="11"/>
  <c r="AO614" i="11"/>
  <c r="AN614" i="11"/>
  <c r="AM614" i="11"/>
  <c r="AQ613" i="11"/>
  <c r="AP613" i="11"/>
  <c r="AO613" i="11"/>
  <c r="AN613" i="11"/>
  <c r="AM613" i="11"/>
  <c r="AQ612" i="11"/>
  <c r="AP612" i="11"/>
  <c r="AO612" i="11"/>
  <c r="AN612" i="11"/>
  <c r="AM612" i="11"/>
  <c r="AQ611" i="11"/>
  <c r="AP611" i="11"/>
  <c r="AO611" i="11"/>
  <c r="AN611" i="11"/>
  <c r="AM611" i="11"/>
  <c r="AQ610" i="11"/>
  <c r="AP610" i="11"/>
  <c r="AO610" i="11"/>
  <c r="AN610" i="11"/>
  <c r="AM610" i="11"/>
  <c r="AQ609" i="11"/>
  <c r="AP609" i="11"/>
  <c r="AO609" i="11"/>
  <c r="AN609" i="11"/>
  <c r="AM609" i="11"/>
  <c r="AQ608" i="11"/>
  <c r="AP608" i="11"/>
  <c r="AO608" i="11"/>
  <c r="AN608" i="11"/>
  <c r="AM608" i="11"/>
  <c r="AQ607" i="11"/>
  <c r="AP607" i="11"/>
  <c r="AO607" i="11"/>
  <c r="AN607" i="11"/>
  <c r="AM607" i="11"/>
  <c r="AQ606" i="11"/>
  <c r="AP606" i="11"/>
  <c r="AO606" i="11"/>
  <c r="AN606" i="11"/>
  <c r="AM606" i="11"/>
  <c r="AQ605" i="11"/>
  <c r="AP605" i="11"/>
  <c r="AO605" i="11"/>
  <c r="AN605" i="11"/>
  <c r="AM605" i="11"/>
  <c r="AQ604" i="11"/>
  <c r="AP604" i="11"/>
  <c r="AO604" i="11"/>
  <c r="AN604" i="11"/>
  <c r="AM604" i="11"/>
  <c r="AQ603" i="11"/>
  <c r="AP603" i="11"/>
  <c r="AO603" i="11"/>
  <c r="AN603" i="11"/>
  <c r="AM603" i="11"/>
  <c r="AQ602" i="11"/>
  <c r="AP602" i="11"/>
  <c r="AO602" i="11"/>
  <c r="AN602" i="11"/>
  <c r="AM602" i="11"/>
  <c r="AQ601" i="11"/>
  <c r="AP601" i="11"/>
  <c r="AO601" i="11"/>
  <c r="AN601" i="11"/>
  <c r="AM601" i="11"/>
  <c r="AQ600" i="11"/>
  <c r="AP600" i="11"/>
  <c r="AO600" i="11"/>
  <c r="AN600" i="11"/>
  <c r="AM600" i="11"/>
  <c r="AQ599" i="11"/>
  <c r="AP599" i="11"/>
  <c r="AO599" i="11"/>
  <c r="AN599" i="11"/>
  <c r="AM599" i="11"/>
  <c r="AQ598" i="11"/>
  <c r="AP598" i="11"/>
  <c r="AO598" i="11"/>
  <c r="AN598" i="11"/>
  <c r="AM598" i="11"/>
  <c r="AQ597" i="11"/>
  <c r="AP597" i="11"/>
  <c r="AO597" i="11"/>
  <c r="AN597" i="11"/>
  <c r="AM597" i="11"/>
  <c r="AQ596" i="11"/>
  <c r="AP596" i="11"/>
  <c r="AO596" i="11"/>
  <c r="AN596" i="11"/>
  <c r="AM596" i="11"/>
  <c r="AQ595" i="11"/>
  <c r="AP595" i="11"/>
  <c r="AO595" i="11"/>
  <c r="AN595" i="11"/>
  <c r="AM595" i="11"/>
  <c r="AQ594" i="11"/>
  <c r="AP594" i="11"/>
  <c r="AO594" i="11"/>
  <c r="AN594" i="11"/>
  <c r="AM594" i="11"/>
  <c r="AQ593" i="11"/>
  <c r="AP593" i="11"/>
  <c r="AO593" i="11"/>
  <c r="AN593" i="11"/>
  <c r="AM593" i="11"/>
  <c r="AQ592" i="11"/>
  <c r="AP592" i="11"/>
  <c r="AO592" i="11"/>
  <c r="AN592" i="11"/>
  <c r="AM592" i="11"/>
  <c r="AQ591" i="11"/>
  <c r="AP591" i="11"/>
  <c r="AO591" i="11"/>
  <c r="AN591" i="11"/>
  <c r="AM591" i="11"/>
  <c r="AQ590" i="11"/>
  <c r="AP590" i="11"/>
  <c r="AO590" i="11"/>
  <c r="AN590" i="11"/>
  <c r="AM590" i="11"/>
  <c r="AQ589" i="11"/>
  <c r="AP589" i="11"/>
  <c r="AO589" i="11"/>
  <c r="AN589" i="11"/>
  <c r="AM589" i="11"/>
  <c r="AQ588" i="11"/>
  <c r="AP588" i="11"/>
  <c r="AO588" i="11"/>
  <c r="AN588" i="11"/>
  <c r="AM588" i="11"/>
  <c r="AQ587" i="11"/>
  <c r="AP587" i="11"/>
  <c r="AO587" i="11"/>
  <c r="AN587" i="11"/>
  <c r="AM587" i="11"/>
  <c r="AQ586" i="11"/>
  <c r="AP586" i="11"/>
  <c r="AO586" i="11"/>
  <c r="AN586" i="11"/>
  <c r="AM586" i="11"/>
  <c r="AQ585" i="11"/>
  <c r="AP585" i="11"/>
  <c r="AO585" i="11"/>
  <c r="AN585" i="11"/>
  <c r="AM585" i="11"/>
  <c r="AQ584" i="11"/>
  <c r="AP584" i="11"/>
  <c r="AO584" i="11"/>
  <c r="AN584" i="11"/>
  <c r="AM584" i="11"/>
  <c r="AQ583" i="11"/>
  <c r="AP583" i="11"/>
  <c r="AO583" i="11"/>
  <c r="AN583" i="11"/>
  <c r="AM583" i="11"/>
  <c r="AQ582" i="11"/>
  <c r="AP582" i="11"/>
  <c r="AO582" i="11"/>
  <c r="AN582" i="11"/>
  <c r="AM582" i="11"/>
  <c r="AQ581" i="11"/>
  <c r="AP581" i="11"/>
  <c r="AO581" i="11"/>
  <c r="AN581" i="11"/>
  <c r="AM581" i="11"/>
  <c r="AQ580" i="11"/>
  <c r="AP580" i="11"/>
  <c r="AO580" i="11"/>
  <c r="AN580" i="11"/>
  <c r="AM580" i="11"/>
  <c r="AQ579" i="11"/>
  <c r="AP579" i="11"/>
  <c r="AO579" i="11"/>
  <c r="AN579" i="11"/>
  <c r="AM579" i="11"/>
  <c r="AQ578" i="11"/>
  <c r="AP578" i="11"/>
  <c r="AO578" i="11"/>
  <c r="AN578" i="11"/>
  <c r="AM578" i="11"/>
  <c r="AQ577" i="11"/>
  <c r="AP577" i="11"/>
  <c r="AO577" i="11"/>
  <c r="AN577" i="11"/>
  <c r="AM577" i="11"/>
  <c r="AQ576" i="11"/>
  <c r="AP576" i="11"/>
  <c r="AO576" i="11"/>
  <c r="AN576" i="11"/>
  <c r="AM576" i="11"/>
  <c r="AQ575" i="11"/>
  <c r="AP575" i="11"/>
  <c r="AO575" i="11"/>
  <c r="AN575" i="11"/>
  <c r="AM575" i="11"/>
  <c r="AQ574" i="11"/>
  <c r="AP574" i="11"/>
  <c r="AO574" i="11"/>
  <c r="AN574" i="11"/>
  <c r="AM574" i="11"/>
  <c r="AQ573" i="11"/>
  <c r="AP573" i="11"/>
  <c r="AO573" i="11"/>
  <c r="AN573" i="11"/>
  <c r="AM573" i="11"/>
  <c r="AQ572" i="11"/>
  <c r="AP572" i="11"/>
  <c r="AO572" i="11"/>
  <c r="AN572" i="11"/>
  <c r="AM572" i="11"/>
  <c r="AQ571" i="11"/>
  <c r="AP571" i="11"/>
  <c r="AO571" i="11"/>
  <c r="AN571" i="11"/>
  <c r="AM571" i="11"/>
  <c r="AQ570" i="11"/>
  <c r="AP570" i="11"/>
  <c r="AO570" i="11"/>
  <c r="AN570" i="11"/>
  <c r="AM570" i="11"/>
  <c r="AQ569" i="11"/>
  <c r="AP569" i="11"/>
  <c r="AO569" i="11"/>
  <c r="AN569" i="11"/>
  <c r="AM569" i="11"/>
  <c r="AQ568" i="11"/>
  <c r="AP568" i="11"/>
  <c r="AO568" i="11"/>
  <c r="AN568" i="11"/>
  <c r="AM568" i="11"/>
  <c r="AQ567" i="11"/>
  <c r="AP567" i="11"/>
  <c r="AO567" i="11"/>
  <c r="AN567" i="11"/>
  <c r="AM567" i="11"/>
  <c r="AQ566" i="11"/>
  <c r="AP566" i="11"/>
  <c r="AO566" i="11"/>
  <c r="AN566" i="11"/>
  <c r="AM566" i="11"/>
  <c r="AQ565" i="11"/>
  <c r="AP565" i="11"/>
  <c r="AO565" i="11"/>
  <c r="AN565" i="11"/>
  <c r="AM565" i="11"/>
  <c r="AQ564" i="11"/>
  <c r="AP564" i="11"/>
  <c r="AO564" i="11"/>
  <c r="AN564" i="11"/>
  <c r="AM564" i="11"/>
  <c r="AQ563" i="11"/>
  <c r="AP563" i="11"/>
  <c r="AO563" i="11"/>
  <c r="AN563" i="11"/>
  <c r="AM563" i="11"/>
  <c r="AQ562" i="11"/>
  <c r="AP562" i="11"/>
  <c r="AO562" i="11"/>
  <c r="AN562" i="11"/>
  <c r="AM562" i="11"/>
  <c r="AQ561" i="11"/>
  <c r="AP561" i="11"/>
  <c r="AO561" i="11"/>
  <c r="AN561" i="11"/>
  <c r="AM561" i="11"/>
  <c r="AQ560" i="11"/>
  <c r="AP560" i="11"/>
  <c r="AO560" i="11"/>
  <c r="AN560" i="11"/>
  <c r="AM560" i="11"/>
  <c r="AQ559" i="11"/>
  <c r="AP559" i="11"/>
  <c r="AO559" i="11"/>
  <c r="AN559" i="11"/>
  <c r="AM559" i="11"/>
  <c r="AQ558" i="11"/>
  <c r="AP558" i="11"/>
  <c r="AO558" i="11"/>
  <c r="AN558" i="11"/>
  <c r="AM558" i="11"/>
  <c r="AQ557" i="11"/>
  <c r="AP557" i="11"/>
  <c r="AO557" i="11"/>
  <c r="AN557" i="11"/>
  <c r="AM557" i="11"/>
  <c r="AQ556" i="11"/>
  <c r="AP556" i="11"/>
  <c r="AO556" i="11"/>
  <c r="AN556" i="11"/>
  <c r="AM556" i="11"/>
  <c r="AQ555" i="11"/>
  <c r="AP555" i="11"/>
  <c r="AO555" i="11"/>
  <c r="AN555" i="11"/>
  <c r="AM555" i="11"/>
  <c r="AQ554" i="11"/>
  <c r="AP554" i="11"/>
  <c r="AO554" i="11"/>
  <c r="AN554" i="11"/>
  <c r="AM554" i="11"/>
  <c r="AQ553" i="11"/>
  <c r="AP553" i="11"/>
  <c r="AO553" i="11"/>
  <c r="AN553" i="11"/>
  <c r="AM553" i="11"/>
  <c r="AQ552" i="11"/>
  <c r="AP552" i="11"/>
  <c r="AO552" i="11"/>
  <c r="AN552" i="11"/>
  <c r="AM552" i="11"/>
  <c r="AQ551" i="11"/>
  <c r="AP551" i="11"/>
  <c r="AO551" i="11"/>
  <c r="AN551" i="11"/>
  <c r="AM551" i="11"/>
  <c r="AQ550" i="11"/>
  <c r="AP550" i="11"/>
  <c r="AO550" i="11"/>
  <c r="AN550" i="11"/>
  <c r="AM550" i="11"/>
  <c r="AQ549" i="11"/>
  <c r="AP549" i="11"/>
  <c r="AO549" i="11"/>
  <c r="AN549" i="11"/>
  <c r="AM549" i="11"/>
  <c r="AQ548" i="11"/>
  <c r="AP548" i="11"/>
  <c r="AO548" i="11"/>
  <c r="AN548" i="11"/>
  <c r="AM548" i="11"/>
  <c r="AQ547" i="11"/>
  <c r="AP547" i="11"/>
  <c r="AO547" i="11"/>
  <c r="AN547" i="11"/>
  <c r="AM547" i="11"/>
  <c r="AQ546" i="11"/>
  <c r="AP546" i="11"/>
  <c r="AO546" i="11"/>
  <c r="AN546" i="11"/>
  <c r="AM546" i="11"/>
  <c r="AQ545" i="11"/>
  <c r="AP545" i="11"/>
  <c r="AO545" i="11"/>
  <c r="AN545" i="11"/>
  <c r="AM545" i="11"/>
  <c r="AQ544" i="11"/>
  <c r="AP544" i="11"/>
  <c r="AO544" i="11"/>
  <c r="AN544" i="11"/>
  <c r="AM544" i="11"/>
  <c r="AQ543" i="11"/>
  <c r="AP543" i="11"/>
  <c r="AO543" i="11"/>
  <c r="AN543" i="11"/>
  <c r="AM543" i="11"/>
  <c r="AQ542" i="11"/>
  <c r="AP542" i="11"/>
  <c r="AO542" i="11"/>
  <c r="AN542" i="11"/>
  <c r="AM542" i="11"/>
  <c r="AQ541" i="11"/>
  <c r="AP541" i="11"/>
  <c r="AO541" i="11"/>
  <c r="AN541" i="11"/>
  <c r="AM541" i="11"/>
  <c r="AQ540" i="11"/>
  <c r="AP540" i="11"/>
  <c r="AO540" i="11"/>
  <c r="AN540" i="11"/>
  <c r="AM540" i="11"/>
  <c r="AQ539" i="11"/>
  <c r="AP539" i="11"/>
  <c r="AO539" i="11"/>
  <c r="AN539" i="11"/>
  <c r="AM539" i="11"/>
  <c r="AQ538" i="11"/>
  <c r="AP538" i="11"/>
  <c r="AO538" i="11"/>
  <c r="AN538" i="11"/>
  <c r="AM538" i="11"/>
  <c r="AQ537" i="11"/>
  <c r="AP537" i="11"/>
  <c r="AO537" i="11"/>
  <c r="AN537" i="11"/>
  <c r="AM537" i="11"/>
  <c r="AQ536" i="11"/>
  <c r="AP536" i="11"/>
  <c r="AO536" i="11"/>
  <c r="AN536" i="11"/>
  <c r="AM536" i="11"/>
  <c r="AQ535" i="11"/>
  <c r="AP535" i="11"/>
  <c r="AO535" i="11"/>
  <c r="AN535" i="11"/>
  <c r="AM535" i="11"/>
  <c r="AQ534" i="11"/>
  <c r="AP534" i="11"/>
  <c r="AO534" i="11"/>
  <c r="AN534" i="11"/>
  <c r="AM534" i="11"/>
  <c r="AQ533" i="11"/>
  <c r="AP533" i="11"/>
  <c r="AO533" i="11"/>
  <c r="AN533" i="11"/>
  <c r="AM533" i="11"/>
  <c r="AQ532" i="11"/>
  <c r="AP532" i="11"/>
  <c r="AO532" i="11"/>
  <c r="AN532" i="11"/>
  <c r="AM532" i="11"/>
  <c r="AQ531" i="11"/>
  <c r="AP531" i="11"/>
  <c r="AO531" i="11"/>
  <c r="AN531" i="11"/>
  <c r="AM531" i="11"/>
  <c r="AQ530" i="11"/>
  <c r="AP530" i="11"/>
  <c r="AO530" i="11"/>
  <c r="AN530" i="11"/>
  <c r="AM530" i="11"/>
  <c r="AQ529" i="11"/>
  <c r="AP529" i="11"/>
  <c r="AO529" i="11"/>
  <c r="AN529" i="11"/>
  <c r="AM529" i="11"/>
  <c r="AQ528" i="11"/>
  <c r="AP528" i="11"/>
  <c r="AO528" i="11"/>
  <c r="AN528" i="11"/>
  <c r="AM528" i="11"/>
  <c r="AQ527" i="11"/>
  <c r="AP527" i="11"/>
  <c r="AO527" i="11"/>
  <c r="AN527" i="11"/>
  <c r="AM527" i="11"/>
  <c r="AQ526" i="11"/>
  <c r="AP526" i="11"/>
  <c r="AO526" i="11"/>
  <c r="AN526" i="11"/>
  <c r="AM526" i="11"/>
  <c r="AQ525" i="11"/>
  <c r="AP525" i="11"/>
  <c r="AO525" i="11"/>
  <c r="AN525" i="11"/>
  <c r="AM525" i="11"/>
  <c r="AQ524" i="11"/>
  <c r="AP524" i="11"/>
  <c r="AO524" i="11"/>
  <c r="AN524" i="11"/>
  <c r="AM524" i="11"/>
  <c r="AQ523" i="11"/>
  <c r="AP523" i="11"/>
  <c r="AO523" i="11"/>
  <c r="AN523" i="11"/>
  <c r="AM523" i="11"/>
  <c r="AQ522" i="11"/>
  <c r="AP522" i="11"/>
  <c r="AO522" i="11"/>
  <c r="AN522" i="11"/>
  <c r="AM522" i="11"/>
  <c r="AQ521" i="11"/>
  <c r="AP521" i="11"/>
  <c r="AO521" i="11"/>
  <c r="AN521" i="11"/>
  <c r="AM521" i="11"/>
  <c r="AQ520" i="11"/>
  <c r="AP520" i="11"/>
  <c r="AO520" i="11"/>
  <c r="AN520" i="11"/>
  <c r="AM520" i="11"/>
  <c r="AQ519" i="11"/>
  <c r="AP519" i="11"/>
  <c r="AO519" i="11"/>
  <c r="AN519" i="11"/>
  <c r="AM519" i="11"/>
  <c r="AQ518" i="11"/>
  <c r="AP518" i="11"/>
  <c r="AO518" i="11"/>
  <c r="AN518" i="11"/>
  <c r="AM518" i="11"/>
  <c r="AQ517" i="11"/>
  <c r="AP517" i="11"/>
  <c r="AO517" i="11"/>
  <c r="AN517" i="11"/>
  <c r="AM517" i="11"/>
  <c r="AQ516" i="11"/>
  <c r="AP516" i="11"/>
  <c r="AO516" i="11"/>
  <c r="AN516" i="11"/>
  <c r="AM516" i="11"/>
  <c r="AQ515" i="11"/>
  <c r="AP515" i="11"/>
  <c r="AO515" i="11"/>
  <c r="AN515" i="11"/>
  <c r="AM515" i="11"/>
  <c r="AQ514" i="11"/>
  <c r="AP514" i="11"/>
  <c r="AO514" i="11"/>
  <c r="AN514" i="11"/>
  <c r="AM514" i="11"/>
  <c r="AQ513" i="11"/>
  <c r="AP513" i="11"/>
  <c r="AO513" i="11"/>
  <c r="AN513" i="11"/>
  <c r="AM513" i="11"/>
  <c r="AQ512" i="11"/>
  <c r="AP512" i="11"/>
  <c r="AO512" i="11"/>
  <c r="AN512" i="11"/>
  <c r="AM512" i="11"/>
  <c r="AQ511" i="11"/>
  <c r="AP511" i="11"/>
  <c r="AO511" i="11"/>
  <c r="AN511" i="11"/>
  <c r="AM511" i="11"/>
  <c r="AQ510" i="11"/>
  <c r="AP510" i="11"/>
  <c r="AO510" i="11"/>
  <c r="AN510" i="11"/>
  <c r="AM510" i="11"/>
  <c r="AQ509" i="11"/>
  <c r="AP509" i="11"/>
  <c r="AO509" i="11"/>
  <c r="AN509" i="11"/>
  <c r="AM509" i="11"/>
  <c r="AQ508" i="11"/>
  <c r="AP508" i="11"/>
  <c r="AO508" i="11"/>
  <c r="AN508" i="11"/>
  <c r="AM508" i="11"/>
  <c r="AQ507" i="11"/>
  <c r="AP507" i="11"/>
  <c r="AO507" i="11"/>
  <c r="AN507" i="11"/>
  <c r="AM507" i="11"/>
  <c r="AQ506" i="11"/>
  <c r="AP506" i="11"/>
  <c r="AO506" i="11"/>
  <c r="AN506" i="11"/>
  <c r="AM506" i="11"/>
  <c r="AQ505" i="11"/>
  <c r="AP505" i="11"/>
  <c r="AO505" i="11"/>
  <c r="AN505" i="11"/>
  <c r="AM505" i="11"/>
  <c r="AQ504" i="11"/>
  <c r="AP504" i="11"/>
  <c r="AO504" i="11"/>
  <c r="AN504" i="11"/>
  <c r="AM504" i="11"/>
  <c r="AQ503" i="11"/>
  <c r="AP503" i="11"/>
  <c r="AO503" i="11"/>
  <c r="AN503" i="11"/>
  <c r="AM503" i="11"/>
  <c r="AQ502" i="11"/>
  <c r="AP502" i="11"/>
  <c r="AO502" i="11"/>
  <c r="AN502" i="11"/>
  <c r="AM502" i="11"/>
  <c r="AQ501" i="11"/>
  <c r="AP501" i="11"/>
  <c r="AO501" i="11"/>
  <c r="AN501" i="11"/>
  <c r="AM501" i="11"/>
  <c r="AQ500" i="11"/>
  <c r="AP500" i="11"/>
  <c r="AO500" i="11"/>
  <c r="AN500" i="11"/>
  <c r="AM500" i="11"/>
  <c r="AQ499" i="11"/>
  <c r="AP499" i="11"/>
  <c r="AO499" i="11"/>
  <c r="AN499" i="11"/>
  <c r="AM499" i="11"/>
  <c r="AQ498" i="11"/>
  <c r="AP498" i="11"/>
  <c r="AO498" i="11"/>
  <c r="AN498" i="11"/>
  <c r="AM498" i="11"/>
  <c r="AQ497" i="11"/>
  <c r="AP497" i="11"/>
  <c r="AO497" i="11"/>
  <c r="AN497" i="11"/>
  <c r="AM497" i="11"/>
  <c r="AQ496" i="11"/>
  <c r="AP496" i="11"/>
  <c r="AO496" i="11"/>
  <c r="AN496" i="11"/>
  <c r="AM496" i="11"/>
  <c r="AQ495" i="11"/>
  <c r="AP495" i="11"/>
  <c r="AO495" i="11"/>
  <c r="AN495" i="11"/>
  <c r="AM495" i="11"/>
  <c r="AQ494" i="11"/>
  <c r="AP494" i="11"/>
  <c r="AO494" i="11"/>
  <c r="AN494" i="11"/>
  <c r="AM494" i="11"/>
  <c r="AQ493" i="11"/>
  <c r="AP493" i="11"/>
  <c r="AO493" i="11"/>
  <c r="AN493" i="11"/>
  <c r="AM493" i="11"/>
  <c r="AQ492" i="11"/>
  <c r="AP492" i="11"/>
  <c r="AO492" i="11"/>
  <c r="AN492" i="11"/>
  <c r="AM492" i="11"/>
  <c r="AQ491" i="11"/>
  <c r="AP491" i="11"/>
  <c r="AO491" i="11"/>
  <c r="AN491" i="11"/>
  <c r="AM491" i="11"/>
  <c r="AQ490" i="11"/>
  <c r="AP490" i="11"/>
  <c r="AO490" i="11"/>
  <c r="AN490" i="11"/>
  <c r="AM490" i="11"/>
  <c r="AQ489" i="11"/>
  <c r="AP489" i="11"/>
  <c r="AO489" i="11"/>
  <c r="AN489" i="11"/>
  <c r="AM489" i="11"/>
  <c r="AQ488" i="11"/>
  <c r="AP488" i="11"/>
  <c r="AO488" i="11"/>
  <c r="AN488" i="11"/>
  <c r="AM488" i="11"/>
  <c r="AQ487" i="11"/>
  <c r="AP487" i="11"/>
  <c r="AO487" i="11"/>
  <c r="AN487" i="11"/>
  <c r="AM487" i="11"/>
  <c r="AQ486" i="11"/>
  <c r="AP486" i="11"/>
  <c r="AO486" i="11"/>
  <c r="AN486" i="11"/>
  <c r="AM486" i="11"/>
  <c r="AQ485" i="11"/>
  <c r="AP485" i="11"/>
  <c r="AO485" i="11"/>
  <c r="AN485" i="11"/>
  <c r="AM485" i="11"/>
  <c r="AQ484" i="11"/>
  <c r="AP484" i="11"/>
  <c r="AO484" i="11"/>
  <c r="AN484" i="11"/>
  <c r="AM484" i="11"/>
  <c r="AQ483" i="11"/>
  <c r="AP483" i="11"/>
  <c r="AO483" i="11"/>
  <c r="AN483" i="11"/>
  <c r="AM483" i="11"/>
  <c r="AQ482" i="11"/>
  <c r="AP482" i="11"/>
  <c r="AO482" i="11"/>
  <c r="AN482" i="11"/>
  <c r="AM482" i="11"/>
  <c r="AQ481" i="11"/>
  <c r="AP481" i="11"/>
  <c r="AO481" i="11"/>
  <c r="AN481" i="11"/>
  <c r="AM481" i="11"/>
  <c r="AQ480" i="11"/>
  <c r="AP480" i="11"/>
  <c r="AO480" i="11"/>
  <c r="AN480" i="11"/>
  <c r="AM480" i="11"/>
  <c r="AQ479" i="11"/>
  <c r="AP479" i="11"/>
  <c r="AO479" i="11"/>
  <c r="AN479" i="11"/>
  <c r="AM479" i="11"/>
  <c r="AQ478" i="11"/>
  <c r="AP478" i="11"/>
  <c r="AO478" i="11"/>
  <c r="AN478" i="11"/>
  <c r="AM478" i="11"/>
  <c r="AQ477" i="11"/>
  <c r="AP477" i="11"/>
  <c r="AO477" i="11"/>
  <c r="AN477" i="11"/>
  <c r="AM477" i="11"/>
  <c r="AQ476" i="11"/>
  <c r="AP476" i="11"/>
  <c r="AO476" i="11"/>
  <c r="AN476" i="11"/>
  <c r="AM476" i="11"/>
  <c r="AQ475" i="11"/>
  <c r="AP475" i="11"/>
  <c r="AO475" i="11"/>
  <c r="AN475" i="11"/>
  <c r="AM475" i="11"/>
  <c r="AQ474" i="11"/>
  <c r="AP474" i="11"/>
  <c r="AO474" i="11"/>
  <c r="AN474" i="11"/>
  <c r="AM474" i="11"/>
  <c r="AQ473" i="11"/>
  <c r="AP473" i="11"/>
  <c r="AO473" i="11"/>
  <c r="AN473" i="11"/>
  <c r="AM473" i="11"/>
  <c r="AQ472" i="11"/>
  <c r="AP472" i="11"/>
  <c r="AO472" i="11"/>
  <c r="AN472" i="11"/>
  <c r="AM472" i="11"/>
  <c r="AQ471" i="11"/>
  <c r="AP471" i="11"/>
  <c r="AO471" i="11"/>
  <c r="AN471" i="11"/>
  <c r="AM471" i="11"/>
  <c r="AQ470" i="11"/>
  <c r="AP470" i="11"/>
  <c r="AO470" i="11"/>
  <c r="AN470" i="11"/>
  <c r="AM470" i="11"/>
  <c r="AQ469" i="11"/>
  <c r="AP469" i="11"/>
  <c r="AO469" i="11"/>
  <c r="AN469" i="11"/>
  <c r="AM469" i="11"/>
  <c r="AQ468" i="11"/>
  <c r="AP468" i="11"/>
  <c r="AO468" i="11"/>
  <c r="AN468" i="11"/>
  <c r="AM468" i="11"/>
  <c r="AQ467" i="11"/>
  <c r="AP467" i="11"/>
  <c r="AO467" i="11"/>
  <c r="AN467" i="11"/>
  <c r="AM467" i="11"/>
  <c r="AQ466" i="11"/>
  <c r="AP466" i="11"/>
  <c r="AO466" i="11"/>
  <c r="AN466" i="11"/>
  <c r="AM466" i="11"/>
  <c r="AQ465" i="11"/>
  <c r="AP465" i="11"/>
  <c r="AO465" i="11"/>
  <c r="AN465" i="11"/>
  <c r="AM465" i="11"/>
  <c r="AQ464" i="11"/>
  <c r="AP464" i="11"/>
  <c r="AO464" i="11"/>
  <c r="AN464" i="11"/>
  <c r="AM464" i="11"/>
  <c r="AQ463" i="11"/>
  <c r="AP463" i="11"/>
  <c r="AO463" i="11"/>
  <c r="AN463" i="11"/>
  <c r="AM463" i="11"/>
  <c r="AQ462" i="11"/>
  <c r="AP462" i="11"/>
  <c r="AO462" i="11"/>
  <c r="AN462" i="11"/>
  <c r="AM462" i="11"/>
  <c r="AQ461" i="11"/>
  <c r="AP461" i="11"/>
  <c r="AO461" i="11"/>
  <c r="AN461" i="11"/>
  <c r="AM461" i="11"/>
  <c r="AQ460" i="11"/>
  <c r="AP460" i="11"/>
  <c r="AO460" i="11"/>
  <c r="AN460" i="11"/>
  <c r="AM460" i="11"/>
  <c r="AQ459" i="11"/>
  <c r="AP459" i="11"/>
  <c r="AO459" i="11"/>
  <c r="AN459" i="11"/>
  <c r="AM459" i="11"/>
  <c r="AQ458" i="11"/>
  <c r="AP458" i="11"/>
  <c r="AO458" i="11"/>
  <c r="AN458" i="11"/>
  <c r="AM458" i="11"/>
  <c r="AQ457" i="11"/>
  <c r="AP457" i="11"/>
  <c r="AO457" i="11"/>
  <c r="AN457" i="11"/>
  <c r="AM457" i="11"/>
  <c r="AQ456" i="11"/>
  <c r="AP456" i="11"/>
  <c r="AO456" i="11"/>
  <c r="AN456" i="11"/>
  <c r="AM456" i="11"/>
  <c r="AQ455" i="11"/>
  <c r="AP455" i="11"/>
  <c r="AO455" i="11"/>
  <c r="AN455" i="11"/>
  <c r="AM455" i="11"/>
  <c r="AQ454" i="11"/>
  <c r="AP454" i="11"/>
  <c r="AO454" i="11"/>
  <c r="AN454" i="11"/>
  <c r="AM454" i="11"/>
  <c r="AQ453" i="11"/>
  <c r="AP453" i="11"/>
  <c r="AO453" i="11"/>
  <c r="AN453" i="11"/>
  <c r="AM453" i="11"/>
  <c r="AQ452" i="11"/>
  <c r="AP452" i="11"/>
  <c r="AO452" i="11"/>
  <c r="AN452" i="11"/>
  <c r="AM452" i="11"/>
  <c r="AQ451" i="11"/>
  <c r="AP451" i="11"/>
  <c r="AO451" i="11"/>
  <c r="AN451" i="11"/>
  <c r="AM451" i="11"/>
  <c r="AQ450" i="11"/>
  <c r="AP450" i="11"/>
  <c r="AO450" i="11"/>
  <c r="AN450" i="11"/>
  <c r="AM450" i="11"/>
  <c r="AQ449" i="11"/>
  <c r="AP449" i="11"/>
  <c r="AO449" i="11"/>
  <c r="AN449" i="11"/>
  <c r="AM449" i="11"/>
  <c r="AQ448" i="11"/>
  <c r="AP448" i="11"/>
  <c r="AO448" i="11"/>
  <c r="AN448" i="11"/>
  <c r="AM448" i="11"/>
  <c r="AQ447" i="11"/>
  <c r="AP447" i="11"/>
  <c r="AO447" i="11"/>
  <c r="AN447" i="11"/>
  <c r="AM447" i="11"/>
  <c r="AQ446" i="11"/>
  <c r="AP446" i="11"/>
  <c r="AO446" i="11"/>
  <c r="AN446" i="11"/>
  <c r="AM446" i="11"/>
  <c r="AQ445" i="11"/>
  <c r="AP445" i="11"/>
  <c r="AO445" i="11"/>
  <c r="AN445" i="11"/>
  <c r="AM445" i="11"/>
  <c r="AQ444" i="11"/>
  <c r="AP444" i="11"/>
  <c r="AO444" i="11"/>
  <c r="AN444" i="11"/>
  <c r="AM444" i="11"/>
  <c r="AQ443" i="11"/>
  <c r="AP443" i="11"/>
  <c r="AO443" i="11"/>
  <c r="AN443" i="11"/>
  <c r="AM443" i="11"/>
  <c r="AQ442" i="11"/>
  <c r="AP442" i="11"/>
  <c r="AO442" i="11"/>
  <c r="AN442" i="11"/>
  <c r="AM442" i="11"/>
  <c r="AQ441" i="11"/>
  <c r="AP441" i="11"/>
  <c r="AO441" i="11"/>
  <c r="AN441" i="11"/>
  <c r="AM441" i="11"/>
  <c r="AQ440" i="11"/>
  <c r="AP440" i="11"/>
  <c r="AO440" i="11"/>
  <c r="AN440" i="11"/>
  <c r="AM440" i="11"/>
  <c r="AQ439" i="11"/>
  <c r="AP439" i="11"/>
  <c r="AO439" i="11"/>
  <c r="AN439" i="11"/>
  <c r="AM439" i="11"/>
  <c r="AQ438" i="11"/>
  <c r="AP438" i="11"/>
  <c r="AO438" i="11"/>
  <c r="AN438" i="11"/>
  <c r="AM438" i="11"/>
  <c r="AQ437" i="11"/>
  <c r="AP437" i="11"/>
  <c r="AO437" i="11"/>
  <c r="AN437" i="11"/>
  <c r="AM437" i="11"/>
  <c r="AQ436" i="11"/>
  <c r="AP436" i="11"/>
  <c r="AO436" i="11"/>
  <c r="AN436" i="11"/>
  <c r="AM436" i="11"/>
  <c r="AQ435" i="11"/>
  <c r="AP435" i="11"/>
  <c r="AO435" i="11"/>
  <c r="AN435" i="11"/>
  <c r="AM435" i="11"/>
  <c r="AQ434" i="11"/>
  <c r="AP434" i="11"/>
  <c r="AO434" i="11"/>
  <c r="AN434" i="11"/>
  <c r="AM434" i="11"/>
  <c r="AQ433" i="11"/>
  <c r="AP433" i="11"/>
  <c r="AO433" i="11"/>
  <c r="AN433" i="11"/>
  <c r="AM433" i="11"/>
  <c r="AQ432" i="11"/>
  <c r="AP432" i="11"/>
  <c r="AO432" i="11"/>
  <c r="AN432" i="11"/>
  <c r="AM432" i="11"/>
  <c r="AQ431" i="11"/>
  <c r="AP431" i="11"/>
  <c r="AO431" i="11"/>
  <c r="AN431" i="11"/>
  <c r="AM431" i="11"/>
  <c r="AQ430" i="11"/>
  <c r="AP430" i="11"/>
  <c r="AO430" i="11"/>
  <c r="AN430" i="11"/>
  <c r="AM430" i="11"/>
  <c r="AQ429" i="11"/>
  <c r="AP429" i="11"/>
  <c r="AO429" i="11"/>
  <c r="AN429" i="11"/>
  <c r="AM429" i="11"/>
  <c r="AQ428" i="11"/>
  <c r="AP428" i="11"/>
  <c r="AO428" i="11"/>
  <c r="AN428" i="11"/>
  <c r="AM428" i="11"/>
  <c r="AQ427" i="11"/>
  <c r="AP427" i="11"/>
  <c r="AO427" i="11"/>
  <c r="AN427" i="11"/>
  <c r="AM427" i="11"/>
  <c r="AQ426" i="11"/>
  <c r="AP426" i="11"/>
  <c r="AO426" i="11"/>
  <c r="AN426" i="11"/>
  <c r="AM426" i="11"/>
  <c r="AQ425" i="11"/>
  <c r="AP425" i="11"/>
  <c r="AO425" i="11"/>
  <c r="AN425" i="11"/>
  <c r="AM425" i="11"/>
  <c r="AQ424" i="11"/>
  <c r="AP424" i="11"/>
  <c r="AO424" i="11"/>
  <c r="AN424" i="11"/>
  <c r="AM424" i="11"/>
  <c r="AQ423" i="11"/>
  <c r="AP423" i="11"/>
  <c r="AO423" i="11"/>
  <c r="AN423" i="11"/>
  <c r="AM423" i="11"/>
  <c r="AQ422" i="11"/>
  <c r="AP422" i="11"/>
  <c r="AO422" i="11"/>
  <c r="AN422" i="11"/>
  <c r="AM422" i="11"/>
  <c r="AQ421" i="11"/>
  <c r="AP421" i="11"/>
  <c r="AO421" i="11"/>
  <c r="AN421" i="11"/>
  <c r="AM421" i="11"/>
  <c r="AQ420" i="11"/>
  <c r="AP420" i="11"/>
  <c r="AO420" i="11"/>
  <c r="AN420" i="11"/>
  <c r="AM420" i="11"/>
  <c r="AQ419" i="11"/>
  <c r="AP419" i="11"/>
  <c r="AO419" i="11"/>
  <c r="AN419" i="11"/>
  <c r="AM419" i="11"/>
  <c r="AQ418" i="11"/>
  <c r="AP418" i="11"/>
  <c r="AO418" i="11"/>
  <c r="AN418" i="11"/>
  <c r="AM418" i="11"/>
  <c r="AQ417" i="11"/>
  <c r="AP417" i="11"/>
  <c r="AO417" i="11"/>
  <c r="AN417" i="11"/>
  <c r="AM417" i="11"/>
  <c r="AQ416" i="11"/>
  <c r="AP416" i="11"/>
  <c r="AO416" i="11"/>
  <c r="AN416" i="11"/>
  <c r="AM416" i="11"/>
  <c r="AQ415" i="11"/>
  <c r="AP415" i="11"/>
  <c r="AO415" i="11"/>
  <c r="AN415" i="11"/>
  <c r="AM415" i="11"/>
  <c r="AQ414" i="11"/>
  <c r="AP414" i="11"/>
  <c r="AO414" i="11"/>
  <c r="AN414" i="11"/>
  <c r="AM414" i="11"/>
  <c r="AQ413" i="11"/>
  <c r="AP413" i="11"/>
  <c r="AO413" i="11"/>
  <c r="AN413" i="11"/>
  <c r="AM413" i="11"/>
  <c r="AQ412" i="11"/>
  <c r="AP412" i="11"/>
  <c r="AO412" i="11"/>
  <c r="AN412" i="11"/>
  <c r="AM412" i="11"/>
  <c r="AQ411" i="11"/>
  <c r="AP411" i="11"/>
  <c r="AO411" i="11"/>
  <c r="AN411" i="11"/>
  <c r="AM411" i="11"/>
  <c r="AQ410" i="11"/>
  <c r="AP410" i="11"/>
  <c r="AO410" i="11"/>
  <c r="AN410" i="11"/>
  <c r="AM410" i="11"/>
  <c r="AQ409" i="11"/>
  <c r="AP409" i="11"/>
  <c r="AO409" i="11"/>
  <c r="AN409" i="11"/>
  <c r="AM409" i="11"/>
  <c r="AQ408" i="11"/>
  <c r="AP408" i="11"/>
  <c r="AO408" i="11"/>
  <c r="AN408" i="11"/>
  <c r="AM408" i="11"/>
  <c r="AQ407" i="11"/>
  <c r="AP407" i="11"/>
  <c r="AO407" i="11"/>
  <c r="AN407" i="11"/>
  <c r="AM407" i="11"/>
  <c r="AQ406" i="11"/>
  <c r="AP406" i="11"/>
  <c r="AO406" i="11"/>
  <c r="AN406" i="11"/>
  <c r="AM406" i="11"/>
  <c r="AQ405" i="11"/>
  <c r="AP405" i="11"/>
  <c r="AO405" i="11"/>
  <c r="AN405" i="11"/>
  <c r="AM405" i="11"/>
  <c r="AQ404" i="11"/>
  <c r="AP404" i="11"/>
  <c r="AO404" i="11"/>
  <c r="AN404" i="11"/>
  <c r="AM404" i="11"/>
  <c r="AQ403" i="11"/>
  <c r="AP403" i="11"/>
  <c r="AO403" i="11"/>
  <c r="AN403" i="11"/>
  <c r="AM403" i="11"/>
  <c r="AQ402" i="11"/>
  <c r="AP402" i="11"/>
  <c r="AO402" i="11"/>
  <c r="AN402" i="11"/>
  <c r="AM402" i="11"/>
  <c r="AQ401" i="11"/>
  <c r="AP401" i="11"/>
  <c r="AO401" i="11"/>
  <c r="AN401" i="11"/>
  <c r="AM401" i="11"/>
  <c r="AQ400" i="11"/>
  <c r="AP400" i="11"/>
  <c r="AO400" i="11"/>
  <c r="AN400" i="11"/>
  <c r="AM400" i="11"/>
  <c r="AQ399" i="11"/>
  <c r="AP399" i="11"/>
  <c r="AO399" i="11"/>
  <c r="AN399" i="11"/>
  <c r="AM399" i="11"/>
  <c r="AQ398" i="11"/>
  <c r="AP398" i="11"/>
  <c r="AO398" i="11"/>
  <c r="AN398" i="11"/>
  <c r="AM398" i="11"/>
  <c r="AQ397" i="11"/>
  <c r="AP397" i="11"/>
  <c r="AO397" i="11"/>
  <c r="AN397" i="11"/>
  <c r="AM397" i="11"/>
  <c r="AQ396" i="11"/>
  <c r="AP396" i="11"/>
  <c r="AO396" i="11"/>
  <c r="AN396" i="11"/>
  <c r="AM396" i="11"/>
  <c r="AQ395" i="11"/>
  <c r="AP395" i="11"/>
  <c r="AO395" i="11"/>
  <c r="AN395" i="11"/>
  <c r="AM395" i="11"/>
  <c r="AQ394" i="11"/>
  <c r="AP394" i="11"/>
  <c r="AO394" i="11"/>
  <c r="AN394" i="11"/>
  <c r="AM394" i="11"/>
  <c r="AQ393" i="11"/>
  <c r="AP393" i="11"/>
  <c r="AO393" i="11"/>
  <c r="AN393" i="11"/>
  <c r="AM393" i="11"/>
  <c r="AQ392" i="11"/>
  <c r="AP392" i="11"/>
  <c r="AO392" i="11"/>
  <c r="AN392" i="11"/>
  <c r="AM392" i="11"/>
  <c r="AQ391" i="11"/>
  <c r="AP391" i="11"/>
  <c r="AO391" i="11"/>
  <c r="AN391" i="11"/>
  <c r="AM391" i="11"/>
  <c r="AQ390" i="11"/>
  <c r="AP390" i="11"/>
  <c r="AO390" i="11"/>
  <c r="AN390" i="11"/>
  <c r="AM390" i="11"/>
  <c r="AQ389" i="11"/>
  <c r="AP389" i="11"/>
  <c r="AO389" i="11"/>
  <c r="AN389" i="11"/>
  <c r="AM389" i="11"/>
  <c r="AQ388" i="11"/>
  <c r="AP388" i="11"/>
  <c r="AO388" i="11"/>
  <c r="AN388" i="11"/>
  <c r="AM388" i="11"/>
  <c r="AQ387" i="11"/>
  <c r="AP387" i="11"/>
  <c r="AO387" i="11"/>
  <c r="AN387" i="11"/>
  <c r="AM387" i="11"/>
  <c r="AQ386" i="11"/>
  <c r="AP386" i="11"/>
  <c r="AO386" i="11"/>
  <c r="AN386" i="11"/>
  <c r="AM386" i="11"/>
  <c r="AQ385" i="11"/>
  <c r="AP385" i="11"/>
  <c r="AO385" i="11"/>
  <c r="AN385" i="11"/>
  <c r="AM385" i="11"/>
  <c r="AQ384" i="11"/>
  <c r="AP384" i="11"/>
  <c r="AO384" i="11"/>
  <c r="AN384" i="11"/>
  <c r="AM384" i="11"/>
  <c r="AQ383" i="11"/>
  <c r="AP383" i="11"/>
  <c r="AO383" i="11"/>
  <c r="AN383" i="11"/>
  <c r="AM383" i="11"/>
  <c r="AQ382" i="11"/>
  <c r="AP382" i="11"/>
  <c r="AO382" i="11"/>
  <c r="AN382" i="11"/>
  <c r="AM382" i="11"/>
  <c r="AQ381" i="11"/>
  <c r="AP381" i="11"/>
  <c r="AO381" i="11"/>
  <c r="AN381" i="11"/>
  <c r="AM381" i="11"/>
  <c r="AQ380" i="11"/>
  <c r="AP380" i="11"/>
  <c r="AO380" i="11"/>
  <c r="AN380" i="11"/>
  <c r="AM380" i="11"/>
  <c r="AQ379" i="11"/>
  <c r="AP379" i="11"/>
  <c r="AO379" i="11"/>
  <c r="AN379" i="11"/>
  <c r="AM379" i="11"/>
  <c r="AQ378" i="11"/>
  <c r="AP378" i="11"/>
  <c r="AO378" i="11"/>
  <c r="AN378" i="11"/>
  <c r="AM378" i="11"/>
  <c r="AQ377" i="11"/>
  <c r="AP377" i="11"/>
  <c r="AO377" i="11"/>
  <c r="AN377" i="11"/>
  <c r="AM377" i="11"/>
  <c r="AQ376" i="11"/>
  <c r="AP376" i="11"/>
  <c r="AO376" i="11"/>
  <c r="AN376" i="11"/>
  <c r="AM376" i="11"/>
  <c r="AQ375" i="11"/>
  <c r="AP375" i="11"/>
  <c r="AO375" i="11"/>
  <c r="AN375" i="11"/>
  <c r="AM375" i="11"/>
  <c r="AQ374" i="11"/>
  <c r="AP374" i="11"/>
  <c r="AO374" i="11"/>
  <c r="AN374" i="11"/>
  <c r="AM374" i="11"/>
  <c r="AQ373" i="11"/>
  <c r="AP373" i="11"/>
  <c r="AO373" i="11"/>
  <c r="AN373" i="11"/>
  <c r="AM373" i="11"/>
  <c r="AQ372" i="11"/>
  <c r="AP372" i="11"/>
  <c r="AO372" i="11"/>
  <c r="AN372" i="11"/>
  <c r="AM372" i="11"/>
  <c r="AQ371" i="11"/>
  <c r="AP371" i="11"/>
  <c r="AO371" i="11"/>
  <c r="AN371" i="11"/>
  <c r="AM371" i="11"/>
  <c r="AQ370" i="11"/>
  <c r="AP370" i="11"/>
  <c r="AO370" i="11"/>
  <c r="AN370" i="11"/>
  <c r="AM370" i="11"/>
  <c r="AQ369" i="11"/>
  <c r="AP369" i="11"/>
  <c r="AO369" i="11"/>
  <c r="AN369" i="11"/>
  <c r="AM369" i="11"/>
  <c r="AQ368" i="11"/>
  <c r="AP368" i="11"/>
  <c r="AO368" i="11"/>
  <c r="AN368" i="11"/>
  <c r="AM368" i="11"/>
  <c r="AQ367" i="11"/>
  <c r="AP367" i="11"/>
  <c r="AO367" i="11"/>
  <c r="AN367" i="11"/>
  <c r="AM367" i="11"/>
  <c r="AQ366" i="11"/>
  <c r="AP366" i="11"/>
  <c r="AO366" i="11"/>
  <c r="AN366" i="11"/>
  <c r="AM366" i="11"/>
  <c r="AQ365" i="11"/>
  <c r="AP365" i="11"/>
  <c r="AO365" i="11"/>
  <c r="AN365" i="11"/>
  <c r="AM365" i="11"/>
  <c r="AQ364" i="11"/>
  <c r="AP364" i="11"/>
  <c r="AO364" i="11"/>
  <c r="AN364" i="11"/>
  <c r="AM364" i="11"/>
  <c r="AQ363" i="11"/>
  <c r="AP363" i="11"/>
  <c r="AO363" i="11"/>
  <c r="AN363" i="11"/>
  <c r="AM363" i="11"/>
  <c r="AQ362" i="11"/>
  <c r="AP362" i="11"/>
  <c r="AO362" i="11"/>
  <c r="AN362" i="11"/>
  <c r="AM362" i="11"/>
  <c r="AQ361" i="11"/>
  <c r="AP361" i="11"/>
  <c r="AO361" i="11"/>
  <c r="AN361" i="11"/>
  <c r="AM361" i="11"/>
  <c r="AQ360" i="11"/>
  <c r="AP360" i="11"/>
  <c r="AO360" i="11"/>
  <c r="AN360" i="11"/>
  <c r="AM360" i="11"/>
  <c r="AQ359" i="11"/>
  <c r="AP359" i="11"/>
  <c r="AO359" i="11"/>
  <c r="AN359" i="11"/>
  <c r="AM359" i="11"/>
  <c r="AQ358" i="11"/>
  <c r="AP358" i="11"/>
  <c r="AO358" i="11"/>
  <c r="AN358" i="11"/>
  <c r="AM358" i="11"/>
  <c r="AQ357" i="11"/>
  <c r="AP357" i="11"/>
  <c r="AO357" i="11"/>
  <c r="AN357" i="11"/>
  <c r="AM357" i="11"/>
  <c r="AQ356" i="11"/>
  <c r="AP356" i="11"/>
  <c r="AO356" i="11"/>
  <c r="AN356" i="11"/>
  <c r="AM356" i="11"/>
  <c r="AQ355" i="11"/>
  <c r="AP355" i="11"/>
  <c r="AO355" i="11"/>
  <c r="AN355" i="11"/>
  <c r="AM355" i="11"/>
  <c r="AQ354" i="11"/>
  <c r="AP354" i="11"/>
  <c r="AO354" i="11"/>
  <c r="AN354" i="11"/>
  <c r="AM354" i="11"/>
  <c r="AQ353" i="11"/>
  <c r="AP353" i="11"/>
  <c r="AO353" i="11"/>
  <c r="AN353" i="11"/>
  <c r="AM353" i="11"/>
  <c r="AQ352" i="11"/>
  <c r="AP352" i="11"/>
  <c r="AO352" i="11"/>
  <c r="AN352" i="11"/>
  <c r="AM352" i="11"/>
  <c r="AQ351" i="11"/>
  <c r="AP351" i="11"/>
  <c r="AO351" i="11"/>
  <c r="AN351" i="11"/>
  <c r="AM351" i="11"/>
  <c r="AQ350" i="11"/>
  <c r="AP350" i="11"/>
  <c r="AO350" i="11"/>
  <c r="AN350" i="11"/>
  <c r="AM350" i="11"/>
  <c r="AQ349" i="11"/>
  <c r="AP349" i="11"/>
  <c r="AO349" i="11"/>
  <c r="AN349" i="11"/>
  <c r="AM349" i="11"/>
  <c r="AQ348" i="11"/>
  <c r="AP348" i="11"/>
  <c r="AO348" i="11"/>
  <c r="AN348" i="11"/>
  <c r="AM348" i="11"/>
  <c r="AQ347" i="11"/>
  <c r="AP347" i="11"/>
  <c r="AO347" i="11"/>
  <c r="AN347" i="11"/>
  <c r="AM347" i="11"/>
  <c r="AQ346" i="11"/>
  <c r="AP346" i="11"/>
  <c r="AO346" i="11"/>
  <c r="AN346" i="11"/>
  <c r="AM346" i="11"/>
  <c r="AQ345" i="11"/>
  <c r="AP345" i="11"/>
  <c r="AO345" i="11"/>
  <c r="AN345" i="11"/>
  <c r="AM345" i="11"/>
  <c r="AQ344" i="11"/>
  <c r="AP344" i="11"/>
  <c r="AO344" i="11"/>
  <c r="AN344" i="11"/>
  <c r="AM344" i="11"/>
  <c r="AQ343" i="11"/>
  <c r="AP343" i="11"/>
  <c r="AO343" i="11"/>
  <c r="AN343" i="11"/>
  <c r="AM343" i="11"/>
  <c r="AQ342" i="11"/>
  <c r="AP342" i="11"/>
  <c r="AO342" i="11"/>
  <c r="AN342" i="11"/>
  <c r="AM342" i="11"/>
  <c r="AQ341" i="11"/>
  <c r="AP341" i="11"/>
  <c r="AO341" i="11"/>
  <c r="AN341" i="11"/>
  <c r="AM341" i="11"/>
  <c r="AQ340" i="11"/>
  <c r="AP340" i="11"/>
  <c r="AO340" i="11"/>
  <c r="AN340" i="11"/>
  <c r="AM340" i="11"/>
  <c r="AQ339" i="11"/>
  <c r="AP339" i="11"/>
  <c r="AO339" i="11"/>
  <c r="AN339" i="11"/>
  <c r="AM339" i="11"/>
  <c r="AQ338" i="11"/>
  <c r="AP338" i="11"/>
  <c r="AO338" i="11"/>
  <c r="AN338" i="11"/>
  <c r="AM338" i="11"/>
  <c r="AQ337" i="11"/>
  <c r="AP337" i="11"/>
  <c r="AO337" i="11"/>
  <c r="AN337" i="11"/>
  <c r="AM337" i="11"/>
  <c r="AQ336" i="11"/>
  <c r="AP336" i="11"/>
  <c r="AO336" i="11"/>
  <c r="AN336" i="11"/>
  <c r="AM336" i="11"/>
  <c r="AQ335" i="11"/>
  <c r="AP335" i="11"/>
  <c r="AO335" i="11"/>
  <c r="AN335" i="11"/>
  <c r="AM335" i="11"/>
  <c r="AQ334" i="11"/>
  <c r="AP334" i="11"/>
  <c r="AO334" i="11"/>
  <c r="AN334" i="11"/>
  <c r="AM334" i="11"/>
  <c r="AQ333" i="11"/>
  <c r="AP333" i="11"/>
  <c r="AO333" i="11"/>
  <c r="AN333" i="11"/>
  <c r="AM333" i="11"/>
  <c r="AQ332" i="11"/>
  <c r="AP332" i="11"/>
  <c r="AO332" i="11"/>
  <c r="AN332" i="11"/>
  <c r="AM332" i="11"/>
  <c r="AQ331" i="11"/>
  <c r="AP331" i="11"/>
  <c r="AO331" i="11"/>
  <c r="AN331" i="11"/>
  <c r="AM331" i="11"/>
  <c r="AQ330" i="11"/>
  <c r="AP330" i="11"/>
  <c r="AO330" i="11"/>
  <c r="AN330" i="11"/>
  <c r="AM330" i="11"/>
  <c r="AQ329" i="11"/>
  <c r="AP329" i="11"/>
  <c r="AO329" i="11"/>
  <c r="AN329" i="11"/>
  <c r="AM329" i="11"/>
  <c r="AQ328" i="11"/>
  <c r="AP328" i="11"/>
  <c r="AO328" i="11"/>
  <c r="AN328" i="11"/>
  <c r="AM328" i="11"/>
  <c r="AQ327" i="11"/>
  <c r="AP327" i="11"/>
  <c r="AO327" i="11"/>
  <c r="AN327" i="11"/>
  <c r="AM327" i="11"/>
  <c r="AQ326" i="11"/>
  <c r="AP326" i="11"/>
  <c r="AO326" i="11"/>
  <c r="AN326" i="11"/>
  <c r="AM326" i="11"/>
  <c r="AQ325" i="11"/>
  <c r="AP325" i="11"/>
  <c r="AO325" i="11"/>
  <c r="AN325" i="11"/>
  <c r="AM325" i="11"/>
  <c r="AQ324" i="11"/>
  <c r="AP324" i="11"/>
  <c r="AO324" i="11"/>
  <c r="AN324" i="11"/>
  <c r="AM324" i="11"/>
  <c r="AQ323" i="11"/>
  <c r="AP323" i="11"/>
  <c r="AO323" i="11"/>
  <c r="AN323" i="11"/>
  <c r="AM323" i="11"/>
  <c r="AQ322" i="11"/>
  <c r="AP322" i="11"/>
  <c r="AO322" i="11"/>
  <c r="AN322" i="11"/>
  <c r="AM322" i="11"/>
  <c r="AQ321" i="11"/>
  <c r="AP321" i="11"/>
  <c r="AO321" i="11"/>
  <c r="AN321" i="11"/>
  <c r="AM321" i="11"/>
  <c r="AQ320" i="11"/>
  <c r="AP320" i="11"/>
  <c r="AO320" i="11"/>
  <c r="AN320" i="11"/>
  <c r="AM320" i="11"/>
  <c r="AQ319" i="11"/>
  <c r="AP319" i="11"/>
  <c r="AO319" i="11"/>
  <c r="AN319" i="11"/>
  <c r="AM319" i="11"/>
  <c r="AQ318" i="11"/>
  <c r="AP318" i="11"/>
  <c r="AO318" i="11"/>
  <c r="AN318" i="11"/>
  <c r="AM318" i="11"/>
  <c r="AQ317" i="11"/>
  <c r="AP317" i="11"/>
  <c r="AO317" i="11"/>
  <c r="AN317" i="11"/>
  <c r="AM317" i="11"/>
  <c r="AQ316" i="11"/>
  <c r="AP316" i="11"/>
  <c r="AO316" i="11"/>
  <c r="AN316" i="11"/>
  <c r="AM316" i="11"/>
  <c r="AQ315" i="11"/>
  <c r="AP315" i="11"/>
  <c r="AO315" i="11"/>
  <c r="AN315" i="11"/>
  <c r="AM315" i="11"/>
  <c r="AQ314" i="11"/>
  <c r="AP314" i="11"/>
  <c r="AO314" i="11"/>
  <c r="AN314" i="11"/>
  <c r="AM314" i="11"/>
  <c r="AQ313" i="11"/>
  <c r="AP313" i="11"/>
  <c r="AO313" i="11"/>
  <c r="AN313" i="11"/>
  <c r="AM313" i="11"/>
  <c r="AQ312" i="11"/>
  <c r="AP312" i="11"/>
  <c r="AO312" i="11"/>
  <c r="AN312" i="11"/>
  <c r="AM312" i="11"/>
  <c r="AQ311" i="11"/>
  <c r="AP311" i="11"/>
  <c r="AO311" i="11"/>
  <c r="AN311" i="11"/>
  <c r="AM311" i="11"/>
  <c r="AQ310" i="11"/>
  <c r="AP310" i="11"/>
  <c r="AO310" i="11"/>
  <c r="AN310" i="11"/>
  <c r="AM310" i="11"/>
  <c r="AQ309" i="11"/>
  <c r="AP309" i="11"/>
  <c r="AO309" i="11"/>
  <c r="AN309" i="11"/>
  <c r="AM309" i="11"/>
  <c r="AQ308" i="11"/>
  <c r="AP308" i="11"/>
  <c r="AO308" i="11"/>
  <c r="AN308" i="11"/>
  <c r="AM308" i="11"/>
  <c r="AQ307" i="11"/>
  <c r="AP307" i="11"/>
  <c r="AO307" i="11"/>
  <c r="AN307" i="11"/>
  <c r="AM307" i="11"/>
  <c r="AQ306" i="11"/>
  <c r="AP306" i="11"/>
  <c r="AO306" i="11"/>
  <c r="AN306" i="11"/>
  <c r="AM306" i="11"/>
  <c r="AQ305" i="11"/>
  <c r="AP305" i="11"/>
  <c r="AO305" i="11"/>
  <c r="AN305" i="11"/>
  <c r="AM305" i="11"/>
  <c r="AQ304" i="11"/>
  <c r="AP304" i="11"/>
  <c r="AO304" i="11"/>
  <c r="AN304" i="11"/>
  <c r="AM304" i="11"/>
  <c r="AQ303" i="11"/>
  <c r="AP303" i="11"/>
  <c r="AO303" i="11"/>
  <c r="AN303" i="11"/>
  <c r="AM303" i="11"/>
  <c r="AQ302" i="11"/>
  <c r="AP302" i="11"/>
  <c r="AO302" i="11"/>
  <c r="AN302" i="11"/>
  <c r="AM302" i="11"/>
  <c r="AQ301" i="11"/>
  <c r="AP301" i="11"/>
  <c r="AO301" i="11"/>
  <c r="AN301" i="11"/>
  <c r="AM301" i="11"/>
  <c r="AQ300" i="11"/>
  <c r="AP300" i="11"/>
  <c r="AO300" i="11"/>
  <c r="AN300" i="11"/>
  <c r="AM300" i="11"/>
  <c r="AQ299" i="11"/>
  <c r="AP299" i="11"/>
  <c r="AO299" i="11"/>
  <c r="AN299" i="11"/>
  <c r="AM299" i="11"/>
  <c r="AQ298" i="11"/>
  <c r="AP298" i="11"/>
  <c r="AO298" i="11"/>
  <c r="AN298" i="11"/>
  <c r="AM298" i="11"/>
  <c r="AQ297" i="11"/>
  <c r="AP297" i="11"/>
  <c r="AO297" i="11"/>
  <c r="AN297" i="11"/>
  <c r="AM297" i="11"/>
  <c r="AQ296" i="11"/>
  <c r="AP296" i="11"/>
  <c r="AO296" i="11"/>
  <c r="AN296" i="11"/>
  <c r="AM296" i="11"/>
  <c r="AQ295" i="11"/>
  <c r="AP295" i="11"/>
  <c r="AO295" i="11"/>
  <c r="AN295" i="11"/>
  <c r="AM295" i="11"/>
  <c r="AQ294" i="11"/>
  <c r="AP294" i="11"/>
  <c r="AO294" i="11"/>
  <c r="AN294" i="11"/>
  <c r="AM294" i="11"/>
  <c r="AQ293" i="11"/>
  <c r="AP293" i="11"/>
  <c r="AO293" i="11"/>
  <c r="AN293" i="11"/>
  <c r="AM293" i="11"/>
  <c r="AQ292" i="11"/>
  <c r="AP292" i="11"/>
  <c r="AO292" i="11"/>
  <c r="AN292" i="11"/>
  <c r="AM292" i="11"/>
  <c r="AQ291" i="11"/>
  <c r="AP291" i="11"/>
  <c r="AO291" i="11"/>
  <c r="AN291" i="11"/>
  <c r="AM291" i="11"/>
  <c r="AQ290" i="11"/>
  <c r="AP290" i="11"/>
  <c r="AO290" i="11"/>
  <c r="AN290" i="11"/>
  <c r="AM290" i="11"/>
  <c r="AQ289" i="11"/>
  <c r="AP289" i="11"/>
  <c r="AO289" i="11"/>
  <c r="AN289" i="11"/>
  <c r="AM289" i="11"/>
  <c r="AQ288" i="11"/>
  <c r="AP288" i="11"/>
  <c r="AO288" i="11"/>
  <c r="AN288" i="11"/>
  <c r="AM288" i="11"/>
  <c r="AQ287" i="11"/>
  <c r="AP287" i="11"/>
  <c r="AO287" i="11"/>
  <c r="AN287" i="11"/>
  <c r="AM287" i="11"/>
  <c r="AQ286" i="11"/>
  <c r="AP286" i="11"/>
  <c r="AO286" i="11"/>
  <c r="AN286" i="11"/>
  <c r="AM286" i="11"/>
  <c r="AQ285" i="11"/>
  <c r="AP285" i="11"/>
  <c r="AO285" i="11"/>
  <c r="AN285" i="11"/>
  <c r="AM285" i="11"/>
  <c r="AQ284" i="11"/>
  <c r="AP284" i="11"/>
  <c r="AO284" i="11"/>
  <c r="AN284" i="11"/>
  <c r="AM284" i="11"/>
  <c r="AQ283" i="11"/>
  <c r="AP283" i="11"/>
  <c r="AO283" i="11"/>
  <c r="AN283" i="11"/>
  <c r="AM283" i="11"/>
  <c r="AQ282" i="11"/>
  <c r="AP282" i="11"/>
  <c r="AO282" i="11"/>
  <c r="AN282" i="11"/>
  <c r="AM282" i="11"/>
  <c r="AQ281" i="11"/>
  <c r="AP281" i="11"/>
  <c r="AO281" i="11"/>
  <c r="AN281" i="11"/>
  <c r="AM281" i="11"/>
  <c r="AQ280" i="11"/>
  <c r="AP280" i="11"/>
  <c r="AO280" i="11"/>
  <c r="AN280" i="11"/>
  <c r="AM280" i="11"/>
  <c r="AQ279" i="11"/>
  <c r="AP279" i="11"/>
  <c r="AO279" i="11"/>
  <c r="AN279" i="11"/>
  <c r="AM279" i="11"/>
  <c r="AQ278" i="11"/>
  <c r="AP278" i="11"/>
  <c r="AO278" i="11"/>
  <c r="AN278" i="11"/>
  <c r="AM278" i="11"/>
  <c r="AQ277" i="11"/>
  <c r="AP277" i="11"/>
  <c r="AO277" i="11"/>
  <c r="AN277" i="11"/>
  <c r="AM277" i="11"/>
  <c r="AQ276" i="11"/>
  <c r="AP276" i="11"/>
  <c r="AO276" i="11"/>
  <c r="AN276" i="11"/>
  <c r="AM276" i="11"/>
  <c r="AQ275" i="11"/>
  <c r="AP275" i="11"/>
  <c r="AO275" i="11"/>
  <c r="AN275" i="11"/>
  <c r="AM275" i="11"/>
  <c r="AQ274" i="11"/>
  <c r="AP274" i="11"/>
  <c r="AO274" i="11"/>
  <c r="AN274" i="11"/>
  <c r="AM274" i="11"/>
  <c r="AQ273" i="11"/>
  <c r="AP273" i="11"/>
  <c r="AO273" i="11"/>
  <c r="AN273" i="11"/>
  <c r="AM273" i="11"/>
  <c r="AQ272" i="11"/>
  <c r="AP272" i="11"/>
  <c r="AO272" i="11"/>
  <c r="AN272" i="11"/>
  <c r="AM272" i="11"/>
  <c r="AQ271" i="11"/>
  <c r="AP271" i="11"/>
  <c r="AO271" i="11"/>
  <c r="AN271" i="11"/>
  <c r="AM271" i="11"/>
  <c r="AQ270" i="11"/>
  <c r="AP270" i="11"/>
  <c r="AO270" i="11"/>
  <c r="AN270" i="11"/>
  <c r="AM270" i="11"/>
  <c r="AQ269" i="11"/>
  <c r="AP269" i="11"/>
  <c r="AO269" i="11"/>
  <c r="AN269" i="11"/>
  <c r="AM269" i="11"/>
  <c r="AQ268" i="11"/>
  <c r="AP268" i="11"/>
  <c r="AO268" i="11"/>
  <c r="AN268" i="11"/>
  <c r="AM268" i="11"/>
  <c r="AQ267" i="11"/>
  <c r="AP267" i="11"/>
  <c r="AO267" i="11"/>
  <c r="AN267" i="11"/>
  <c r="AM267" i="11"/>
  <c r="AQ266" i="11"/>
  <c r="AP266" i="11"/>
  <c r="AO266" i="11"/>
  <c r="AN266" i="11"/>
  <c r="AM266" i="11"/>
  <c r="AQ265" i="11"/>
  <c r="AP265" i="11"/>
  <c r="AO265" i="11"/>
  <c r="AN265" i="11"/>
  <c r="AM265" i="11"/>
  <c r="AQ264" i="11"/>
  <c r="AP264" i="11"/>
  <c r="AO264" i="11"/>
  <c r="AN264" i="11"/>
  <c r="AM264" i="11"/>
  <c r="AQ263" i="11"/>
  <c r="AP263" i="11"/>
  <c r="AO263" i="11"/>
  <c r="AN263" i="11"/>
  <c r="AM263" i="11"/>
  <c r="AQ262" i="11"/>
  <c r="AP262" i="11"/>
  <c r="AO262" i="11"/>
  <c r="AN262" i="11"/>
  <c r="AM262" i="11"/>
  <c r="AQ261" i="11"/>
  <c r="AP261" i="11"/>
  <c r="AO261" i="11"/>
  <c r="AN261" i="11"/>
  <c r="AM261" i="11"/>
  <c r="AQ260" i="11"/>
  <c r="AP260" i="11"/>
  <c r="AO260" i="11"/>
  <c r="AN260" i="11"/>
  <c r="AM260" i="11"/>
  <c r="AQ259" i="11"/>
  <c r="AP259" i="11"/>
  <c r="AO259" i="11"/>
  <c r="AN259" i="11"/>
  <c r="AM259" i="11"/>
  <c r="AQ258" i="11"/>
  <c r="AP258" i="11"/>
  <c r="AO258" i="11"/>
  <c r="AN258" i="11"/>
  <c r="AM258" i="11"/>
  <c r="AQ257" i="11"/>
  <c r="AP257" i="11"/>
  <c r="AO257" i="11"/>
  <c r="AN257" i="11"/>
  <c r="AM257" i="11"/>
  <c r="AQ256" i="11"/>
  <c r="AP256" i="11"/>
  <c r="AO256" i="11"/>
  <c r="AN256" i="11"/>
  <c r="AM256" i="11"/>
  <c r="AQ255" i="11"/>
  <c r="AP255" i="11"/>
  <c r="AO255" i="11"/>
  <c r="AN255" i="11"/>
  <c r="AM255" i="11"/>
  <c r="AQ254" i="11"/>
  <c r="AP254" i="11"/>
  <c r="AO254" i="11"/>
  <c r="AN254" i="11"/>
  <c r="AM254" i="11"/>
  <c r="AQ253" i="11"/>
  <c r="AP253" i="11"/>
  <c r="AO253" i="11"/>
  <c r="AN253" i="11"/>
  <c r="AM253" i="11"/>
  <c r="AQ252" i="11"/>
  <c r="AP252" i="11"/>
  <c r="AO252" i="11"/>
  <c r="AN252" i="11"/>
  <c r="AM252" i="11"/>
  <c r="AQ251" i="11"/>
  <c r="AP251" i="11"/>
  <c r="AO251" i="11"/>
  <c r="AN251" i="11"/>
  <c r="AM251" i="11"/>
  <c r="AQ250" i="11"/>
  <c r="AP250" i="11"/>
  <c r="AO250" i="11"/>
  <c r="AN250" i="11"/>
  <c r="AM250" i="11"/>
  <c r="AQ249" i="11"/>
  <c r="AP249" i="11"/>
  <c r="AO249" i="11"/>
  <c r="AN249" i="11"/>
  <c r="AM249" i="11"/>
  <c r="AQ248" i="11"/>
  <c r="AP248" i="11"/>
  <c r="AO248" i="11"/>
  <c r="AN248" i="11"/>
  <c r="AM248" i="11"/>
  <c r="AQ247" i="11"/>
  <c r="AP247" i="11"/>
  <c r="AO247" i="11"/>
  <c r="AN247" i="11"/>
  <c r="AM247" i="11"/>
  <c r="AQ246" i="11"/>
  <c r="AP246" i="11"/>
  <c r="AO246" i="11"/>
  <c r="AN246" i="11"/>
  <c r="AM246" i="11"/>
  <c r="AQ245" i="11"/>
  <c r="AP245" i="11"/>
  <c r="AO245" i="11"/>
  <c r="AN245" i="11"/>
  <c r="AM245" i="11"/>
  <c r="AQ244" i="11"/>
  <c r="AP244" i="11"/>
  <c r="AO244" i="11"/>
  <c r="AN244" i="11"/>
  <c r="AM244" i="11"/>
  <c r="AQ243" i="11"/>
  <c r="AP243" i="11"/>
  <c r="AO243" i="11"/>
  <c r="AN243" i="11"/>
  <c r="AM243" i="11"/>
  <c r="AQ242" i="11"/>
  <c r="AP242" i="11"/>
  <c r="AO242" i="11"/>
  <c r="AN242" i="11"/>
  <c r="AM242" i="11"/>
  <c r="AQ241" i="11"/>
  <c r="AP241" i="11"/>
  <c r="AO241" i="11"/>
  <c r="AN241" i="11"/>
  <c r="AM241" i="11"/>
  <c r="AQ240" i="11"/>
  <c r="AP240" i="11"/>
  <c r="AO240" i="11"/>
  <c r="AN240" i="11"/>
  <c r="AM240" i="11"/>
  <c r="AQ239" i="11"/>
  <c r="AP239" i="11"/>
  <c r="AO239" i="11"/>
  <c r="AN239" i="11"/>
  <c r="AM239" i="11"/>
  <c r="AQ238" i="11"/>
  <c r="AP238" i="11"/>
  <c r="AO238" i="11"/>
  <c r="AN238" i="11"/>
  <c r="AM238" i="11"/>
  <c r="AQ237" i="11"/>
  <c r="AP237" i="11"/>
  <c r="AO237" i="11"/>
  <c r="AN237" i="11"/>
  <c r="AM237" i="11"/>
  <c r="AQ236" i="11"/>
  <c r="AP236" i="11"/>
  <c r="AO236" i="11"/>
  <c r="AN236" i="11"/>
  <c r="AM236" i="11"/>
  <c r="AQ235" i="11"/>
  <c r="AP235" i="11"/>
  <c r="AO235" i="11"/>
  <c r="AN235" i="11"/>
  <c r="AM235" i="11"/>
  <c r="AQ234" i="11"/>
  <c r="AP234" i="11"/>
  <c r="AO234" i="11"/>
  <c r="AN234" i="11"/>
  <c r="AM234" i="11"/>
  <c r="AQ233" i="11"/>
  <c r="AP233" i="11"/>
  <c r="AO233" i="11"/>
  <c r="AN233" i="11"/>
  <c r="AM233" i="11"/>
  <c r="AQ232" i="11"/>
  <c r="AP232" i="11"/>
  <c r="AO232" i="11"/>
  <c r="AN232" i="11"/>
  <c r="AM232" i="11"/>
  <c r="AQ231" i="11"/>
  <c r="AP231" i="11"/>
  <c r="AO231" i="11"/>
  <c r="AN231" i="11"/>
  <c r="AM231" i="11"/>
  <c r="AQ230" i="11"/>
  <c r="AP230" i="11"/>
  <c r="AO230" i="11"/>
  <c r="AN230" i="11"/>
  <c r="AM230" i="11"/>
  <c r="AQ229" i="11"/>
  <c r="AP229" i="11"/>
  <c r="AO229" i="11"/>
  <c r="AN229" i="11"/>
  <c r="AM229" i="11"/>
  <c r="AQ228" i="11"/>
  <c r="AP228" i="11"/>
  <c r="AO228" i="11"/>
  <c r="AN228" i="11"/>
  <c r="AM228" i="11"/>
  <c r="AQ227" i="11"/>
  <c r="AP227" i="11"/>
  <c r="AO227" i="11"/>
  <c r="AN227" i="11"/>
  <c r="AM227" i="11"/>
  <c r="AQ226" i="11"/>
  <c r="AP226" i="11"/>
  <c r="AO226" i="11"/>
  <c r="AN226" i="11"/>
  <c r="AM226" i="11"/>
  <c r="AQ225" i="11"/>
  <c r="AP225" i="11"/>
  <c r="AO225" i="11"/>
  <c r="AN225" i="11"/>
  <c r="AM225" i="11"/>
  <c r="AQ224" i="11"/>
  <c r="AP224" i="11"/>
  <c r="AO224" i="11"/>
  <c r="AN224" i="11"/>
  <c r="AM224" i="11"/>
  <c r="AQ223" i="11"/>
  <c r="AP223" i="11"/>
  <c r="AO223" i="11"/>
  <c r="AN223" i="11"/>
  <c r="AM223" i="11"/>
  <c r="AQ222" i="11"/>
  <c r="AP222" i="11"/>
  <c r="AO222" i="11"/>
  <c r="AN222" i="11"/>
  <c r="AM222" i="11"/>
  <c r="AQ221" i="11"/>
  <c r="AP221" i="11"/>
  <c r="AO221" i="11"/>
  <c r="AN221" i="11"/>
  <c r="AM221" i="11"/>
  <c r="AQ220" i="11"/>
  <c r="AP220" i="11"/>
  <c r="AO220" i="11"/>
  <c r="AN220" i="11"/>
  <c r="AM220" i="11"/>
  <c r="AQ219" i="11"/>
  <c r="AP219" i="11"/>
  <c r="AO219" i="11"/>
  <c r="AN219" i="11"/>
  <c r="AM219" i="11"/>
  <c r="AQ218" i="11"/>
  <c r="AP218" i="11"/>
  <c r="AO218" i="11"/>
  <c r="AN218" i="11"/>
  <c r="AM218" i="11"/>
  <c r="AQ217" i="11"/>
  <c r="AP217" i="11"/>
  <c r="AO217" i="11"/>
  <c r="AN217" i="11"/>
  <c r="AM217" i="11"/>
  <c r="AQ216" i="11"/>
  <c r="AP216" i="11"/>
  <c r="AO216" i="11"/>
  <c r="AN216" i="11"/>
  <c r="AM216" i="11"/>
  <c r="AQ215" i="11"/>
  <c r="AP215" i="11"/>
  <c r="AO215" i="11"/>
  <c r="AN215" i="11"/>
  <c r="AM215" i="11"/>
  <c r="AQ214" i="11"/>
  <c r="AP214" i="11"/>
  <c r="AO214" i="11"/>
  <c r="AN214" i="11"/>
  <c r="AM214" i="11"/>
  <c r="AQ213" i="11"/>
  <c r="AP213" i="11"/>
  <c r="AO213" i="11"/>
  <c r="AN213" i="11"/>
  <c r="AM213" i="11"/>
  <c r="AQ212" i="11"/>
  <c r="AP212" i="11"/>
  <c r="AO212" i="11"/>
  <c r="AN212" i="11"/>
  <c r="AM212" i="11"/>
  <c r="AQ211" i="11"/>
  <c r="AP211" i="11"/>
  <c r="AO211" i="11"/>
  <c r="AN211" i="11"/>
  <c r="AM211" i="11"/>
  <c r="AQ210" i="11"/>
  <c r="AP210" i="11"/>
  <c r="AO210" i="11"/>
  <c r="AN210" i="11"/>
  <c r="AM210" i="11"/>
  <c r="AQ209" i="11"/>
  <c r="AP209" i="11"/>
  <c r="AO209" i="11"/>
  <c r="AN209" i="11"/>
  <c r="AM209" i="11"/>
  <c r="AQ208" i="11"/>
  <c r="AP208" i="11"/>
  <c r="AO208" i="11"/>
  <c r="AN208" i="11"/>
  <c r="AM208" i="11"/>
  <c r="AQ207" i="11"/>
  <c r="AP207" i="11"/>
  <c r="AO207" i="11"/>
  <c r="AN207" i="11"/>
  <c r="AM207" i="11"/>
  <c r="AQ206" i="11"/>
  <c r="AP206" i="11"/>
  <c r="AO206" i="11"/>
  <c r="AN206" i="11"/>
  <c r="AM206" i="11"/>
  <c r="AQ205" i="11"/>
  <c r="AP205" i="11"/>
  <c r="AO205" i="11"/>
  <c r="AN205" i="11"/>
  <c r="AM205" i="11"/>
  <c r="AQ204" i="11"/>
  <c r="AP204" i="11"/>
  <c r="AO204" i="11"/>
  <c r="AN204" i="11"/>
  <c r="AM204" i="11"/>
  <c r="AQ203" i="11"/>
  <c r="AP203" i="11"/>
  <c r="AO203" i="11"/>
  <c r="AN203" i="11"/>
  <c r="AM203" i="11"/>
  <c r="AQ202" i="11"/>
  <c r="AP202" i="11"/>
  <c r="AO202" i="11"/>
  <c r="AN202" i="11"/>
  <c r="AM202" i="11"/>
  <c r="AQ201" i="11"/>
  <c r="AP201" i="11"/>
  <c r="AO201" i="11"/>
  <c r="AN201" i="11"/>
  <c r="AM201" i="11"/>
  <c r="AQ200" i="11"/>
  <c r="AP200" i="11"/>
  <c r="AO200" i="11"/>
  <c r="AN200" i="11"/>
  <c r="AM200" i="11"/>
  <c r="AQ199" i="11"/>
  <c r="AP199" i="11"/>
  <c r="AO199" i="11"/>
  <c r="AN199" i="11"/>
  <c r="AM199" i="11"/>
  <c r="AQ198" i="11"/>
  <c r="AP198" i="11"/>
  <c r="AO198" i="11"/>
  <c r="AN198" i="11"/>
  <c r="AM198" i="11"/>
  <c r="AQ197" i="11"/>
  <c r="AP197" i="11"/>
  <c r="AO197" i="11"/>
  <c r="AN197" i="11"/>
  <c r="AM197" i="11"/>
  <c r="AQ196" i="11"/>
  <c r="AP196" i="11"/>
  <c r="AO196" i="11"/>
  <c r="AN196" i="11"/>
  <c r="AM196" i="11"/>
  <c r="AQ195" i="11"/>
  <c r="AP195" i="11"/>
  <c r="AO195" i="11"/>
  <c r="AN195" i="11"/>
  <c r="AM195" i="11"/>
  <c r="AQ194" i="11"/>
  <c r="AP194" i="11"/>
  <c r="AO194" i="11"/>
  <c r="AN194" i="11"/>
  <c r="AM194" i="11"/>
  <c r="AQ193" i="11"/>
  <c r="AP193" i="11"/>
  <c r="AO193" i="11"/>
  <c r="AN193" i="11"/>
  <c r="AM193" i="11"/>
  <c r="AQ192" i="11"/>
  <c r="AP192" i="11"/>
  <c r="AO192" i="11"/>
  <c r="AN192" i="11"/>
  <c r="AM192" i="11"/>
  <c r="AQ191" i="11"/>
  <c r="AP191" i="11"/>
  <c r="AO191" i="11"/>
  <c r="AN191" i="11"/>
  <c r="AM191" i="11"/>
  <c r="AQ190" i="11"/>
  <c r="AP190" i="11"/>
  <c r="AO190" i="11"/>
  <c r="AN190" i="11"/>
  <c r="AM190" i="11"/>
  <c r="AQ189" i="11"/>
  <c r="AP189" i="11"/>
  <c r="AO189" i="11"/>
  <c r="AN189" i="11"/>
  <c r="AM189" i="11"/>
  <c r="AQ188" i="11"/>
  <c r="AP188" i="11"/>
  <c r="AO188" i="11"/>
  <c r="AN188" i="11"/>
  <c r="AM188" i="11"/>
  <c r="AQ187" i="11"/>
  <c r="AP187" i="11"/>
  <c r="AO187" i="11"/>
  <c r="AN187" i="11"/>
  <c r="AM187" i="11"/>
  <c r="AQ186" i="11"/>
  <c r="AP186" i="11"/>
  <c r="AO186" i="11"/>
  <c r="AN186" i="11"/>
  <c r="AM186" i="11"/>
  <c r="AQ185" i="11"/>
  <c r="AP185" i="11"/>
  <c r="AO185" i="11"/>
  <c r="AN185" i="11"/>
  <c r="AM185" i="11"/>
  <c r="AQ184" i="11"/>
  <c r="AP184" i="11"/>
  <c r="AO184" i="11"/>
  <c r="AN184" i="11"/>
  <c r="AM184" i="11"/>
  <c r="AQ183" i="11"/>
  <c r="AP183" i="11"/>
  <c r="AO183" i="11"/>
  <c r="AN183" i="11"/>
  <c r="AM183" i="11"/>
  <c r="AQ182" i="11"/>
  <c r="AP182" i="11"/>
  <c r="AO182" i="11"/>
  <c r="AN182" i="11"/>
  <c r="AM182" i="11"/>
  <c r="AQ181" i="11"/>
  <c r="AP181" i="11"/>
  <c r="AO181" i="11"/>
  <c r="AN181" i="11"/>
  <c r="AM181" i="11"/>
  <c r="AQ180" i="11"/>
  <c r="AP180" i="11"/>
  <c r="AO180" i="11"/>
  <c r="AN180" i="11"/>
  <c r="AM180" i="11"/>
  <c r="AQ179" i="11"/>
  <c r="AP179" i="11"/>
  <c r="AO179" i="11"/>
  <c r="AN179" i="11"/>
  <c r="AM179" i="11"/>
  <c r="AQ178" i="11"/>
  <c r="AP178" i="11"/>
  <c r="AO178" i="11"/>
  <c r="AN178" i="11"/>
  <c r="AM178" i="11"/>
  <c r="AQ177" i="11"/>
  <c r="AP177" i="11"/>
  <c r="AO177" i="11"/>
  <c r="AN177" i="11"/>
  <c r="AM177" i="11"/>
  <c r="AQ176" i="11"/>
  <c r="AP176" i="11"/>
  <c r="AO176" i="11"/>
  <c r="AN176" i="11"/>
  <c r="AM176" i="11"/>
  <c r="AQ175" i="11"/>
  <c r="AP175" i="11"/>
  <c r="AO175" i="11"/>
  <c r="AN175" i="11"/>
  <c r="AM175" i="11"/>
  <c r="AQ174" i="11"/>
  <c r="AP174" i="11"/>
  <c r="AO174" i="11"/>
  <c r="AN174" i="11"/>
  <c r="AM174" i="11"/>
  <c r="AQ173" i="11"/>
  <c r="AP173" i="11"/>
  <c r="AO173" i="11"/>
  <c r="AN173" i="11"/>
  <c r="AM173" i="11"/>
  <c r="AQ172" i="11"/>
  <c r="AP172" i="11"/>
  <c r="AO172" i="11"/>
  <c r="AN172" i="11"/>
  <c r="AM172" i="11"/>
  <c r="AQ171" i="11"/>
  <c r="AP171" i="11"/>
  <c r="AO171" i="11"/>
  <c r="AN171" i="11"/>
  <c r="AM171" i="11"/>
  <c r="AQ170" i="11"/>
  <c r="AP170" i="11"/>
  <c r="AO170" i="11"/>
  <c r="AN170" i="11"/>
  <c r="AM170" i="11"/>
  <c r="AQ169" i="11"/>
  <c r="AP169" i="11"/>
  <c r="AO169" i="11"/>
  <c r="AN169" i="11"/>
  <c r="AM169" i="11"/>
  <c r="AQ168" i="11"/>
  <c r="AP168" i="11"/>
  <c r="AO168" i="11"/>
  <c r="AN168" i="11"/>
  <c r="AM168" i="11"/>
  <c r="AQ167" i="11"/>
  <c r="AP167" i="11"/>
  <c r="AO167" i="11"/>
  <c r="AN167" i="11"/>
  <c r="AM167" i="11"/>
  <c r="AQ166" i="11"/>
  <c r="AP166" i="11"/>
  <c r="AO166" i="11"/>
  <c r="AN166" i="11"/>
  <c r="AM166" i="11"/>
  <c r="AQ165" i="11"/>
  <c r="AP165" i="11"/>
  <c r="AO165" i="11"/>
  <c r="AN165" i="11"/>
  <c r="AM165" i="11"/>
  <c r="AQ164" i="11"/>
  <c r="AP164" i="11"/>
  <c r="AO164" i="11"/>
  <c r="AN164" i="11"/>
  <c r="AM164" i="11"/>
  <c r="AQ163" i="11"/>
  <c r="AP163" i="11"/>
  <c r="AO163" i="11"/>
  <c r="AN163" i="11"/>
  <c r="AM163" i="11"/>
  <c r="AQ162" i="11"/>
  <c r="AP162" i="11"/>
  <c r="AO162" i="11"/>
  <c r="AN162" i="11"/>
  <c r="AM162" i="11"/>
  <c r="AQ161" i="11"/>
  <c r="AP161" i="11"/>
  <c r="AO161" i="11"/>
  <c r="AN161" i="11"/>
  <c r="AM161" i="11"/>
  <c r="AQ160" i="11"/>
  <c r="AP160" i="11"/>
  <c r="AO160" i="11"/>
  <c r="AN160" i="11"/>
  <c r="AM160" i="11"/>
  <c r="AQ159" i="11"/>
  <c r="AP159" i="11"/>
  <c r="AO159" i="11"/>
  <c r="AN159" i="11"/>
  <c r="AM159" i="11"/>
  <c r="AQ158" i="11"/>
  <c r="AP158" i="11"/>
  <c r="AO158" i="11"/>
  <c r="AN158" i="11"/>
  <c r="AM158" i="11"/>
  <c r="AQ157" i="11"/>
  <c r="AP157" i="11"/>
  <c r="AO157" i="11"/>
  <c r="AN157" i="11"/>
  <c r="AM157" i="11"/>
  <c r="AQ156" i="11"/>
  <c r="AP156" i="11"/>
  <c r="AO156" i="11"/>
  <c r="AN156" i="11"/>
  <c r="AM156" i="11"/>
  <c r="AQ155" i="11"/>
  <c r="AP155" i="11"/>
  <c r="AO155" i="11"/>
  <c r="AN155" i="11"/>
  <c r="AM155" i="11"/>
  <c r="AQ154" i="11"/>
  <c r="AP154" i="11"/>
  <c r="AO154" i="11"/>
  <c r="AN154" i="11"/>
  <c r="AM154" i="11"/>
  <c r="AQ153" i="11"/>
  <c r="AP153" i="11"/>
  <c r="AO153" i="11"/>
  <c r="AN153" i="11"/>
  <c r="AM153" i="11"/>
  <c r="AQ152" i="11"/>
  <c r="AP152" i="11"/>
  <c r="AO152" i="11"/>
  <c r="AN152" i="11"/>
  <c r="AM152" i="11"/>
  <c r="AQ151" i="11"/>
  <c r="AP151" i="11"/>
  <c r="AO151" i="11"/>
  <c r="AN151" i="11"/>
  <c r="AM151" i="11"/>
  <c r="AQ150" i="11"/>
  <c r="AP150" i="11"/>
  <c r="AO150" i="11"/>
  <c r="AN150" i="11"/>
  <c r="AM150" i="11"/>
  <c r="AQ149" i="11"/>
  <c r="AP149" i="11"/>
  <c r="AO149" i="11"/>
  <c r="AN149" i="11"/>
  <c r="AM149" i="11"/>
  <c r="AQ148" i="11"/>
  <c r="AP148" i="11"/>
  <c r="AO148" i="11"/>
  <c r="AN148" i="11"/>
  <c r="AM148" i="11"/>
  <c r="AQ147" i="11"/>
  <c r="AP147" i="11"/>
  <c r="AO147" i="11"/>
  <c r="AN147" i="11"/>
  <c r="AM147" i="11"/>
  <c r="AQ146" i="11"/>
  <c r="AP146" i="11"/>
  <c r="AO146" i="11"/>
  <c r="AN146" i="11"/>
  <c r="AM146" i="11"/>
  <c r="AQ145" i="11"/>
  <c r="AP145" i="11"/>
  <c r="AO145" i="11"/>
  <c r="AN145" i="11"/>
  <c r="AM145" i="11"/>
  <c r="AQ144" i="11"/>
  <c r="AP144" i="11"/>
  <c r="AO144" i="11"/>
  <c r="AN144" i="11"/>
  <c r="AM144" i="11"/>
  <c r="AQ143" i="11"/>
  <c r="AP143" i="11"/>
  <c r="AO143" i="11"/>
  <c r="AN143" i="11"/>
  <c r="AM143" i="11"/>
  <c r="AQ142" i="11"/>
  <c r="AP142" i="11"/>
  <c r="AO142" i="11"/>
  <c r="AN142" i="11"/>
  <c r="AM142" i="11"/>
  <c r="AQ141" i="11"/>
  <c r="AP141" i="11"/>
  <c r="AO141" i="11"/>
  <c r="AN141" i="11"/>
  <c r="AM141" i="11"/>
  <c r="AQ140" i="11"/>
  <c r="AP140" i="11"/>
  <c r="AO140" i="11"/>
  <c r="AN140" i="11"/>
  <c r="AM140" i="11"/>
  <c r="AQ139" i="11"/>
  <c r="AP139" i="11"/>
  <c r="AO139" i="11"/>
  <c r="AN139" i="11"/>
  <c r="AM139" i="11"/>
  <c r="AQ138" i="11"/>
  <c r="AP138" i="11"/>
  <c r="AO138" i="11"/>
  <c r="AN138" i="11"/>
  <c r="AM138" i="11"/>
  <c r="AQ137" i="11"/>
  <c r="AP137" i="11"/>
  <c r="AO137" i="11"/>
  <c r="AN137" i="11"/>
  <c r="AM137" i="11"/>
  <c r="AQ136" i="11"/>
  <c r="AP136" i="11"/>
  <c r="AO136" i="11"/>
  <c r="AN136" i="11"/>
  <c r="AM136" i="11"/>
  <c r="AQ135" i="11"/>
  <c r="AP135" i="11"/>
  <c r="AO135" i="11"/>
  <c r="AN135" i="11"/>
  <c r="AM135" i="11"/>
  <c r="AQ134" i="11"/>
  <c r="AP134" i="11"/>
  <c r="AO134" i="11"/>
  <c r="AN134" i="11"/>
  <c r="AM134" i="11"/>
  <c r="AQ133" i="11"/>
  <c r="AP133" i="11"/>
  <c r="AO133" i="11"/>
  <c r="AN133" i="11"/>
  <c r="AM133" i="11"/>
  <c r="AQ132" i="11"/>
  <c r="AP132" i="11"/>
  <c r="AO132" i="11"/>
  <c r="AN132" i="11"/>
  <c r="AM132" i="11"/>
  <c r="AQ131" i="11"/>
  <c r="AP131" i="11"/>
  <c r="AO131" i="11"/>
  <c r="AN131" i="11"/>
  <c r="AM131" i="11"/>
  <c r="AQ130" i="11"/>
  <c r="AP130" i="11"/>
  <c r="AO130" i="11"/>
  <c r="AN130" i="11"/>
  <c r="AM130" i="11"/>
  <c r="AQ129" i="11"/>
  <c r="AP129" i="11"/>
  <c r="AO129" i="11"/>
  <c r="AN129" i="11"/>
  <c r="AM129" i="11"/>
  <c r="AQ128" i="11"/>
  <c r="AP128" i="11"/>
  <c r="AO128" i="11"/>
  <c r="AN128" i="11"/>
  <c r="AM128" i="11"/>
  <c r="AQ127" i="11"/>
  <c r="AP127" i="11"/>
  <c r="AO127" i="11"/>
  <c r="AN127" i="11"/>
  <c r="AM127" i="11"/>
  <c r="AQ126" i="11"/>
  <c r="AP126" i="11"/>
  <c r="AO126" i="11"/>
  <c r="AN126" i="11"/>
  <c r="AM126" i="11"/>
  <c r="AQ125" i="11"/>
  <c r="AP125" i="11"/>
  <c r="AO125" i="11"/>
  <c r="AN125" i="11"/>
  <c r="AM125" i="11"/>
  <c r="AQ124" i="11"/>
  <c r="AP124" i="11"/>
  <c r="AO124" i="11"/>
  <c r="AN124" i="11"/>
  <c r="AM124" i="11"/>
  <c r="AQ123" i="11"/>
  <c r="AP123" i="11"/>
  <c r="AO123" i="11"/>
  <c r="AN123" i="11"/>
  <c r="AM123" i="11"/>
  <c r="AQ122" i="11"/>
  <c r="AP122" i="11"/>
  <c r="AO122" i="11"/>
  <c r="AN122" i="11"/>
  <c r="AM122" i="11"/>
  <c r="AQ121" i="11"/>
  <c r="AP121" i="11"/>
  <c r="AO121" i="11"/>
  <c r="AN121" i="11"/>
  <c r="AM121" i="11"/>
  <c r="AQ120" i="11"/>
  <c r="AP120" i="11"/>
  <c r="AO120" i="11"/>
  <c r="AN120" i="11"/>
  <c r="AM120" i="11"/>
  <c r="AQ119" i="11"/>
  <c r="AP119" i="11"/>
  <c r="AO119" i="11"/>
  <c r="AN119" i="11"/>
  <c r="AM119" i="11"/>
  <c r="AQ118" i="11"/>
  <c r="AP118" i="11"/>
  <c r="AO118" i="11"/>
  <c r="AN118" i="11"/>
  <c r="AM118" i="11"/>
  <c r="AQ117" i="11"/>
  <c r="AP117" i="11"/>
  <c r="AO117" i="11"/>
  <c r="AN117" i="11"/>
  <c r="AM117" i="11"/>
  <c r="AQ116" i="11"/>
  <c r="AP116" i="11"/>
  <c r="AO116" i="11"/>
  <c r="AN116" i="11"/>
  <c r="AM116" i="11"/>
  <c r="AQ115" i="11"/>
  <c r="AP115" i="11"/>
  <c r="AO115" i="11"/>
  <c r="AN115" i="11"/>
  <c r="AM115" i="11"/>
  <c r="AQ114" i="11"/>
  <c r="AP114" i="11"/>
  <c r="AO114" i="11"/>
  <c r="AN114" i="11"/>
  <c r="AM114" i="11"/>
  <c r="AQ113" i="11"/>
  <c r="AP113" i="11"/>
  <c r="AO113" i="11"/>
  <c r="AN113" i="11"/>
  <c r="AM113" i="11"/>
  <c r="AQ112" i="11"/>
  <c r="AP112" i="11"/>
  <c r="AO112" i="11"/>
  <c r="AN112" i="11"/>
  <c r="AM112" i="11"/>
  <c r="AQ111" i="11"/>
  <c r="AP111" i="11"/>
  <c r="AO111" i="11"/>
  <c r="AN111" i="11"/>
  <c r="AM111" i="11"/>
  <c r="AQ110" i="11"/>
  <c r="AP110" i="11"/>
  <c r="AO110" i="11"/>
  <c r="AN110" i="11"/>
  <c r="AM110" i="11"/>
  <c r="AQ109" i="11"/>
  <c r="AP109" i="11"/>
  <c r="AO109" i="11"/>
  <c r="AN109" i="11"/>
  <c r="AM109" i="11"/>
  <c r="AQ108" i="11"/>
  <c r="AP108" i="11"/>
  <c r="AO108" i="11"/>
  <c r="AN108" i="11"/>
  <c r="AM108" i="11"/>
  <c r="AQ107" i="11"/>
  <c r="AP107" i="11"/>
  <c r="AO107" i="11"/>
  <c r="AN107" i="11"/>
  <c r="AM107" i="11"/>
  <c r="AQ106" i="11"/>
  <c r="AP106" i="11"/>
  <c r="AO106" i="11"/>
  <c r="AN106" i="11"/>
  <c r="AM106" i="11"/>
  <c r="AQ105" i="11"/>
  <c r="AP105" i="11"/>
  <c r="AO105" i="11"/>
  <c r="AN105" i="11"/>
  <c r="AM105" i="11"/>
  <c r="AQ104" i="11"/>
  <c r="AP104" i="11"/>
  <c r="AO104" i="11"/>
  <c r="AN104" i="11"/>
  <c r="AM104" i="11"/>
  <c r="AQ103" i="11"/>
  <c r="AP103" i="11"/>
  <c r="AO103" i="11"/>
  <c r="AN103" i="11"/>
  <c r="AM103" i="11"/>
  <c r="AQ102" i="11"/>
  <c r="AP102" i="11"/>
  <c r="AO102" i="11"/>
  <c r="AN102" i="11"/>
  <c r="AM102" i="11"/>
  <c r="AQ101" i="11"/>
  <c r="AP101" i="11"/>
  <c r="AO101" i="11"/>
  <c r="AN101" i="11"/>
  <c r="AM101" i="11"/>
  <c r="AQ100" i="11"/>
  <c r="AP100" i="11"/>
  <c r="AO100" i="11"/>
  <c r="AN100" i="11"/>
  <c r="AM100" i="11"/>
  <c r="AQ99" i="11"/>
  <c r="AP99" i="11"/>
  <c r="AO99" i="11"/>
  <c r="AN99" i="11"/>
  <c r="AM99" i="11"/>
  <c r="AQ98" i="11"/>
  <c r="AP98" i="11"/>
  <c r="AO98" i="11"/>
  <c r="AN98" i="11"/>
  <c r="AM98" i="11"/>
  <c r="AQ97" i="11"/>
  <c r="AP97" i="11"/>
  <c r="AO97" i="11"/>
  <c r="AN97" i="11"/>
  <c r="AM97" i="11"/>
  <c r="AQ96" i="11"/>
  <c r="AP96" i="11"/>
  <c r="AO96" i="11"/>
  <c r="AN96" i="11"/>
  <c r="AM96" i="11"/>
  <c r="AQ95" i="11"/>
  <c r="AP95" i="11"/>
  <c r="AO95" i="11"/>
  <c r="AN95" i="11"/>
  <c r="AM95" i="11"/>
  <c r="AQ94" i="11"/>
  <c r="AP94" i="11"/>
  <c r="AO94" i="11"/>
  <c r="AN94" i="11"/>
  <c r="AM94" i="11"/>
  <c r="AQ93" i="11"/>
  <c r="AP93" i="11"/>
  <c r="AO93" i="11"/>
  <c r="AN93" i="11"/>
  <c r="AM93" i="11"/>
  <c r="AQ92" i="11"/>
  <c r="AP92" i="11"/>
  <c r="AO92" i="11"/>
  <c r="AN92" i="11"/>
  <c r="AM92" i="11"/>
  <c r="AQ91" i="11"/>
  <c r="AP91" i="11"/>
  <c r="AO91" i="11"/>
  <c r="AN91" i="11"/>
  <c r="AM91" i="11"/>
  <c r="AQ90" i="11"/>
  <c r="AP90" i="11"/>
  <c r="AO90" i="11"/>
  <c r="AN90" i="11"/>
  <c r="AM90" i="11"/>
  <c r="AQ89" i="11"/>
  <c r="AP89" i="11"/>
  <c r="AO89" i="11"/>
  <c r="AN89" i="11"/>
  <c r="AM89" i="11"/>
  <c r="AQ88" i="11"/>
  <c r="AP88" i="11"/>
  <c r="AO88" i="11"/>
  <c r="AN88" i="11"/>
  <c r="AM88" i="11"/>
  <c r="AT87" i="11"/>
  <c r="AS87" i="11"/>
  <c r="AR87" i="11"/>
  <c r="AQ87" i="11"/>
  <c r="AP87" i="11"/>
  <c r="AO87" i="11"/>
  <c r="AN87" i="11"/>
  <c r="AM87" i="11"/>
  <c r="AT86" i="11"/>
  <c r="AS86" i="11"/>
  <c r="AR86" i="11"/>
  <c r="AQ86" i="11"/>
  <c r="AP86" i="11"/>
  <c r="AO86" i="11"/>
  <c r="AN86" i="11"/>
  <c r="AM86" i="11"/>
  <c r="AT85" i="11"/>
  <c r="AS85" i="11"/>
  <c r="AR85" i="11"/>
  <c r="AQ85" i="11"/>
  <c r="AP85" i="11"/>
  <c r="AO85" i="11"/>
  <c r="AN85" i="11"/>
  <c r="AM85" i="11"/>
  <c r="AT84" i="11"/>
  <c r="AS84" i="11"/>
  <c r="AR84" i="11"/>
  <c r="AQ84" i="11"/>
  <c r="AP84" i="11"/>
  <c r="AO84" i="11"/>
  <c r="AN84" i="11"/>
  <c r="AM84" i="11"/>
  <c r="AT83" i="11"/>
  <c r="AS83" i="11"/>
  <c r="AR83" i="11"/>
  <c r="AQ83" i="11"/>
  <c r="AP83" i="11"/>
  <c r="AO83" i="11"/>
  <c r="AN83" i="11"/>
  <c r="AM83" i="11"/>
  <c r="AT82" i="11"/>
  <c r="AS82" i="11"/>
  <c r="AR82" i="11"/>
  <c r="AQ82" i="11"/>
  <c r="AP82" i="11"/>
  <c r="AO82" i="11"/>
  <c r="AN82" i="11"/>
  <c r="AM82" i="11"/>
  <c r="AT81" i="11"/>
  <c r="AS81" i="11"/>
  <c r="AR81" i="11"/>
  <c r="AQ81" i="11"/>
  <c r="AP81" i="11"/>
  <c r="AO81" i="11"/>
  <c r="AN81" i="11"/>
  <c r="AM81" i="11"/>
  <c r="AT80" i="11"/>
  <c r="AS80" i="11"/>
  <c r="AR80" i="11"/>
  <c r="AQ80" i="11"/>
  <c r="AP80" i="11"/>
  <c r="AO80" i="11"/>
  <c r="AN80" i="11"/>
  <c r="AM80" i="11"/>
  <c r="AT79" i="11"/>
  <c r="AS79" i="11"/>
  <c r="AR79" i="11"/>
  <c r="AQ79" i="11"/>
  <c r="AP79" i="11"/>
  <c r="AO79" i="11"/>
  <c r="AN79" i="11"/>
  <c r="AM79" i="11"/>
  <c r="AT78" i="11"/>
  <c r="AS78" i="11"/>
  <c r="AR78" i="11"/>
  <c r="AQ78" i="11"/>
  <c r="AP78" i="11"/>
  <c r="AO78" i="11"/>
  <c r="AN78" i="11"/>
  <c r="AM78" i="11"/>
  <c r="AT77" i="11"/>
  <c r="AS77" i="11"/>
  <c r="AR77" i="11"/>
  <c r="AQ77" i="11"/>
  <c r="AP77" i="11"/>
  <c r="AO77" i="11"/>
  <c r="AN77" i="11"/>
  <c r="AM77" i="11"/>
  <c r="AT76" i="11"/>
  <c r="AS76" i="11"/>
  <c r="AR76" i="11"/>
  <c r="AQ76" i="11"/>
  <c r="AP76" i="11"/>
  <c r="AO76" i="11"/>
  <c r="AN76" i="11"/>
  <c r="AM76" i="11"/>
  <c r="AT75" i="11"/>
  <c r="AS75" i="11"/>
  <c r="AR75" i="11"/>
  <c r="AQ75" i="11"/>
  <c r="AP75" i="11"/>
  <c r="AO75" i="11"/>
  <c r="AN75" i="11"/>
  <c r="AM75" i="11"/>
  <c r="AT74" i="11"/>
  <c r="AS74" i="11"/>
  <c r="AR74" i="11"/>
  <c r="AQ74" i="11"/>
  <c r="AP74" i="11"/>
  <c r="AO74" i="11"/>
  <c r="AN74" i="11"/>
  <c r="AM74" i="11"/>
  <c r="AT73" i="11"/>
  <c r="AS73" i="11"/>
  <c r="AR73" i="11"/>
  <c r="AQ73" i="11"/>
  <c r="AP73" i="11"/>
  <c r="AO73" i="11"/>
  <c r="AN73" i="11"/>
  <c r="AM73" i="11"/>
  <c r="AT72" i="11"/>
  <c r="AS72" i="11"/>
  <c r="AR72" i="11"/>
  <c r="AQ72" i="11"/>
  <c r="AP72" i="11"/>
  <c r="AO72" i="11"/>
  <c r="AN72" i="11"/>
  <c r="AM72" i="11"/>
  <c r="AT71" i="11"/>
  <c r="AS71" i="11"/>
  <c r="AR71" i="11"/>
  <c r="AQ71" i="11"/>
  <c r="AP71" i="11"/>
  <c r="AO71" i="11"/>
  <c r="AN71" i="11"/>
  <c r="AM71" i="11"/>
  <c r="AT70" i="11"/>
  <c r="AS70" i="11"/>
  <c r="AR70" i="11"/>
  <c r="AQ70" i="11"/>
  <c r="AP70" i="11"/>
  <c r="AO70" i="11"/>
  <c r="AN70" i="11"/>
  <c r="AM70" i="11"/>
  <c r="AT69" i="11"/>
  <c r="AS69" i="11"/>
  <c r="AR69" i="11"/>
  <c r="AQ69" i="11"/>
  <c r="AP69" i="11"/>
  <c r="AO69" i="11"/>
  <c r="AN69" i="11"/>
  <c r="AM69" i="11"/>
  <c r="AT68" i="11"/>
  <c r="AS68" i="11"/>
  <c r="AR68" i="11"/>
  <c r="AQ68" i="11"/>
  <c r="AP68" i="11"/>
  <c r="AO68" i="11"/>
  <c r="AN68" i="11"/>
  <c r="AM68" i="11"/>
  <c r="AT67" i="11"/>
  <c r="AS67" i="11"/>
  <c r="AR67" i="11"/>
  <c r="AQ67" i="11"/>
  <c r="AP67" i="11"/>
  <c r="AO67" i="11"/>
  <c r="AN67" i="11"/>
  <c r="AM67" i="11"/>
  <c r="AT66" i="11"/>
  <c r="AS66" i="11"/>
  <c r="AR66" i="11"/>
  <c r="AQ66" i="11"/>
  <c r="AP66" i="11"/>
  <c r="AO66" i="11"/>
  <c r="AN66" i="11"/>
  <c r="AM66" i="11"/>
  <c r="AT65" i="11"/>
  <c r="AS65" i="11"/>
  <c r="AR65" i="11"/>
  <c r="AQ65" i="11"/>
  <c r="AP65" i="11"/>
  <c r="AO65" i="11"/>
  <c r="AN65" i="11"/>
  <c r="AM65" i="11"/>
  <c r="AT64" i="11"/>
  <c r="AS64" i="11"/>
  <c r="AR64" i="11"/>
  <c r="AQ64" i="11"/>
  <c r="AP64" i="11"/>
  <c r="AO64" i="11"/>
  <c r="AN64" i="11"/>
  <c r="AM64" i="11"/>
  <c r="AT63" i="11"/>
  <c r="AS63" i="11"/>
  <c r="AR63" i="11"/>
  <c r="AQ63" i="11"/>
  <c r="AP63" i="11"/>
  <c r="AO63" i="11"/>
  <c r="AN63" i="11"/>
  <c r="AM63" i="11"/>
  <c r="AT62" i="11"/>
  <c r="AS62" i="11"/>
  <c r="AR62" i="11"/>
  <c r="AQ62" i="11"/>
  <c r="AP62" i="11"/>
  <c r="AO62" i="11"/>
  <c r="AN62" i="11"/>
  <c r="AM62" i="11"/>
  <c r="AT61" i="11"/>
  <c r="AS61" i="11"/>
  <c r="AR61" i="11"/>
  <c r="AQ61" i="11"/>
  <c r="AP61" i="11"/>
  <c r="AO61" i="11"/>
  <c r="AN61" i="11"/>
  <c r="AM61" i="11"/>
  <c r="AT60" i="11"/>
  <c r="AS60" i="11"/>
  <c r="AR60" i="11"/>
  <c r="AQ60" i="11"/>
  <c r="AP60" i="11"/>
  <c r="AO60" i="11"/>
  <c r="AN60" i="11"/>
  <c r="AM60" i="11"/>
  <c r="AT59" i="11"/>
  <c r="AS59" i="11"/>
  <c r="AR59" i="11"/>
  <c r="AQ59" i="11"/>
  <c r="AP59" i="11"/>
  <c r="AO59" i="11"/>
  <c r="AN59" i="11"/>
  <c r="AM59" i="11"/>
  <c r="AT58" i="11"/>
  <c r="AS58" i="11"/>
  <c r="AR58" i="11"/>
  <c r="AQ58" i="11"/>
  <c r="AP58" i="11"/>
  <c r="AO58" i="11"/>
  <c r="AN58" i="11"/>
  <c r="AM58" i="11"/>
  <c r="AT57" i="11"/>
  <c r="AS57" i="11"/>
  <c r="AR57" i="11"/>
  <c r="AQ57" i="11"/>
  <c r="AP57" i="11"/>
  <c r="AO57" i="11"/>
  <c r="AN57" i="11"/>
  <c r="AM57" i="11"/>
  <c r="AT56" i="11"/>
  <c r="AS56" i="11"/>
  <c r="AR56" i="11"/>
  <c r="AQ56" i="11"/>
  <c r="AP56" i="11"/>
  <c r="AO56" i="11"/>
  <c r="AN56" i="11"/>
  <c r="AM56" i="11"/>
  <c r="AT55" i="11"/>
  <c r="AS55" i="11"/>
  <c r="AR55" i="11"/>
  <c r="AQ55" i="11"/>
  <c r="AP55" i="11"/>
  <c r="AO55" i="11"/>
  <c r="AN55" i="11"/>
  <c r="AM55" i="11"/>
  <c r="AT54" i="11"/>
  <c r="AS54" i="11"/>
  <c r="AR54" i="11"/>
  <c r="AQ54" i="11"/>
  <c r="AP54" i="11"/>
  <c r="AO54" i="11"/>
  <c r="AN54" i="11"/>
  <c r="AM54" i="11"/>
  <c r="AT53" i="11"/>
  <c r="AS53" i="11"/>
  <c r="AR53" i="11"/>
  <c r="AQ53" i="11"/>
  <c r="AP53" i="11"/>
  <c r="AO53" i="11"/>
  <c r="AN53" i="11"/>
  <c r="AM53" i="11"/>
  <c r="AT52" i="11"/>
  <c r="AS52" i="11"/>
  <c r="AR52" i="11"/>
  <c r="AQ52" i="11"/>
  <c r="AP52" i="11"/>
  <c r="AO52" i="11"/>
  <c r="AN52" i="11"/>
  <c r="AM52" i="11"/>
  <c r="AT51" i="11"/>
  <c r="AS51" i="11"/>
  <c r="AR51" i="11"/>
  <c r="AQ51" i="11"/>
  <c r="AP51" i="11"/>
  <c r="AO51" i="11"/>
  <c r="AN51" i="11"/>
  <c r="AM51" i="11"/>
  <c r="AT50" i="11"/>
  <c r="AS50" i="11"/>
  <c r="AR50" i="11"/>
  <c r="AQ50" i="11"/>
  <c r="AP50" i="11"/>
  <c r="AO50" i="11"/>
  <c r="AN50" i="11"/>
  <c r="AM50" i="11"/>
  <c r="AT49" i="11"/>
  <c r="AS49" i="11"/>
  <c r="AR49" i="11"/>
  <c r="AQ49" i="11"/>
  <c r="AP49" i="11"/>
  <c r="AO49" i="11"/>
  <c r="AN49" i="11"/>
  <c r="AM49" i="11"/>
  <c r="AT48" i="11"/>
  <c r="AS48" i="11"/>
  <c r="AR48" i="11"/>
  <c r="AQ48" i="11"/>
  <c r="AP48" i="11"/>
  <c r="AO48" i="11"/>
  <c r="AN48" i="11"/>
  <c r="AM48" i="11"/>
  <c r="AT47" i="11"/>
  <c r="AS47" i="11"/>
  <c r="AQ47" i="11"/>
  <c r="AP47" i="11"/>
  <c r="AO47" i="11"/>
  <c r="AN47" i="11"/>
  <c r="AM47" i="11"/>
  <c r="AT46" i="11"/>
  <c r="AS46" i="11"/>
  <c r="AQ46" i="11"/>
  <c r="AP46" i="11"/>
  <c r="AO46" i="11"/>
  <c r="AN46" i="11"/>
  <c r="AM46" i="11"/>
  <c r="AT45" i="11"/>
  <c r="AS45" i="11"/>
  <c r="AQ45" i="11"/>
  <c r="AP45" i="11"/>
  <c r="AO45" i="11"/>
  <c r="AN45" i="11"/>
  <c r="AM45" i="11"/>
  <c r="AT44" i="11"/>
  <c r="AS44" i="11"/>
  <c r="AQ44" i="11"/>
  <c r="AP44" i="11"/>
  <c r="AO44" i="11"/>
  <c r="AN44" i="11"/>
  <c r="AM44" i="11"/>
  <c r="AT43" i="11"/>
  <c r="AS43" i="11"/>
  <c r="AQ43" i="11"/>
  <c r="AP43" i="11"/>
  <c r="AO43" i="11"/>
  <c r="AN43" i="11"/>
  <c r="AM43" i="11"/>
  <c r="AT42" i="11"/>
  <c r="AS42" i="11"/>
  <c r="AQ42" i="11"/>
  <c r="AP42" i="11"/>
  <c r="AO42" i="11"/>
  <c r="AN42" i="11"/>
  <c r="AM42" i="11"/>
  <c r="AT41" i="11"/>
  <c r="AS41" i="11"/>
  <c r="AQ41" i="11"/>
  <c r="AP41" i="11"/>
  <c r="AO41" i="11"/>
  <c r="AN41" i="11"/>
  <c r="AM41" i="11"/>
  <c r="AT40" i="11"/>
  <c r="AS40" i="11"/>
  <c r="AQ40" i="11"/>
  <c r="AP40" i="11"/>
  <c r="AO40" i="11"/>
  <c r="AN40" i="11"/>
  <c r="AM40" i="11"/>
  <c r="AT39" i="11"/>
  <c r="AS39" i="11"/>
  <c r="AQ39" i="11"/>
  <c r="AP39" i="11"/>
  <c r="AO39" i="11"/>
  <c r="AN39" i="11"/>
  <c r="AM39" i="11"/>
  <c r="AT38" i="11"/>
  <c r="AS38" i="11"/>
  <c r="AQ38" i="11"/>
  <c r="AP38" i="11"/>
  <c r="AO38" i="11"/>
  <c r="AN38" i="11"/>
  <c r="AM38" i="11"/>
  <c r="AT37" i="11"/>
  <c r="AS37" i="11"/>
  <c r="AQ37" i="11"/>
  <c r="AP37" i="11"/>
  <c r="AO37" i="11"/>
  <c r="AN37" i="11"/>
  <c r="AM37" i="11"/>
  <c r="AT36" i="11"/>
  <c r="AS36" i="11"/>
  <c r="AQ36" i="11"/>
  <c r="AP36" i="11"/>
  <c r="AO36" i="11"/>
  <c r="AN36" i="11"/>
  <c r="AM36" i="11"/>
  <c r="AT35" i="11"/>
  <c r="AS35" i="11"/>
  <c r="AQ35" i="11"/>
  <c r="AP35" i="11"/>
  <c r="AO35" i="11"/>
  <c r="AN35" i="11"/>
  <c r="AM35" i="11"/>
  <c r="AT34" i="11"/>
  <c r="AS34" i="11"/>
  <c r="AQ34" i="11"/>
  <c r="AP34" i="11"/>
  <c r="AO34" i="11"/>
  <c r="AN34" i="11"/>
  <c r="AM34" i="11"/>
  <c r="AT33" i="11"/>
  <c r="AS33" i="11"/>
  <c r="AQ33" i="11"/>
  <c r="AP33" i="11"/>
  <c r="AO33" i="11"/>
  <c r="AN33" i="11"/>
  <c r="AM33" i="11"/>
  <c r="U31" i="11"/>
  <c r="C31" i="11"/>
  <c r="W26" i="11"/>
  <c r="E26" i="11"/>
  <c r="E8" i="11" s="1"/>
  <c r="W25" i="11"/>
  <c r="E25" i="11"/>
  <c r="W24" i="11"/>
  <c r="E24" i="11"/>
  <c r="W23" i="11"/>
  <c r="E23" i="11"/>
  <c r="U13" i="11"/>
  <c r="C13" i="11"/>
  <c r="AJ8" i="11"/>
  <c r="AI8" i="11"/>
  <c r="AH8" i="11"/>
  <c r="AB8" i="11"/>
  <c r="AA8" i="11"/>
  <c r="Z8" i="11"/>
  <c r="Y8" i="11"/>
  <c r="X8" i="11"/>
  <c r="W8" i="11"/>
  <c r="R8" i="11"/>
  <c r="Q8" i="11"/>
  <c r="Q10" i="11" s="1"/>
  <c r="P8" i="11"/>
  <c r="P10" i="11" s="1"/>
  <c r="J8" i="11"/>
  <c r="I8" i="11"/>
  <c r="H8" i="11"/>
  <c r="G8" i="11"/>
  <c r="F8" i="11"/>
  <c r="AJ7" i="11"/>
  <c r="AI7" i="11"/>
  <c r="AH7" i="11"/>
  <c r="AB7" i="11"/>
  <c r="AA7" i="11"/>
  <c r="Z7" i="11"/>
  <c r="Y7" i="11"/>
  <c r="X7" i="11"/>
  <c r="W7" i="11"/>
  <c r="R7" i="11"/>
  <c r="Q7" i="11"/>
  <c r="P7" i="11"/>
  <c r="J7" i="11"/>
  <c r="I7" i="11"/>
  <c r="H7" i="11"/>
  <c r="G7" i="11"/>
  <c r="F7" i="11"/>
  <c r="E7" i="11"/>
  <c r="AJ6" i="11"/>
  <c r="AI6" i="11"/>
  <c r="AH6" i="11"/>
  <c r="AB6" i="11"/>
  <c r="AA6" i="11"/>
  <c r="Z6" i="11"/>
  <c r="Y6" i="11"/>
  <c r="X6" i="11"/>
  <c r="W6" i="11"/>
  <c r="R6" i="11"/>
  <c r="Q6" i="11"/>
  <c r="P6" i="11"/>
  <c r="J6" i="11"/>
  <c r="I6" i="11"/>
  <c r="H6" i="11"/>
  <c r="G6" i="11"/>
  <c r="F6" i="11"/>
  <c r="E6" i="11"/>
  <c r="AJ5" i="11"/>
  <c r="AJ10" i="11" s="1"/>
  <c r="AI5" i="11"/>
  <c r="AI10" i="11" s="1"/>
  <c r="AH5" i="11"/>
  <c r="AB5" i="11"/>
  <c r="AA5" i="11"/>
  <c r="Z5" i="11"/>
  <c r="Y5" i="11"/>
  <c r="X5" i="11"/>
  <c r="W5" i="11"/>
  <c r="R5" i="11"/>
  <c r="R10" i="11" s="1"/>
  <c r="Q5" i="11"/>
  <c r="P5" i="11"/>
  <c r="J5" i="11"/>
  <c r="I5" i="11"/>
  <c r="H5" i="11"/>
  <c r="G5" i="11"/>
  <c r="F5" i="11"/>
  <c r="E5" i="11"/>
  <c r="AL2" i="11"/>
  <c r="U2" i="11"/>
  <c r="T2" i="11"/>
  <c r="C2" i="11"/>
  <c r="I654" i="10"/>
  <c r="G654" i="10"/>
  <c r="Y653" i="10"/>
  <c r="X653" i="10"/>
  <c r="Y652" i="10"/>
  <c r="X652" i="10"/>
  <c r="I652" i="10"/>
  <c r="Y651" i="10"/>
  <c r="I651" i="10"/>
  <c r="AB649" i="10"/>
  <c r="AA649" i="10"/>
  <c r="AA654" i="10" s="1"/>
  <c r="Z649" i="10"/>
  <c r="Z654" i="10" s="1"/>
  <c r="Y649" i="10"/>
  <c r="Y654" i="10" s="1"/>
  <c r="X649" i="10"/>
  <c r="X654" i="10" s="1"/>
  <c r="J649" i="10"/>
  <c r="I649" i="10"/>
  <c r="H649" i="10"/>
  <c r="G649" i="10"/>
  <c r="F649" i="10"/>
  <c r="AB648" i="10"/>
  <c r="AA648" i="10"/>
  <c r="AA653" i="10" s="1"/>
  <c r="Z648" i="10"/>
  <c r="Z653" i="10" s="1"/>
  <c r="Y648" i="10"/>
  <c r="X648" i="10"/>
  <c r="J648" i="10"/>
  <c r="I648" i="10"/>
  <c r="I653" i="10" s="1"/>
  <c r="H648" i="10"/>
  <c r="G648" i="10"/>
  <c r="F648" i="10"/>
  <c r="AB647" i="10"/>
  <c r="AB652" i="10" s="1"/>
  <c r="AA647" i="10"/>
  <c r="AA652" i="10" s="1"/>
  <c r="Z647" i="10"/>
  <c r="Z652" i="10" s="1"/>
  <c r="Y647" i="10"/>
  <c r="X647" i="10"/>
  <c r="J647" i="10"/>
  <c r="J652" i="10" s="1"/>
  <c r="I647" i="10"/>
  <c r="H647" i="10"/>
  <c r="G647" i="10"/>
  <c r="F647" i="10"/>
  <c r="F652" i="10" s="1"/>
  <c r="AB646" i="10"/>
  <c r="AB651" i="10" s="1"/>
  <c r="AA646" i="10"/>
  <c r="AA651" i="10" s="1"/>
  <c r="Z646" i="10"/>
  <c r="Z651" i="10" s="1"/>
  <c r="Y646" i="10"/>
  <c r="X646" i="10"/>
  <c r="J646" i="10"/>
  <c r="I646" i="10"/>
  <c r="H646" i="10"/>
  <c r="G646" i="10"/>
  <c r="F646" i="10"/>
  <c r="F651" i="10" s="1"/>
  <c r="AB644" i="10"/>
  <c r="AB654" i="10" s="1"/>
  <c r="AA644" i="10"/>
  <c r="Z644" i="10"/>
  <c r="Y644" i="10"/>
  <c r="X644" i="10"/>
  <c r="J644" i="10"/>
  <c r="J654" i="10" s="1"/>
  <c r="I644" i="10"/>
  <c r="H644" i="10"/>
  <c r="H654" i="10" s="1"/>
  <c r="G644" i="10"/>
  <c r="F644" i="10"/>
  <c r="F654" i="10" s="1"/>
  <c r="AB643" i="10"/>
  <c r="AB653" i="10" s="1"/>
  <c r="AA643" i="10"/>
  <c r="Z643" i="10"/>
  <c r="Y643" i="10"/>
  <c r="X643" i="10"/>
  <c r="J643" i="10"/>
  <c r="J653" i="10" s="1"/>
  <c r="I643" i="10"/>
  <c r="H643" i="10"/>
  <c r="G643" i="10"/>
  <c r="F643" i="10"/>
  <c r="AB642" i="10"/>
  <c r="AA642" i="10"/>
  <c r="Z642" i="10"/>
  <c r="Y642" i="10"/>
  <c r="X642" i="10"/>
  <c r="J642" i="10"/>
  <c r="I642" i="10"/>
  <c r="H642" i="10"/>
  <c r="G642" i="10"/>
  <c r="G652" i="10" s="1"/>
  <c r="F642" i="10"/>
  <c r="AB641" i="10"/>
  <c r="AA641" i="10"/>
  <c r="Z641" i="10"/>
  <c r="Y641" i="10"/>
  <c r="X641" i="10"/>
  <c r="X651" i="10" s="1"/>
  <c r="J641" i="10"/>
  <c r="J651" i="10" s="1"/>
  <c r="I641" i="10"/>
  <c r="H641" i="10"/>
  <c r="H651" i="10" s="1"/>
  <c r="G641" i="10"/>
  <c r="G651" i="10" s="1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W7" i="10" s="1"/>
  <c r="E25" i="10"/>
  <c r="E7" i="10" s="1"/>
  <c r="W24" i="10"/>
  <c r="E24" i="10"/>
  <c r="W23" i="10"/>
  <c r="W5" i="10" s="1"/>
  <c r="E23" i="10"/>
  <c r="E5" i="10" s="1"/>
  <c r="U13" i="10"/>
  <c r="C13" i="10"/>
  <c r="AJ10" i="10"/>
  <c r="R10" i="10"/>
  <c r="AJ8" i="10"/>
  <c r="AI8" i="10"/>
  <c r="AH8" i="10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H10" i="10" s="1"/>
  <c r="AB7" i="10"/>
  <c r="AA7" i="10"/>
  <c r="Z7" i="10"/>
  <c r="Y7" i="10"/>
  <c r="X7" i="10"/>
  <c r="R7" i="10"/>
  <c r="Q7" i="10"/>
  <c r="P7" i="10"/>
  <c r="J7" i="10"/>
  <c r="I7" i="10"/>
  <c r="H7" i="10"/>
  <c r="G7" i="10"/>
  <c r="F7" i="10"/>
  <c r="AJ6" i="10"/>
  <c r="AI6" i="10"/>
  <c r="AH6" i="10"/>
  <c r="AB6" i="10"/>
  <c r="AA6" i="10"/>
  <c r="Z6" i="10"/>
  <c r="Y6" i="10"/>
  <c r="X6" i="10"/>
  <c r="W6" i="10"/>
  <c r="R6" i="10"/>
  <c r="Q6" i="10"/>
  <c r="Q10" i="10" s="1"/>
  <c r="P6" i="10"/>
  <c r="P10" i="10" s="1"/>
  <c r="J6" i="10"/>
  <c r="I6" i="10"/>
  <c r="H6" i="10"/>
  <c r="G6" i="10"/>
  <c r="F6" i="10"/>
  <c r="E6" i="10"/>
  <c r="AJ5" i="10"/>
  <c r="AI5" i="10"/>
  <c r="AI10" i="10" s="1"/>
  <c r="AH5" i="10"/>
  <c r="AB5" i="10"/>
  <c r="AA5" i="10"/>
  <c r="Z5" i="10"/>
  <c r="Y5" i="10"/>
  <c r="X5" i="10"/>
  <c r="R5" i="10"/>
  <c r="Q5" i="10"/>
  <c r="P5" i="10"/>
  <c r="J5" i="10"/>
  <c r="I5" i="10"/>
  <c r="H5" i="10"/>
  <c r="G5" i="10"/>
  <c r="F5" i="10"/>
  <c r="AL2" i="10"/>
  <c r="U2" i="10"/>
  <c r="T2" i="10"/>
  <c r="C2" i="10"/>
  <c r="Z654" i="9"/>
  <c r="J654" i="9"/>
  <c r="H654" i="9"/>
  <c r="G654" i="9"/>
  <c r="F654" i="9"/>
  <c r="H653" i="9"/>
  <c r="AB652" i="9"/>
  <c r="AA652" i="9"/>
  <c r="Z652" i="9"/>
  <c r="Y652" i="9"/>
  <c r="AB651" i="9"/>
  <c r="J651" i="9"/>
  <c r="I651" i="9"/>
  <c r="H651" i="9"/>
  <c r="AB649" i="9"/>
  <c r="AA649" i="9"/>
  <c r="Z649" i="9"/>
  <c r="Y649" i="9"/>
  <c r="X649" i="9"/>
  <c r="J649" i="9"/>
  <c r="I649" i="9"/>
  <c r="H649" i="9"/>
  <c r="G649" i="9"/>
  <c r="F649" i="9"/>
  <c r="AB648" i="9"/>
  <c r="AB653" i="9" s="1"/>
  <c r="AA648" i="9"/>
  <c r="AA653" i="9" s="1"/>
  <c r="Z648" i="9"/>
  <c r="Z653" i="9" s="1"/>
  <c r="Y648" i="9"/>
  <c r="Y653" i="9" s="1"/>
  <c r="X648" i="9"/>
  <c r="X653" i="9" s="1"/>
  <c r="J648" i="9"/>
  <c r="J653" i="9" s="1"/>
  <c r="I648" i="9"/>
  <c r="I653" i="9" s="1"/>
  <c r="H648" i="9"/>
  <c r="G648" i="9"/>
  <c r="G653" i="9" s="1"/>
  <c r="F648" i="9"/>
  <c r="F653" i="9" s="1"/>
  <c r="AB647" i="9"/>
  <c r="AA647" i="9"/>
  <c r="Z647" i="9"/>
  <c r="Y647" i="9"/>
  <c r="X647" i="9"/>
  <c r="X652" i="9" s="1"/>
  <c r="J647" i="9"/>
  <c r="J652" i="9" s="1"/>
  <c r="I647" i="9"/>
  <c r="I652" i="9" s="1"/>
  <c r="H647" i="9"/>
  <c r="G647" i="9"/>
  <c r="F647" i="9"/>
  <c r="AB646" i="9"/>
  <c r="AA646" i="9"/>
  <c r="Z646" i="9"/>
  <c r="Y646" i="9"/>
  <c r="Y651" i="9" s="1"/>
  <c r="X646" i="9"/>
  <c r="X651" i="9" s="1"/>
  <c r="J646" i="9"/>
  <c r="I646" i="9"/>
  <c r="H646" i="9"/>
  <c r="G646" i="9"/>
  <c r="G651" i="9" s="1"/>
  <c r="F646" i="9"/>
  <c r="F651" i="9" s="1"/>
  <c r="AB644" i="9"/>
  <c r="AB654" i="9" s="1"/>
  <c r="AA644" i="9"/>
  <c r="AA654" i="9" s="1"/>
  <c r="Z644" i="9"/>
  <c r="Y644" i="9"/>
  <c r="Y654" i="9" s="1"/>
  <c r="X644" i="9"/>
  <c r="X654" i="9" s="1"/>
  <c r="J644" i="9"/>
  <c r="I644" i="9"/>
  <c r="I654" i="9" s="1"/>
  <c r="H644" i="9"/>
  <c r="G644" i="9"/>
  <c r="F644" i="9"/>
  <c r="AB643" i="9"/>
  <c r="AA643" i="9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J642" i="9"/>
  <c r="I642" i="9"/>
  <c r="H642" i="9"/>
  <c r="H652" i="9" s="1"/>
  <c r="G642" i="9"/>
  <c r="G652" i="9" s="1"/>
  <c r="F642" i="9"/>
  <c r="F652" i="9" s="1"/>
  <c r="AB641" i="9"/>
  <c r="AA641" i="9"/>
  <c r="AA651" i="9" s="1"/>
  <c r="Z641" i="9"/>
  <c r="Z651" i="9" s="1"/>
  <c r="Y641" i="9"/>
  <c r="X641" i="9"/>
  <c r="J641" i="9"/>
  <c r="I641" i="9"/>
  <c r="H641" i="9"/>
  <c r="G641" i="9"/>
  <c r="F641" i="9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E8" i="9" s="1"/>
  <c r="W25" i="9"/>
  <c r="W7" i="9" s="1"/>
  <c r="E25" i="9"/>
  <c r="E7" i="9" s="1"/>
  <c r="W24" i="9"/>
  <c r="W6" i="9" s="1"/>
  <c r="E24" i="9"/>
  <c r="W23" i="9"/>
  <c r="W5" i="9" s="1"/>
  <c r="E23" i="9"/>
  <c r="E5" i="9" s="1"/>
  <c r="U13" i="9"/>
  <c r="C13" i="9"/>
  <c r="AJ10" i="9"/>
  <c r="P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R7" i="9"/>
  <c r="Q7" i="9"/>
  <c r="P7" i="9"/>
  <c r="J7" i="9"/>
  <c r="I7" i="9"/>
  <c r="H7" i="9"/>
  <c r="G7" i="9"/>
  <c r="F7" i="9"/>
  <c r="AJ6" i="9"/>
  <c r="AI6" i="9"/>
  <c r="AH6" i="9"/>
  <c r="AB6" i="9"/>
  <c r="AA6" i="9"/>
  <c r="Z6" i="9"/>
  <c r="Y6" i="9"/>
  <c r="X6" i="9"/>
  <c r="R6" i="9"/>
  <c r="Q6" i="9"/>
  <c r="P6" i="9"/>
  <c r="J6" i="9"/>
  <c r="I6" i="9"/>
  <c r="H6" i="9"/>
  <c r="G6" i="9"/>
  <c r="F6" i="9"/>
  <c r="E6" i="9"/>
  <c r="AJ5" i="9"/>
  <c r="AI5" i="9"/>
  <c r="AH5" i="9"/>
  <c r="AB5" i="9"/>
  <c r="AA5" i="9"/>
  <c r="Z5" i="9"/>
  <c r="Y5" i="9"/>
  <c r="X5" i="9"/>
  <c r="R5" i="9"/>
  <c r="R10" i="9" s="1"/>
  <c r="Q5" i="9"/>
  <c r="P5" i="9"/>
  <c r="J5" i="9"/>
  <c r="I5" i="9"/>
  <c r="H5" i="9"/>
  <c r="G5" i="9"/>
  <c r="F5" i="9"/>
  <c r="AL2" i="9"/>
  <c r="U2" i="9"/>
  <c r="T2" i="9"/>
  <c r="C2" i="9"/>
  <c r="AB654" i="8"/>
  <c r="AA654" i="8"/>
  <c r="Z654" i="8"/>
  <c r="AA653" i="8"/>
  <c r="Z653" i="8"/>
  <c r="X653" i="8"/>
  <c r="F653" i="8"/>
  <c r="AA652" i="8"/>
  <c r="Z652" i="8"/>
  <c r="X652" i="8"/>
  <c r="H652" i="8"/>
  <c r="F652" i="8"/>
  <c r="AB651" i="8"/>
  <c r="AB649" i="8"/>
  <c r="AA649" i="8"/>
  <c r="Z649" i="8"/>
  <c r="Y649" i="8"/>
  <c r="X649" i="8"/>
  <c r="X654" i="8" s="1"/>
  <c r="J649" i="8"/>
  <c r="J654" i="8" s="1"/>
  <c r="I649" i="8"/>
  <c r="I654" i="8" s="1"/>
  <c r="H649" i="8"/>
  <c r="H654" i="8" s="1"/>
  <c r="G649" i="8"/>
  <c r="F649" i="8"/>
  <c r="F654" i="8" s="1"/>
  <c r="AB648" i="8"/>
  <c r="AB653" i="8" s="1"/>
  <c r="AA648" i="8"/>
  <c r="Z648" i="8"/>
  <c r="Y648" i="8"/>
  <c r="Y653" i="8" s="1"/>
  <c r="X648" i="8"/>
  <c r="J648" i="8"/>
  <c r="J653" i="8" s="1"/>
  <c r="I648" i="8"/>
  <c r="I653" i="8" s="1"/>
  <c r="H648" i="8"/>
  <c r="H653" i="8" s="1"/>
  <c r="G648" i="8"/>
  <c r="G653" i="8" s="1"/>
  <c r="F648" i="8"/>
  <c r="AB647" i="8"/>
  <c r="AB652" i="8" s="1"/>
  <c r="AA647" i="8"/>
  <c r="Z647" i="8"/>
  <c r="Y647" i="8"/>
  <c r="X647" i="8"/>
  <c r="J647" i="8"/>
  <c r="I647" i="8"/>
  <c r="H647" i="8"/>
  <c r="G647" i="8"/>
  <c r="G652" i="8" s="1"/>
  <c r="F647" i="8"/>
  <c r="AB646" i="8"/>
  <c r="AA646" i="8"/>
  <c r="Z646" i="8"/>
  <c r="Y646" i="8"/>
  <c r="Y651" i="8" s="1"/>
  <c r="X646" i="8"/>
  <c r="X651" i="8" s="1"/>
  <c r="J646" i="8"/>
  <c r="J651" i="8" s="1"/>
  <c r="I646" i="8"/>
  <c r="H646" i="8"/>
  <c r="H651" i="8" s="1"/>
  <c r="G646" i="8"/>
  <c r="G651" i="8" s="1"/>
  <c r="F646" i="8"/>
  <c r="F651" i="8" s="1"/>
  <c r="AB644" i="8"/>
  <c r="AA644" i="8"/>
  <c r="Z644" i="8"/>
  <c r="Y644" i="8"/>
  <c r="X644" i="8"/>
  <c r="J644" i="8"/>
  <c r="I644" i="8"/>
  <c r="H644" i="8"/>
  <c r="G644" i="8"/>
  <c r="G654" i="8" s="1"/>
  <c r="F644" i="8"/>
  <c r="AB643" i="8"/>
  <c r="AA643" i="8"/>
  <c r="Z643" i="8"/>
  <c r="Y643" i="8"/>
  <c r="X643" i="8"/>
  <c r="J643" i="8"/>
  <c r="I643" i="8"/>
  <c r="H643" i="8"/>
  <c r="G643" i="8"/>
  <c r="F643" i="8"/>
  <c r="AB642" i="8"/>
  <c r="AA642" i="8"/>
  <c r="Z642" i="8"/>
  <c r="Y642" i="8"/>
  <c r="Y652" i="8" s="1"/>
  <c r="X642" i="8"/>
  <c r="J642" i="8"/>
  <c r="J652" i="8" s="1"/>
  <c r="I642" i="8"/>
  <c r="I652" i="8" s="1"/>
  <c r="H642" i="8"/>
  <c r="G642" i="8"/>
  <c r="F642" i="8"/>
  <c r="AB641" i="8"/>
  <c r="AA641" i="8"/>
  <c r="AA651" i="8" s="1"/>
  <c r="Z641" i="8"/>
  <c r="Z651" i="8" s="1"/>
  <c r="Y641" i="8"/>
  <c r="X641" i="8"/>
  <c r="J641" i="8"/>
  <c r="I641" i="8"/>
  <c r="I651" i="8" s="1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E26" i="8"/>
  <c r="E8" i="8" s="1"/>
  <c r="W25" i="8"/>
  <c r="W7" i="8" s="1"/>
  <c r="E25" i="8"/>
  <c r="E7" i="8" s="1"/>
  <c r="W24" i="8"/>
  <c r="E24" i="8"/>
  <c r="E6" i="8" s="1"/>
  <c r="W23" i="8"/>
  <c r="W5" i="8" s="1"/>
  <c r="E23" i="8"/>
  <c r="E5" i="8" s="1"/>
  <c r="U13" i="8"/>
  <c r="C13" i="8"/>
  <c r="AI10" i="8"/>
  <c r="AJ8" i="8"/>
  <c r="AI8" i="8"/>
  <c r="AH8" i="8"/>
  <c r="AB8" i="8"/>
  <c r="AA8" i="8"/>
  <c r="Z8" i="8"/>
  <c r="Y8" i="8"/>
  <c r="X8" i="8"/>
  <c r="W8" i="8"/>
  <c r="R8" i="8"/>
  <c r="Q8" i="8"/>
  <c r="P8" i="8"/>
  <c r="J8" i="8"/>
  <c r="I8" i="8"/>
  <c r="H8" i="8"/>
  <c r="G8" i="8"/>
  <c r="F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W6" i="8"/>
  <c r="R6" i="8"/>
  <c r="Q6" i="8"/>
  <c r="P6" i="8"/>
  <c r="J6" i="8"/>
  <c r="I6" i="8"/>
  <c r="H6" i="8"/>
  <c r="G6" i="8"/>
  <c r="F6" i="8"/>
  <c r="AJ5" i="8"/>
  <c r="AJ10" i="8" s="1"/>
  <c r="AI5" i="8"/>
  <c r="AH5" i="8"/>
  <c r="AB5" i="8"/>
  <c r="AA5" i="8"/>
  <c r="Z5" i="8"/>
  <c r="Y5" i="8"/>
  <c r="X5" i="8"/>
  <c r="R5" i="8"/>
  <c r="R10" i="8" s="1"/>
  <c r="Q5" i="8"/>
  <c r="P5" i="8"/>
  <c r="P10" i="8" s="1"/>
  <c r="J5" i="8"/>
  <c r="I5" i="8"/>
  <c r="H5" i="8"/>
  <c r="G5" i="8"/>
  <c r="F5" i="8"/>
  <c r="AL2" i="8"/>
  <c r="U2" i="8"/>
  <c r="T2" i="8"/>
  <c r="C2" i="8"/>
  <c r="AA654" i="7"/>
  <c r="G654" i="7"/>
  <c r="AA653" i="7"/>
  <c r="Z653" i="7"/>
  <c r="AA652" i="7"/>
  <c r="Z652" i="7"/>
  <c r="Y652" i="7"/>
  <c r="X652" i="7"/>
  <c r="J652" i="7"/>
  <c r="I652" i="7"/>
  <c r="H652" i="7"/>
  <c r="I651" i="7"/>
  <c r="F651" i="7"/>
  <c r="AB649" i="7"/>
  <c r="AB654" i="7" s="1"/>
  <c r="AA649" i="7"/>
  <c r="Z649" i="7"/>
  <c r="Y649" i="7"/>
  <c r="Y654" i="7" s="1"/>
  <c r="X649" i="7"/>
  <c r="X654" i="7" s="1"/>
  <c r="J649" i="7"/>
  <c r="J654" i="7" s="1"/>
  <c r="I649" i="7"/>
  <c r="H649" i="7"/>
  <c r="H654" i="7" s="1"/>
  <c r="G649" i="7"/>
  <c r="F649" i="7"/>
  <c r="F654" i="7" s="1"/>
  <c r="AB648" i="7"/>
  <c r="AA648" i="7"/>
  <c r="Z648" i="7"/>
  <c r="Y648" i="7"/>
  <c r="Y653" i="7" s="1"/>
  <c r="X648" i="7"/>
  <c r="X653" i="7" s="1"/>
  <c r="J648" i="7"/>
  <c r="J653" i="7" s="1"/>
  <c r="I648" i="7"/>
  <c r="H648" i="7"/>
  <c r="G648" i="7"/>
  <c r="G653" i="7" s="1"/>
  <c r="F648" i="7"/>
  <c r="AB647" i="7"/>
  <c r="AA647" i="7"/>
  <c r="Z647" i="7"/>
  <c r="Y647" i="7"/>
  <c r="X647" i="7"/>
  <c r="J647" i="7"/>
  <c r="I647" i="7"/>
  <c r="H647" i="7"/>
  <c r="G647" i="7"/>
  <c r="G652" i="7" s="1"/>
  <c r="F647" i="7"/>
  <c r="F652" i="7" s="1"/>
  <c r="AB646" i="7"/>
  <c r="AA646" i="7"/>
  <c r="AA651" i="7" s="1"/>
  <c r="Z646" i="7"/>
  <c r="Z651" i="7" s="1"/>
  <c r="Y646" i="7"/>
  <c r="Y651" i="7" s="1"/>
  <c r="X646" i="7"/>
  <c r="J646" i="7"/>
  <c r="J651" i="7" s="1"/>
  <c r="I646" i="7"/>
  <c r="H646" i="7"/>
  <c r="H651" i="7" s="1"/>
  <c r="G646" i="7"/>
  <c r="F646" i="7"/>
  <c r="AB644" i="7"/>
  <c r="AA644" i="7"/>
  <c r="Z644" i="7"/>
  <c r="Z654" i="7" s="1"/>
  <c r="Y644" i="7"/>
  <c r="X644" i="7"/>
  <c r="J644" i="7"/>
  <c r="I644" i="7"/>
  <c r="I654" i="7" s="1"/>
  <c r="H644" i="7"/>
  <c r="G644" i="7"/>
  <c r="F644" i="7"/>
  <c r="AB643" i="7"/>
  <c r="AB653" i="7" s="1"/>
  <c r="AA643" i="7"/>
  <c r="Z643" i="7"/>
  <c r="Y643" i="7"/>
  <c r="X643" i="7"/>
  <c r="J643" i="7"/>
  <c r="I643" i="7"/>
  <c r="I653" i="7" s="1"/>
  <c r="H643" i="7"/>
  <c r="G643" i="7"/>
  <c r="F643" i="7"/>
  <c r="F653" i="7" s="1"/>
  <c r="AB642" i="7"/>
  <c r="AB652" i="7" s="1"/>
  <c r="AA642" i="7"/>
  <c r="Z642" i="7"/>
  <c r="Y642" i="7"/>
  <c r="X642" i="7"/>
  <c r="J642" i="7"/>
  <c r="I642" i="7"/>
  <c r="H642" i="7"/>
  <c r="G642" i="7"/>
  <c r="F642" i="7"/>
  <c r="AB641" i="7"/>
  <c r="AB651" i="7" s="1"/>
  <c r="AA641" i="7"/>
  <c r="Z641" i="7"/>
  <c r="Y641" i="7"/>
  <c r="X641" i="7"/>
  <c r="X651" i="7" s="1"/>
  <c r="J641" i="7"/>
  <c r="I641" i="7"/>
  <c r="H641" i="7"/>
  <c r="G641" i="7"/>
  <c r="G651" i="7" s="1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W25" i="7"/>
  <c r="W7" i="7" s="1"/>
  <c r="E25" i="7"/>
  <c r="W24" i="7"/>
  <c r="E24" i="7"/>
  <c r="W23" i="7"/>
  <c r="W5" i="7" s="1"/>
  <c r="E23" i="7"/>
  <c r="U13" i="7"/>
  <c r="C13" i="7"/>
  <c r="AH10" i="7"/>
  <c r="R10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E8" i="7"/>
  <c r="AJ7" i="7"/>
  <c r="AI7" i="7"/>
  <c r="AH7" i="7"/>
  <c r="AB7" i="7"/>
  <c r="AA7" i="7"/>
  <c r="Z7" i="7"/>
  <c r="Y7" i="7"/>
  <c r="X7" i="7"/>
  <c r="R7" i="7"/>
  <c r="Q7" i="7"/>
  <c r="P7" i="7"/>
  <c r="P10" i="7" s="1"/>
  <c r="J7" i="7"/>
  <c r="I7" i="7"/>
  <c r="H7" i="7"/>
  <c r="G7" i="7"/>
  <c r="F7" i="7"/>
  <c r="E7" i="7"/>
  <c r="AJ6" i="7"/>
  <c r="AI6" i="7"/>
  <c r="AH6" i="7"/>
  <c r="AB6" i="7"/>
  <c r="AA6" i="7"/>
  <c r="Z6" i="7"/>
  <c r="Y6" i="7"/>
  <c r="X6" i="7"/>
  <c r="W6" i="7"/>
  <c r="R6" i="7"/>
  <c r="Q6" i="7"/>
  <c r="P6" i="7"/>
  <c r="J6" i="7"/>
  <c r="I6" i="7"/>
  <c r="H6" i="7"/>
  <c r="G6" i="7"/>
  <c r="F6" i="7"/>
  <c r="E6" i="7"/>
  <c r="AJ5" i="7"/>
  <c r="AJ10" i="7" s="1"/>
  <c r="AI5" i="7"/>
  <c r="AH5" i="7"/>
  <c r="AB5" i="7"/>
  <c r="AA5" i="7"/>
  <c r="Z5" i="7"/>
  <c r="Y5" i="7"/>
  <c r="X5" i="7"/>
  <c r="R5" i="7"/>
  <c r="Q5" i="7"/>
  <c r="Q10" i="7" s="1"/>
  <c r="P5" i="7"/>
  <c r="J5" i="7"/>
  <c r="I5" i="7"/>
  <c r="H5" i="7"/>
  <c r="G5" i="7"/>
  <c r="F5" i="7"/>
  <c r="E5" i="7"/>
  <c r="AL2" i="7"/>
  <c r="U2" i="7"/>
  <c r="T2" i="7"/>
  <c r="C2" i="7"/>
  <c r="M112" i="6"/>
  <c r="L112" i="6"/>
  <c r="B107" i="6"/>
  <c r="F106" i="6"/>
  <c r="F107" i="6" s="1"/>
  <c r="F108" i="6" s="1"/>
  <c r="F109" i="6" s="1"/>
  <c r="B106" i="6"/>
  <c r="L103" i="6"/>
  <c r="F103" i="6"/>
  <c r="M101" i="6"/>
  <c r="L101" i="6"/>
  <c r="B95" i="6"/>
  <c r="F92" i="6"/>
  <c r="M90" i="6"/>
  <c r="L90" i="6"/>
  <c r="B85" i="6"/>
  <c r="F84" i="6"/>
  <c r="F85" i="6" s="1"/>
  <c r="F86" i="6" s="1"/>
  <c r="F87" i="6" s="1"/>
  <c r="B84" i="6"/>
  <c r="F81" i="6"/>
  <c r="L81" i="6" s="1"/>
  <c r="M79" i="6"/>
  <c r="L79" i="6"/>
  <c r="B73" i="6"/>
  <c r="F70" i="6"/>
  <c r="M68" i="6"/>
  <c r="L68" i="6"/>
  <c r="B65" i="6"/>
  <c r="B64" i="6"/>
  <c r="B63" i="6"/>
  <c r="B62" i="6"/>
  <c r="F59" i="6"/>
  <c r="F62" i="6" s="1"/>
  <c r="F63" i="6" s="1"/>
  <c r="F64" i="6" s="1"/>
  <c r="F65" i="6" s="1"/>
  <c r="M57" i="6"/>
  <c r="L57" i="6"/>
  <c r="F53" i="6"/>
  <c r="F54" i="6" s="1"/>
  <c r="B53" i="6"/>
  <c r="F52" i="6"/>
  <c r="B52" i="6"/>
  <c r="F51" i="6"/>
  <c r="B51" i="6"/>
  <c r="F48" i="6"/>
  <c r="L48" i="6" s="1"/>
  <c r="M46" i="6"/>
  <c r="L46" i="6"/>
  <c r="B42" i="6"/>
  <c r="B40" i="6"/>
  <c r="B41" i="6" s="1"/>
  <c r="L37" i="6"/>
  <c r="F37" i="6"/>
  <c r="F40" i="6" s="1"/>
  <c r="F41" i="6" s="1"/>
  <c r="F42" i="6" s="1"/>
  <c r="F43" i="6" s="1"/>
  <c r="M35" i="6"/>
  <c r="L35" i="6"/>
  <c r="F30" i="6"/>
  <c r="F31" i="6" s="1"/>
  <c r="F32" i="6" s="1"/>
  <c r="F29" i="6"/>
  <c r="B29" i="6"/>
  <c r="M28" i="6"/>
  <c r="F26" i="6"/>
  <c r="L26" i="6" s="1"/>
  <c r="M24" i="6"/>
  <c r="L24" i="6"/>
  <c r="F20" i="6"/>
  <c r="F21" i="6" s="1"/>
  <c r="B19" i="6"/>
  <c r="B18" i="6"/>
  <c r="L15" i="6"/>
  <c r="F15" i="6"/>
  <c r="F18" i="6" s="1"/>
  <c r="F19" i="6" s="1"/>
  <c r="M13" i="6"/>
  <c r="L13" i="6"/>
  <c r="B7" i="6"/>
  <c r="F4" i="6"/>
  <c r="L4" i="6" s="1"/>
  <c r="F2" i="6"/>
  <c r="M6" i="6" s="1"/>
  <c r="B2" i="6"/>
  <c r="L39" i="6" s="1"/>
  <c r="M112" i="5"/>
  <c r="L112" i="5"/>
  <c r="B107" i="5"/>
  <c r="B106" i="5"/>
  <c r="F103" i="5"/>
  <c r="F106" i="5" s="1"/>
  <c r="F107" i="5" s="1"/>
  <c r="F108" i="5" s="1"/>
  <c r="F109" i="5" s="1"/>
  <c r="M101" i="5"/>
  <c r="L101" i="5"/>
  <c r="B97" i="5"/>
  <c r="F96" i="5"/>
  <c r="F97" i="5" s="1"/>
  <c r="F98" i="5" s="1"/>
  <c r="B96" i="5"/>
  <c r="B95" i="5"/>
  <c r="F92" i="5"/>
  <c r="F95" i="5" s="1"/>
  <c r="M90" i="5"/>
  <c r="L90" i="5"/>
  <c r="F87" i="5"/>
  <c r="B85" i="5"/>
  <c r="F84" i="5"/>
  <c r="F85" i="5" s="1"/>
  <c r="F86" i="5" s="1"/>
  <c r="B84" i="5"/>
  <c r="L81" i="5"/>
  <c r="F81" i="5"/>
  <c r="M79" i="5"/>
  <c r="L79" i="5"/>
  <c r="B75" i="5"/>
  <c r="B74" i="5"/>
  <c r="B73" i="5"/>
  <c r="L70" i="5"/>
  <c r="F70" i="5"/>
  <c r="F73" i="5" s="1"/>
  <c r="F74" i="5" s="1"/>
  <c r="F75" i="5" s="1"/>
  <c r="F76" i="5" s="1"/>
  <c r="M68" i="5"/>
  <c r="L68" i="5"/>
  <c r="F65" i="5"/>
  <c r="F62" i="5"/>
  <c r="F63" i="5" s="1"/>
  <c r="F64" i="5" s="1"/>
  <c r="B62" i="5"/>
  <c r="M61" i="5"/>
  <c r="L59" i="5"/>
  <c r="F59" i="5"/>
  <c r="M57" i="5"/>
  <c r="L57" i="5"/>
  <c r="F51" i="5"/>
  <c r="F52" i="5" s="1"/>
  <c r="F53" i="5" s="1"/>
  <c r="F54" i="5" s="1"/>
  <c r="B51" i="5"/>
  <c r="L48" i="5"/>
  <c r="F48" i="5"/>
  <c r="M46" i="5"/>
  <c r="L46" i="5"/>
  <c r="B41" i="5"/>
  <c r="B40" i="5"/>
  <c r="F37" i="5"/>
  <c r="F40" i="5" s="1"/>
  <c r="F41" i="5" s="1"/>
  <c r="F42" i="5" s="1"/>
  <c r="F43" i="5" s="1"/>
  <c r="M35" i="5"/>
  <c r="L35" i="5"/>
  <c r="F31" i="5"/>
  <c r="F32" i="5" s="1"/>
  <c r="B29" i="5"/>
  <c r="L26" i="5"/>
  <c r="F26" i="5"/>
  <c r="F29" i="5" s="1"/>
  <c r="F30" i="5" s="1"/>
  <c r="M24" i="5"/>
  <c r="L24" i="5"/>
  <c r="F18" i="5"/>
  <c r="F19" i="5" s="1"/>
  <c r="F20" i="5" s="1"/>
  <c r="F21" i="5" s="1"/>
  <c r="B18" i="5"/>
  <c r="F15" i="5"/>
  <c r="L15" i="5" s="1"/>
  <c r="M17" i="5" s="1"/>
  <c r="M13" i="5"/>
  <c r="L13" i="5"/>
  <c r="B9" i="5"/>
  <c r="B8" i="5"/>
  <c r="B7" i="5"/>
  <c r="F4" i="5"/>
  <c r="F7" i="5" s="1"/>
  <c r="F8" i="5" s="1"/>
  <c r="F9" i="5" s="1"/>
  <c r="F10" i="5" s="1"/>
  <c r="F2" i="5"/>
  <c r="B2" i="5"/>
  <c r="L50" i="5" s="1"/>
  <c r="M112" i="4"/>
  <c r="L112" i="4"/>
  <c r="B107" i="4"/>
  <c r="B106" i="4"/>
  <c r="L103" i="4"/>
  <c r="F103" i="4"/>
  <c r="F106" i="4" s="1"/>
  <c r="F107" i="4" s="1"/>
  <c r="F108" i="4" s="1"/>
  <c r="F109" i="4" s="1"/>
  <c r="M101" i="4"/>
  <c r="L101" i="4"/>
  <c r="B97" i="4"/>
  <c r="F96" i="4"/>
  <c r="F97" i="4" s="1"/>
  <c r="F98" i="4" s="1"/>
  <c r="B96" i="4"/>
  <c r="B95" i="4"/>
  <c r="L94" i="4"/>
  <c r="L92" i="4"/>
  <c r="F92" i="4"/>
  <c r="F95" i="4" s="1"/>
  <c r="M90" i="4"/>
  <c r="L90" i="4"/>
  <c r="B85" i="4"/>
  <c r="B84" i="4"/>
  <c r="F81" i="4"/>
  <c r="F84" i="4" s="1"/>
  <c r="F85" i="4" s="1"/>
  <c r="F86" i="4" s="1"/>
  <c r="F87" i="4" s="1"/>
  <c r="M79" i="4"/>
  <c r="L79" i="4"/>
  <c r="F75" i="4"/>
  <c r="F76" i="4" s="1"/>
  <c r="F74" i="4"/>
  <c r="B74" i="4"/>
  <c r="F73" i="4"/>
  <c r="B73" i="4"/>
  <c r="L72" i="4"/>
  <c r="L70" i="4"/>
  <c r="F70" i="4"/>
  <c r="M68" i="4"/>
  <c r="L68" i="4"/>
  <c r="F62" i="4"/>
  <c r="F63" i="4" s="1"/>
  <c r="F64" i="4" s="1"/>
  <c r="F65" i="4" s="1"/>
  <c r="B62" i="4"/>
  <c r="F59" i="4"/>
  <c r="L59" i="4" s="1"/>
  <c r="M61" i="4" s="1"/>
  <c r="M57" i="4"/>
  <c r="L57" i="4"/>
  <c r="F51" i="4"/>
  <c r="F52" i="4" s="1"/>
  <c r="F53" i="4" s="1"/>
  <c r="F54" i="4" s="1"/>
  <c r="B51" i="4"/>
  <c r="F48" i="4"/>
  <c r="L48" i="4" s="1"/>
  <c r="M50" i="4" s="1"/>
  <c r="M46" i="4"/>
  <c r="L46" i="4"/>
  <c r="F43" i="4"/>
  <c r="B43" i="4"/>
  <c r="B42" i="4"/>
  <c r="F41" i="4"/>
  <c r="F42" i="4" s="1"/>
  <c r="B41" i="4"/>
  <c r="B40" i="4"/>
  <c r="M39" i="4"/>
  <c r="L39" i="4"/>
  <c r="L37" i="4"/>
  <c r="F37" i="4"/>
  <c r="F40" i="4" s="1"/>
  <c r="M35" i="4"/>
  <c r="L35" i="4"/>
  <c r="F32" i="4"/>
  <c r="B30" i="4"/>
  <c r="F29" i="4"/>
  <c r="F30" i="4" s="1"/>
  <c r="F31" i="4" s="1"/>
  <c r="B29" i="4"/>
  <c r="F26" i="4"/>
  <c r="L26" i="4" s="1"/>
  <c r="M24" i="4"/>
  <c r="L24" i="4"/>
  <c r="B18" i="4"/>
  <c r="F15" i="4"/>
  <c r="M13" i="4"/>
  <c r="L13" i="4"/>
  <c r="B10" i="4"/>
  <c r="B9" i="4"/>
  <c r="B8" i="4"/>
  <c r="F7" i="4"/>
  <c r="F8" i="4" s="1"/>
  <c r="F9" i="4" s="1"/>
  <c r="F10" i="4" s="1"/>
  <c r="B7" i="4"/>
  <c r="L4" i="4"/>
  <c r="F4" i="4"/>
  <c r="F2" i="4"/>
  <c r="B2" i="4"/>
  <c r="M112" i="3"/>
  <c r="L112" i="3"/>
  <c r="F108" i="3"/>
  <c r="F109" i="3" s="1"/>
  <c r="B107" i="3"/>
  <c r="F106" i="3"/>
  <c r="F107" i="3" s="1"/>
  <c r="B106" i="3"/>
  <c r="F103" i="3"/>
  <c r="L103" i="3" s="1"/>
  <c r="M101" i="3"/>
  <c r="L101" i="3"/>
  <c r="F98" i="3"/>
  <c r="F96" i="3"/>
  <c r="F97" i="3" s="1"/>
  <c r="B96" i="3"/>
  <c r="B95" i="3"/>
  <c r="F92" i="3"/>
  <c r="F95" i="3" s="1"/>
  <c r="M90" i="3"/>
  <c r="L90" i="3"/>
  <c r="F87" i="3"/>
  <c r="B85" i="3"/>
  <c r="B84" i="3"/>
  <c r="L81" i="3"/>
  <c r="F81" i="3"/>
  <c r="F84" i="3" s="1"/>
  <c r="F85" i="3" s="1"/>
  <c r="F86" i="3" s="1"/>
  <c r="M79" i="3"/>
  <c r="L79" i="3"/>
  <c r="B74" i="3"/>
  <c r="F73" i="3"/>
  <c r="F74" i="3" s="1"/>
  <c r="F75" i="3" s="1"/>
  <c r="F76" i="3" s="1"/>
  <c r="B73" i="3"/>
  <c r="L70" i="3"/>
  <c r="F70" i="3"/>
  <c r="M68" i="3"/>
  <c r="L68" i="3"/>
  <c r="F65" i="3"/>
  <c r="B63" i="3"/>
  <c r="F62" i="3"/>
  <c r="F63" i="3" s="1"/>
  <c r="F64" i="3" s="1"/>
  <c r="B62" i="3"/>
  <c r="F59" i="3"/>
  <c r="L59" i="3" s="1"/>
  <c r="M57" i="3"/>
  <c r="L57" i="3"/>
  <c r="F51" i="3"/>
  <c r="F52" i="3" s="1"/>
  <c r="F53" i="3" s="1"/>
  <c r="F54" i="3" s="1"/>
  <c r="B51" i="3"/>
  <c r="F48" i="3"/>
  <c r="L48" i="3" s="1"/>
  <c r="M46" i="3"/>
  <c r="L46" i="3"/>
  <c r="F41" i="3"/>
  <c r="F42" i="3" s="1"/>
  <c r="F43" i="3" s="1"/>
  <c r="B41" i="3"/>
  <c r="F40" i="3"/>
  <c r="B40" i="3"/>
  <c r="F37" i="3"/>
  <c r="L37" i="3" s="1"/>
  <c r="M35" i="3"/>
  <c r="L35" i="3"/>
  <c r="F29" i="3"/>
  <c r="F30" i="3" s="1"/>
  <c r="F31" i="3" s="1"/>
  <c r="F32" i="3" s="1"/>
  <c r="B29" i="3"/>
  <c r="L26" i="3"/>
  <c r="F26" i="3"/>
  <c r="M24" i="3"/>
  <c r="L24" i="3"/>
  <c r="F21" i="3"/>
  <c r="F19" i="3"/>
  <c r="F20" i="3" s="1"/>
  <c r="B19" i="3"/>
  <c r="F18" i="3"/>
  <c r="B18" i="3"/>
  <c r="L15" i="3"/>
  <c r="F15" i="3"/>
  <c r="M13" i="3"/>
  <c r="L13" i="3"/>
  <c r="F10" i="3"/>
  <c r="F9" i="3"/>
  <c r="B8" i="3"/>
  <c r="B7" i="3"/>
  <c r="L4" i="3"/>
  <c r="F4" i="3"/>
  <c r="F7" i="3" s="1"/>
  <c r="F8" i="3" s="1"/>
  <c r="F2" i="3"/>
  <c r="B2" i="3"/>
  <c r="M112" i="2"/>
  <c r="L112" i="2"/>
  <c r="B108" i="2"/>
  <c r="F107" i="2"/>
  <c r="F108" i="2" s="1"/>
  <c r="F109" i="2" s="1"/>
  <c r="F106" i="2"/>
  <c r="B106" i="2"/>
  <c r="B107" i="2" s="1"/>
  <c r="L103" i="2"/>
  <c r="F103" i="2"/>
  <c r="M101" i="2"/>
  <c r="L101" i="2"/>
  <c r="F97" i="2"/>
  <c r="F98" i="2" s="1"/>
  <c r="F95" i="2"/>
  <c r="F96" i="2" s="1"/>
  <c r="B95" i="2"/>
  <c r="L92" i="2"/>
  <c r="F92" i="2"/>
  <c r="M90" i="2"/>
  <c r="L90" i="2"/>
  <c r="B84" i="2"/>
  <c r="L81" i="2"/>
  <c r="L83" i="2" s="1"/>
  <c r="F81" i="2"/>
  <c r="F84" i="2" s="1"/>
  <c r="F85" i="2" s="1"/>
  <c r="F86" i="2" s="1"/>
  <c r="F87" i="2" s="1"/>
  <c r="M79" i="2"/>
  <c r="L79" i="2"/>
  <c r="B73" i="2"/>
  <c r="F70" i="2"/>
  <c r="M68" i="2"/>
  <c r="L68" i="2"/>
  <c r="B64" i="2"/>
  <c r="B63" i="2"/>
  <c r="F62" i="2"/>
  <c r="F63" i="2" s="1"/>
  <c r="F64" i="2" s="1"/>
  <c r="F65" i="2" s="1"/>
  <c r="B62" i="2"/>
  <c r="F59" i="2"/>
  <c r="L59" i="2" s="1"/>
  <c r="M61" i="2" s="1"/>
  <c r="M57" i="2"/>
  <c r="L57" i="2"/>
  <c r="B53" i="2"/>
  <c r="B52" i="2"/>
  <c r="F51" i="2"/>
  <c r="F52" i="2" s="1"/>
  <c r="F53" i="2" s="1"/>
  <c r="F54" i="2" s="1"/>
  <c r="B51" i="2"/>
  <c r="L50" i="2"/>
  <c r="L48" i="2"/>
  <c r="F48" i="2"/>
  <c r="M46" i="2"/>
  <c r="L46" i="2"/>
  <c r="B40" i="2"/>
  <c r="F37" i="2"/>
  <c r="F40" i="2" s="1"/>
  <c r="F41" i="2" s="1"/>
  <c r="F42" i="2" s="1"/>
  <c r="F43" i="2" s="1"/>
  <c r="M35" i="2"/>
  <c r="L35" i="2"/>
  <c r="B30" i="2"/>
  <c r="B29" i="2"/>
  <c r="F26" i="2"/>
  <c r="M24" i="2"/>
  <c r="L24" i="2"/>
  <c r="F18" i="2"/>
  <c r="F19" i="2" s="1"/>
  <c r="F20" i="2" s="1"/>
  <c r="F21" i="2" s="1"/>
  <c r="B18" i="2"/>
  <c r="F15" i="2"/>
  <c r="L15" i="2" s="1"/>
  <c r="M13" i="2"/>
  <c r="L13" i="2"/>
  <c r="B9" i="2"/>
  <c r="F8" i="2"/>
  <c r="F9" i="2" s="1"/>
  <c r="F10" i="2" s="1"/>
  <c r="B8" i="2"/>
  <c r="F7" i="2"/>
  <c r="B7" i="2"/>
  <c r="F4" i="2"/>
  <c r="L4" i="2" s="1"/>
  <c r="F2" i="2"/>
  <c r="M17" i="2" s="1"/>
  <c r="B2" i="2"/>
  <c r="L94" i="2" s="1"/>
  <c r="AO5" i="14"/>
  <c r="AP5" i="7"/>
  <c r="AO5" i="8"/>
  <c r="AN5" i="14"/>
  <c r="AQ5" i="8"/>
  <c r="AP5" i="8"/>
  <c r="AO5" i="7"/>
  <c r="AO5" i="9"/>
  <c r="AQ5" i="15"/>
  <c r="AM5" i="14"/>
  <c r="AP5" i="15"/>
  <c r="AO5" i="15"/>
  <c r="AN5" i="15"/>
  <c r="AM5" i="15"/>
  <c r="AQ5" i="7"/>
  <c r="AN5" i="8"/>
  <c r="AN5" i="7"/>
  <c r="AQ5" i="9"/>
  <c r="AM5" i="8"/>
  <c r="AM5" i="7"/>
  <c r="AP5" i="9"/>
  <c r="AQ5" i="10"/>
  <c r="AN5" i="9"/>
  <c r="AP5" i="10"/>
  <c r="AM5" i="9"/>
  <c r="AO5" i="10"/>
  <c r="AQ5" i="12"/>
  <c r="AQ5" i="11"/>
  <c r="AN5" i="10"/>
  <c r="AP5" i="12"/>
  <c r="AP5" i="11"/>
  <c r="AM5" i="10"/>
  <c r="AO5" i="12"/>
  <c r="AO5" i="11"/>
  <c r="AO5" i="13"/>
  <c r="AN5" i="16"/>
  <c r="AQ5" i="14"/>
  <c r="AN5" i="13"/>
  <c r="AQ5" i="16"/>
  <c r="AQ5" i="13"/>
  <c r="AN5" i="12"/>
  <c r="AN5" i="11"/>
  <c r="AP5" i="16"/>
  <c r="AP5" i="13"/>
  <c r="AM5" i="12"/>
  <c r="AM5" i="11"/>
  <c r="AO5" i="16"/>
  <c r="AM5" i="16"/>
  <c r="AP5" i="14"/>
  <c r="AM5" i="13"/>
  <c r="D51" i="6"/>
  <c r="L51" i="2"/>
  <c r="D16" i="1"/>
  <c r="F11" i="1"/>
  <c r="E11" i="1"/>
  <c r="B16" i="1"/>
  <c r="D95" i="5"/>
  <c r="M62" i="6"/>
  <c r="D84" i="5"/>
  <c r="D52" i="2"/>
  <c r="F15" i="1"/>
  <c r="F10" i="1"/>
  <c r="H18" i="6"/>
  <c r="D40" i="5"/>
  <c r="H29" i="2"/>
  <c r="E15" i="1"/>
  <c r="E10" i="1"/>
  <c r="H7" i="3"/>
  <c r="D10" i="1"/>
  <c r="H40" i="4"/>
  <c r="D15" i="1"/>
  <c r="D62" i="6"/>
  <c r="D40" i="3"/>
  <c r="G14" i="1"/>
  <c r="G9" i="1"/>
  <c r="L40" i="3"/>
  <c r="H51" i="2"/>
  <c r="F14" i="1"/>
  <c r="F9" i="1"/>
  <c r="F17" i="1"/>
  <c r="F12" i="1"/>
  <c r="E17" i="1"/>
  <c r="M84" i="6"/>
  <c r="E12" i="1"/>
  <c r="L84" i="6"/>
  <c r="D29" i="6"/>
  <c r="M18" i="6"/>
  <c r="H84" i="5"/>
  <c r="M40" i="4"/>
  <c r="H7" i="4"/>
  <c r="H51" i="3"/>
  <c r="L7" i="3"/>
  <c r="H52" i="2"/>
  <c r="M29" i="2"/>
  <c r="D7" i="2"/>
  <c r="H15" i="1"/>
  <c r="H10" i="1"/>
  <c r="M40" i="6"/>
  <c r="H95" i="5"/>
  <c r="M106" i="3"/>
  <c r="D84" i="3"/>
  <c r="F18" i="1"/>
  <c r="H11" i="1"/>
  <c r="M29" i="6"/>
  <c r="H7" i="6"/>
  <c r="D63" i="2"/>
  <c r="E18" i="1"/>
  <c r="D18" i="6"/>
  <c r="G10" i="1"/>
  <c r="L62" i="2"/>
  <c r="M73" i="6"/>
  <c r="L62" i="6"/>
  <c r="H9" i="1"/>
  <c r="L40" i="6"/>
  <c r="M52" i="2"/>
  <c r="G11" i="1"/>
  <c r="H17" i="1"/>
  <c r="H51" i="6"/>
  <c r="B10" i="1"/>
  <c r="M51" i="6"/>
  <c r="L29" i="6"/>
  <c r="L52" i="2"/>
  <c r="D18" i="1"/>
  <c r="D11" i="1"/>
  <c r="B11" i="1"/>
  <c r="M62" i="2"/>
  <c r="G17" i="1"/>
  <c r="L51" i="6"/>
  <c r="H40" i="6"/>
  <c r="L18" i="6"/>
  <c r="B18" i="1"/>
  <c r="H62" i="6"/>
  <c r="H29" i="6"/>
  <c r="M8" i="2"/>
  <c r="L8" i="2"/>
  <c r="D17" i="1"/>
  <c r="L96" i="4"/>
  <c r="M7" i="2"/>
  <c r="H14" i="1"/>
  <c r="M74" i="5"/>
  <c r="M95" i="4"/>
  <c r="H7" i="2"/>
  <c r="B14" i="1"/>
  <c r="H13" i="1"/>
  <c r="H95" i="4"/>
  <c r="G13" i="1"/>
  <c r="H74" i="5"/>
  <c r="D84" i="4"/>
  <c r="L74" i="5"/>
  <c r="M73" i="4"/>
  <c r="H73" i="4"/>
  <c r="L73" i="5"/>
  <c r="M62" i="3"/>
  <c r="G15" i="1"/>
  <c r="D73" i="5"/>
  <c r="L106" i="3"/>
  <c r="L62" i="3"/>
  <c r="L40" i="4"/>
  <c r="H62" i="3"/>
  <c r="H84" i="4"/>
  <c r="M40" i="5"/>
  <c r="M95" i="6"/>
  <c r="L97" i="5"/>
  <c r="B13" i="1"/>
  <c r="D97" i="5"/>
  <c r="H40" i="5"/>
  <c r="M96" i="4"/>
  <c r="L29" i="3"/>
  <c r="D19" i="6"/>
  <c r="D51" i="5"/>
  <c r="B15" i="1"/>
  <c r="M84" i="4"/>
  <c r="H106" i="3"/>
  <c r="D14" i="1"/>
  <c r="H18" i="3"/>
  <c r="F13" i="1"/>
  <c r="M84" i="5"/>
  <c r="D41" i="6"/>
  <c r="D8" i="2"/>
  <c r="L95" i="6"/>
  <c r="H12" i="1"/>
  <c r="L73" i="6"/>
  <c r="D64" i="2"/>
  <c r="L18" i="2"/>
  <c r="H73" i="5"/>
  <c r="M41" i="5"/>
  <c r="M9" i="2"/>
  <c r="E14" i="1"/>
  <c r="L41" i="5"/>
  <c r="D62" i="3"/>
  <c r="H8" i="2"/>
  <c r="L40" i="5"/>
  <c r="H53" i="2"/>
  <c r="M51" i="2"/>
  <c r="L7" i="2"/>
  <c r="D106" i="3"/>
  <c r="E13" i="1"/>
  <c r="L84" i="5"/>
  <c r="L64" i="2"/>
  <c r="B12" i="1"/>
  <c r="M52" i="6"/>
  <c r="L84" i="3"/>
  <c r="M7" i="4"/>
  <c r="M95" i="5"/>
  <c r="H63" i="2"/>
  <c r="L41" i="6"/>
  <c r="H95" i="6"/>
  <c r="G12" i="1"/>
  <c r="H96" i="5"/>
  <c r="D96" i="4"/>
  <c r="D12" i="1"/>
  <c r="D73" i="3"/>
  <c r="H73" i="6"/>
  <c r="D96" i="5"/>
  <c r="H29" i="3"/>
  <c r="E9" i="1"/>
  <c r="L19" i="6"/>
  <c r="D51" i="2"/>
  <c r="D9" i="1"/>
  <c r="L62" i="4"/>
  <c r="M84" i="3"/>
  <c r="H41" i="3"/>
  <c r="M18" i="2"/>
  <c r="B9" i="1"/>
  <c r="L95" i="5"/>
  <c r="D18" i="5"/>
  <c r="H62" i="4"/>
  <c r="L18" i="4"/>
  <c r="H84" i="3"/>
  <c r="D52" i="6"/>
  <c r="M107" i="2"/>
  <c r="D95" i="2"/>
  <c r="H18" i="2"/>
  <c r="M106" i="6"/>
  <c r="L52" i="6"/>
  <c r="H40" i="3"/>
  <c r="H62" i="2"/>
  <c r="H106" i="6"/>
  <c r="D62" i="2"/>
  <c r="M42" i="4"/>
  <c r="M51" i="3"/>
  <c r="M106" i="2"/>
  <c r="G18" i="1"/>
  <c r="D9" i="5"/>
  <c r="M29" i="4"/>
  <c r="L51" i="3"/>
  <c r="L108" i="2"/>
  <c r="L106" i="6"/>
  <c r="D107" i="2"/>
  <c r="H18" i="1"/>
  <c r="D106" i="6"/>
  <c r="H74" i="4"/>
  <c r="L8" i="3"/>
  <c r="H84" i="6"/>
  <c r="L42" i="4"/>
  <c r="L106" i="2"/>
  <c r="B17" i="1"/>
  <c r="D29" i="3"/>
  <c r="M18" i="4"/>
  <c r="D74" i="5"/>
  <c r="H16" i="1"/>
  <c r="D84" i="6"/>
  <c r="M106" i="5"/>
  <c r="L85" i="4"/>
  <c r="H29" i="4"/>
  <c r="M19" i="3"/>
  <c r="G16" i="1"/>
  <c r="L29" i="5"/>
  <c r="D42" i="4"/>
  <c r="L63" i="6"/>
  <c r="L106" i="5"/>
  <c r="D29" i="5"/>
  <c r="M8" i="5"/>
  <c r="H42" i="4"/>
  <c r="D51" i="3"/>
  <c r="L29" i="2"/>
  <c r="F16" i="1"/>
  <c r="H106" i="5"/>
  <c r="M73" i="5"/>
  <c r="L8" i="5"/>
  <c r="D85" i="4"/>
  <c r="M9" i="4"/>
  <c r="D19" i="3"/>
  <c r="M7" i="3"/>
  <c r="D29" i="2"/>
  <c r="E16" i="1"/>
  <c r="D13" i="1"/>
  <c r="H42" i="6"/>
  <c r="H8" i="5"/>
  <c r="M51" i="4"/>
  <c r="H96" i="3"/>
  <c r="L9" i="4"/>
  <c r="D43" i="4"/>
  <c r="D107" i="5"/>
  <c r="H107" i="4"/>
  <c r="D85" i="3"/>
  <c r="D53" i="6"/>
  <c r="H84" i="2"/>
  <c r="M40" i="2"/>
  <c r="N7" i="3" l="1"/>
  <c r="N9" i="4"/>
  <c r="N73" i="5"/>
  <c r="J42" i="4"/>
  <c r="N8" i="5"/>
  <c r="N106" i="5"/>
  <c r="N18" i="4"/>
  <c r="J84" i="6"/>
  <c r="N106" i="2"/>
  <c r="N51" i="3"/>
  <c r="N42" i="4"/>
  <c r="J106" i="6"/>
  <c r="J62" i="2"/>
  <c r="J40" i="3"/>
  <c r="N106" i="6"/>
  <c r="J84" i="3"/>
  <c r="N18" i="2"/>
  <c r="N84" i="3"/>
  <c r="D19" i="1"/>
  <c r="E19" i="1"/>
  <c r="J29" i="3"/>
  <c r="J96" i="5"/>
  <c r="J63" i="2"/>
  <c r="N95" i="5"/>
  <c r="N52" i="6"/>
  <c r="N51" i="2"/>
  <c r="J8" i="2"/>
  <c r="N41" i="5"/>
  <c r="J73" i="5"/>
  <c r="N84" i="5"/>
  <c r="J106" i="3"/>
  <c r="N96" i="4"/>
  <c r="J40" i="5"/>
  <c r="N95" i="6"/>
  <c r="N40" i="5"/>
  <c r="J84" i="4"/>
  <c r="J62" i="3"/>
  <c r="N62" i="3"/>
  <c r="J74" i="5"/>
  <c r="J7" i="2"/>
  <c r="N74" i="5"/>
  <c r="N7" i="2"/>
  <c r="N8" i="2"/>
  <c r="J29" i="6"/>
  <c r="J62" i="6"/>
  <c r="N62" i="2"/>
  <c r="N51" i="6"/>
  <c r="J51" i="6"/>
  <c r="N52" i="2"/>
  <c r="H19" i="1"/>
  <c r="N73" i="6"/>
  <c r="N29" i="6"/>
  <c r="N106" i="3"/>
  <c r="J95" i="5"/>
  <c r="N40" i="6"/>
  <c r="N29" i="2"/>
  <c r="J52" i="2"/>
  <c r="J51" i="3"/>
  <c r="N40" i="4"/>
  <c r="J84" i="5"/>
  <c r="N18" i="6"/>
  <c r="N84" i="6"/>
  <c r="F19" i="1"/>
  <c r="J51" i="2"/>
  <c r="G19" i="1"/>
  <c r="J29" i="2"/>
  <c r="J18" i="6"/>
  <c r="N62" i="6"/>
  <c r="B108" i="3"/>
  <c r="B30" i="5"/>
  <c r="L83" i="6"/>
  <c r="B9" i="3"/>
  <c r="B10" i="5"/>
  <c r="L61" i="5"/>
  <c r="B31" i="2"/>
  <c r="B63" i="5"/>
  <c r="B31" i="4"/>
  <c r="L61" i="4"/>
  <c r="B86" i="6"/>
  <c r="B19" i="2"/>
  <c r="B19" i="4"/>
  <c r="B63" i="4"/>
  <c r="B108" i="4"/>
  <c r="B108" i="5"/>
  <c r="B76" i="5"/>
  <c r="B96" i="2"/>
  <c r="B97" i="3"/>
  <c r="L61" i="2"/>
  <c r="L6" i="2"/>
  <c r="L28" i="2"/>
  <c r="L72" i="2"/>
  <c r="L105" i="2"/>
  <c r="L17" i="2"/>
  <c r="B19" i="5"/>
  <c r="M50" i="2"/>
  <c r="M6" i="2"/>
  <c r="M94" i="2"/>
  <c r="M105" i="2"/>
  <c r="B109" i="2"/>
  <c r="B42" i="3"/>
  <c r="B75" i="4"/>
  <c r="B52" i="5"/>
  <c r="B108" i="6"/>
  <c r="L70" i="6"/>
  <c r="F73" i="6"/>
  <c r="F74" i="6" s="1"/>
  <c r="F75" i="6" s="1"/>
  <c r="F76" i="6" s="1"/>
  <c r="L50" i="4"/>
  <c r="B54" i="6"/>
  <c r="B65" i="2"/>
  <c r="L17" i="5"/>
  <c r="L83" i="5"/>
  <c r="L72" i="5"/>
  <c r="L94" i="5"/>
  <c r="L37" i="5"/>
  <c r="L39" i="5" s="1"/>
  <c r="L37" i="2"/>
  <c r="M39" i="2" s="1"/>
  <c r="M83" i="2"/>
  <c r="B98" i="5"/>
  <c r="B75" i="3"/>
  <c r="L59" i="6"/>
  <c r="M61" i="6" s="1"/>
  <c r="B52" i="4"/>
  <c r="L72" i="6"/>
  <c r="L50" i="6"/>
  <c r="L28" i="6"/>
  <c r="L6" i="6"/>
  <c r="L17" i="6"/>
  <c r="L105" i="6"/>
  <c r="B30" i="3"/>
  <c r="L81" i="4"/>
  <c r="B86" i="3"/>
  <c r="B41" i="2"/>
  <c r="B98" i="4"/>
  <c r="L61" i="6"/>
  <c r="F29" i="2"/>
  <c r="F30" i="2" s="1"/>
  <c r="F31" i="2" s="1"/>
  <c r="F32" i="2" s="1"/>
  <c r="L26" i="2"/>
  <c r="M28" i="2" s="1"/>
  <c r="B74" i="2"/>
  <c r="B85" i="2"/>
  <c r="L4" i="5"/>
  <c r="L6" i="5" s="1"/>
  <c r="L105" i="3"/>
  <c r="F73" i="2"/>
  <c r="F74" i="2" s="1"/>
  <c r="F75" i="2" s="1"/>
  <c r="F76" i="2" s="1"/>
  <c r="L70" i="2"/>
  <c r="M72" i="2" s="1"/>
  <c r="B43" i="6"/>
  <c r="B54" i="2"/>
  <c r="B20" i="3"/>
  <c r="M28" i="4"/>
  <c r="L28" i="4"/>
  <c r="B86" i="4"/>
  <c r="L28" i="5"/>
  <c r="H653" i="7"/>
  <c r="B86" i="5"/>
  <c r="B64" i="3"/>
  <c r="B42" i="5"/>
  <c r="M105" i="6"/>
  <c r="L92" i="6"/>
  <c r="L94" i="6" s="1"/>
  <c r="F95" i="6"/>
  <c r="F96" i="6" s="1"/>
  <c r="F97" i="6" s="1"/>
  <c r="F98" i="6" s="1"/>
  <c r="Y654" i="8"/>
  <c r="Q10" i="8"/>
  <c r="B8" i="6"/>
  <c r="L103" i="5"/>
  <c r="L105" i="5" s="1"/>
  <c r="B10" i="2"/>
  <c r="L83" i="3"/>
  <c r="L92" i="3"/>
  <c r="L94" i="3" s="1"/>
  <c r="L92" i="5"/>
  <c r="F7" i="6"/>
  <c r="F8" i="6" s="1"/>
  <c r="F9" i="6" s="1"/>
  <c r="F10" i="6" s="1"/>
  <c r="L72" i="3"/>
  <c r="L17" i="3"/>
  <c r="L50" i="3"/>
  <c r="M72" i="3"/>
  <c r="M17" i="3"/>
  <c r="M61" i="3"/>
  <c r="L6" i="3"/>
  <c r="L28" i="3"/>
  <c r="M50" i="3"/>
  <c r="L61" i="3"/>
  <c r="M83" i="3"/>
  <c r="M105" i="3"/>
  <c r="M50" i="6"/>
  <c r="M17" i="6"/>
  <c r="M83" i="6"/>
  <c r="M72" i="6"/>
  <c r="M94" i="6"/>
  <c r="M39" i="6"/>
  <c r="AH10" i="8"/>
  <c r="L39" i="3"/>
  <c r="L15" i="4"/>
  <c r="M17" i="4" s="1"/>
  <c r="F18" i="4"/>
  <c r="F19" i="4" s="1"/>
  <c r="F20" i="4" s="1"/>
  <c r="F21" i="4" s="1"/>
  <c r="M6" i="3"/>
  <c r="M28" i="3"/>
  <c r="M39" i="3"/>
  <c r="M94" i="3"/>
  <c r="B20" i="6"/>
  <c r="M94" i="5"/>
  <c r="M72" i="5"/>
  <c r="M50" i="5"/>
  <c r="M28" i="5"/>
  <c r="M6" i="5"/>
  <c r="M39" i="5"/>
  <c r="Q10" i="9"/>
  <c r="B52" i="3"/>
  <c r="B96" i="6"/>
  <c r="AI10" i="7"/>
  <c r="B30" i="6"/>
  <c r="AH10" i="9"/>
  <c r="AI10" i="9"/>
  <c r="H652" i="10"/>
  <c r="L17" i="4"/>
  <c r="L105" i="4"/>
  <c r="M94" i="4"/>
  <c r="M105" i="4"/>
  <c r="L6" i="4"/>
  <c r="M72" i="4"/>
  <c r="M83" i="5"/>
  <c r="F653" i="10"/>
  <c r="AH10" i="11"/>
  <c r="Y652" i="11"/>
  <c r="M6" i="4"/>
  <c r="B74" i="6"/>
  <c r="G653" i="10"/>
  <c r="H653" i="10"/>
  <c r="X652" i="11"/>
  <c r="L95" i="3"/>
  <c r="L65" i="6"/>
  <c r="L107" i="4"/>
  <c r="D42" i="6"/>
  <c r="M63" i="2"/>
  <c r="M41" i="6"/>
  <c r="L73" i="4"/>
  <c r="D95" i="3"/>
  <c r="H65" i="6"/>
  <c r="M75" i="5"/>
  <c r="M97" i="4"/>
  <c r="D63" i="3"/>
  <c r="L63" i="2"/>
  <c r="L10" i="4"/>
  <c r="H75" i="5"/>
  <c r="M51" i="5"/>
  <c r="H40" i="2"/>
  <c r="H8" i="4"/>
  <c r="H63" i="6"/>
  <c r="D7" i="4"/>
  <c r="L30" i="4"/>
  <c r="H18" i="5"/>
  <c r="H51" i="4"/>
  <c r="L19" i="3"/>
  <c r="L18" i="5"/>
  <c r="L53" i="2"/>
  <c r="H107" i="5"/>
  <c r="H97" i="4"/>
  <c r="D74" i="4"/>
  <c r="D95" i="4"/>
  <c r="D106" i="4"/>
  <c r="H43" i="4"/>
  <c r="D65" i="6"/>
  <c r="H85" i="6"/>
  <c r="M64" i="2"/>
  <c r="L73" i="2"/>
  <c r="H73" i="3"/>
  <c r="H9" i="5"/>
  <c r="M108" i="2"/>
  <c r="D85" i="6"/>
  <c r="H64" i="2"/>
  <c r="D107" i="3"/>
  <c r="D108" i="2"/>
  <c r="M73" i="2"/>
  <c r="L95" i="2"/>
  <c r="M107" i="3"/>
  <c r="M95" i="2"/>
  <c r="L29" i="4"/>
  <c r="H18" i="4"/>
  <c r="M97" i="5"/>
  <c r="L40" i="2"/>
  <c r="D63" i="6"/>
  <c r="D18" i="4"/>
  <c r="H52" i="6"/>
  <c r="M29" i="5"/>
  <c r="H9" i="4"/>
  <c r="M8" i="3"/>
  <c r="H107" i="6"/>
  <c r="D9" i="4"/>
  <c r="H95" i="3"/>
  <c r="D74" i="3"/>
  <c r="M42" i="6"/>
  <c r="L74" i="3"/>
  <c r="D9" i="2"/>
  <c r="L95" i="4"/>
  <c r="L106" i="4"/>
  <c r="D41" i="5"/>
  <c r="H73" i="2"/>
  <c r="H85" i="4"/>
  <c r="M84" i="2"/>
  <c r="M40" i="3"/>
  <c r="L84" i="2"/>
  <c r="D84" i="2"/>
  <c r="M41" i="3"/>
  <c r="M62" i="5"/>
  <c r="H74" i="3"/>
  <c r="L9" i="2"/>
  <c r="M107" i="4"/>
  <c r="H85" i="5"/>
  <c r="M95" i="3"/>
  <c r="D107" i="6"/>
  <c r="D40" i="2"/>
  <c r="L18" i="3"/>
  <c r="M10" i="4"/>
  <c r="M30" i="4"/>
  <c r="L75" i="5"/>
  <c r="M63" i="3"/>
  <c r="D73" i="6"/>
  <c r="H30" i="4"/>
  <c r="D75" i="5"/>
  <c r="D51" i="4"/>
  <c r="L97" i="4"/>
  <c r="L63" i="3"/>
  <c r="D95" i="6"/>
  <c r="M18" i="5"/>
  <c r="L51" i="4"/>
  <c r="H8" i="3"/>
  <c r="L107" i="5"/>
  <c r="L96" i="5"/>
  <c r="D97" i="4"/>
  <c r="D7" i="5"/>
  <c r="M63" i="6"/>
  <c r="L7" i="4"/>
  <c r="H10" i="4"/>
  <c r="M96" i="5"/>
  <c r="H19" i="3"/>
  <c r="M8" i="4"/>
  <c r="M106" i="4"/>
  <c r="M53" i="6"/>
  <c r="D62" i="5"/>
  <c r="L53" i="6"/>
  <c r="M41" i="4"/>
  <c r="H41" i="5"/>
  <c r="L41" i="4"/>
  <c r="M43" i="4"/>
  <c r="D41" i="4"/>
  <c r="M85" i="6"/>
  <c r="H41" i="4"/>
  <c r="L9" i="5"/>
  <c r="M85" i="4"/>
  <c r="L73" i="3"/>
  <c r="M9" i="5"/>
  <c r="L107" i="3"/>
  <c r="L85" i="6"/>
  <c r="D29" i="4"/>
  <c r="D18" i="2"/>
  <c r="D106" i="5"/>
  <c r="L64" i="6"/>
  <c r="L8" i="4"/>
  <c r="L30" i="2"/>
  <c r="L7" i="6"/>
  <c r="H51" i="5"/>
  <c r="M7" i="5"/>
  <c r="H30" i="2"/>
  <c r="M74" i="4"/>
  <c r="D8" i="5"/>
  <c r="L7" i="5"/>
  <c r="D8" i="3"/>
  <c r="D107" i="4"/>
  <c r="H107" i="2"/>
  <c r="D30" i="2"/>
  <c r="H85" i="3"/>
  <c r="M96" i="3"/>
  <c r="M107" i="6"/>
  <c r="D106" i="2"/>
  <c r="D10" i="4"/>
  <c r="D73" i="2"/>
  <c r="H63" i="3"/>
  <c r="H53" i="6"/>
  <c r="H106" i="2"/>
  <c r="H108" i="2"/>
  <c r="M7" i="6"/>
  <c r="M64" i="6"/>
  <c r="D41" i="3"/>
  <c r="L41" i="3"/>
  <c r="D7" i="6"/>
  <c r="H29" i="5"/>
  <c r="M62" i="4"/>
  <c r="M30" i="2"/>
  <c r="L74" i="4"/>
  <c r="L51" i="5"/>
  <c r="M53" i="2"/>
  <c r="L107" i="2"/>
  <c r="H62" i="5"/>
  <c r="L85" i="5"/>
  <c r="L96" i="3"/>
  <c r="M85" i="5"/>
  <c r="L107" i="6"/>
  <c r="M18" i="3"/>
  <c r="D85" i="5"/>
  <c r="H41" i="6"/>
  <c r="D30" i="4"/>
  <c r="H9" i="2"/>
  <c r="H106" i="4"/>
  <c r="D40" i="6"/>
  <c r="D96" i="3"/>
  <c r="D18" i="3"/>
  <c r="L43" i="4"/>
  <c r="L84" i="4"/>
  <c r="M73" i="3"/>
  <c r="H107" i="3"/>
  <c r="M107" i="5"/>
  <c r="M65" i="6"/>
  <c r="M29" i="3"/>
  <c r="H19" i="6"/>
  <c r="H64" i="6"/>
  <c r="D53" i="2"/>
  <c r="M19" i="6"/>
  <c r="H95" i="2"/>
  <c r="D8" i="4"/>
  <c r="H96" i="4"/>
  <c r="D64" i="6"/>
  <c r="H7" i="5"/>
  <c r="D62" i="4"/>
  <c r="M74" i="3"/>
  <c r="H97" i="5"/>
  <c r="D7" i="3"/>
  <c r="M85" i="3"/>
  <c r="L62" i="5"/>
  <c r="L85" i="3"/>
  <c r="D40" i="4"/>
  <c r="L42" i="6"/>
  <c r="D73" i="4"/>
  <c r="P10" i="4"/>
  <c r="P7" i="4"/>
  <c r="P65" i="6"/>
  <c r="P62" i="6"/>
  <c r="P43" i="4"/>
  <c r="P40" i="4"/>
  <c r="J73" i="4" l="1"/>
  <c r="J46" i="4"/>
  <c r="J45" i="4"/>
  <c r="J40" i="4"/>
  <c r="N85" i="3"/>
  <c r="J7" i="3"/>
  <c r="J97" i="5"/>
  <c r="N74" i="3"/>
  <c r="J62" i="4"/>
  <c r="J7" i="5"/>
  <c r="J96" i="4"/>
  <c r="J95" i="2"/>
  <c r="N19" i="6"/>
  <c r="J53" i="2"/>
  <c r="J64" i="6"/>
  <c r="J19" i="6"/>
  <c r="N29" i="3"/>
  <c r="N65" i="6"/>
  <c r="N107" i="5"/>
  <c r="J107" i="3"/>
  <c r="N73" i="3"/>
  <c r="N84" i="4"/>
  <c r="J18" i="3"/>
  <c r="J96" i="3"/>
  <c r="J40" i="6"/>
  <c r="J106" i="4"/>
  <c r="J9" i="2"/>
  <c r="J41" i="6"/>
  <c r="N18" i="3"/>
  <c r="N85" i="5"/>
  <c r="J62" i="5"/>
  <c r="N107" i="2"/>
  <c r="N53" i="2"/>
  <c r="N30" i="2"/>
  <c r="N62" i="4"/>
  <c r="J29" i="5"/>
  <c r="J7" i="6"/>
  <c r="J41" i="3"/>
  <c r="N64" i="6"/>
  <c r="N7" i="6"/>
  <c r="J108" i="2"/>
  <c r="J106" i="2"/>
  <c r="J53" i="6"/>
  <c r="J63" i="3"/>
  <c r="N107" i="6"/>
  <c r="N96" i="3"/>
  <c r="J85" i="3"/>
  <c r="J107" i="2"/>
  <c r="J107" i="4"/>
  <c r="J8" i="5"/>
  <c r="N74" i="4"/>
  <c r="J30" i="2"/>
  <c r="N7" i="5"/>
  <c r="J51" i="5"/>
  <c r="J106" i="5"/>
  <c r="J18" i="2"/>
  <c r="J29" i="4"/>
  <c r="N9" i="5"/>
  <c r="N85" i="4"/>
  <c r="J41" i="4"/>
  <c r="N85" i="6"/>
  <c r="N43" i="4"/>
  <c r="J41" i="5"/>
  <c r="N41" i="4"/>
  <c r="N53" i="6"/>
  <c r="N106" i="4"/>
  <c r="N8" i="4"/>
  <c r="J19" i="3"/>
  <c r="N96" i="5"/>
  <c r="J10" i="4"/>
  <c r="N7" i="4"/>
  <c r="N63" i="6"/>
  <c r="J8" i="3"/>
  <c r="N51" i="4"/>
  <c r="N18" i="5"/>
  <c r="J95" i="6"/>
  <c r="J30" i="4"/>
  <c r="J73" i="6"/>
  <c r="N63" i="3"/>
  <c r="N30" i="4"/>
  <c r="N10" i="4"/>
  <c r="N95" i="3"/>
  <c r="J85" i="5"/>
  <c r="N107" i="4"/>
  <c r="N9" i="2"/>
  <c r="J74" i="3"/>
  <c r="N62" i="5"/>
  <c r="N41" i="3"/>
  <c r="J84" i="2"/>
  <c r="N40" i="3"/>
  <c r="N84" i="2"/>
  <c r="J85" i="4"/>
  <c r="J73" i="2"/>
  <c r="N95" i="4"/>
  <c r="N42" i="6"/>
  <c r="J95" i="3"/>
  <c r="J107" i="6"/>
  <c r="N8" i="3"/>
  <c r="J9" i="4"/>
  <c r="N29" i="5"/>
  <c r="J52" i="6"/>
  <c r="J68" i="6"/>
  <c r="J67" i="6"/>
  <c r="N40" i="2"/>
  <c r="N97" i="5"/>
  <c r="J18" i="4"/>
  <c r="N29" i="4"/>
  <c r="N95" i="2"/>
  <c r="N107" i="3"/>
  <c r="N73" i="2"/>
  <c r="J64" i="2"/>
  <c r="N108" i="2"/>
  <c r="J9" i="5"/>
  <c r="J73" i="3"/>
  <c r="N64" i="2"/>
  <c r="J85" i="6"/>
  <c r="J43" i="4"/>
  <c r="J95" i="4"/>
  <c r="J74" i="4"/>
  <c r="J97" i="4"/>
  <c r="J107" i="5"/>
  <c r="N19" i="3"/>
  <c r="J51" i="4"/>
  <c r="J18" i="5"/>
  <c r="J13" i="4"/>
  <c r="J12" i="4"/>
  <c r="J7" i="4"/>
  <c r="J63" i="6"/>
  <c r="J8" i="4"/>
  <c r="J40" i="2"/>
  <c r="N51" i="5"/>
  <c r="J75" i="5"/>
  <c r="N97" i="4"/>
  <c r="N75" i="5"/>
  <c r="J65" i="6"/>
  <c r="N73" i="4"/>
  <c r="N41" i="6"/>
  <c r="N63" i="2"/>
  <c r="J42" i="6"/>
  <c r="B109" i="4"/>
  <c r="B76" i="4"/>
  <c r="B31" i="5"/>
  <c r="M83" i="4"/>
  <c r="L83" i="4"/>
  <c r="B31" i="3"/>
  <c r="B109" i="3"/>
  <c r="B53" i="4"/>
  <c r="B64" i="5"/>
  <c r="B87" i="5"/>
  <c r="B43" i="3"/>
  <c r="B87" i="3"/>
  <c r="B20" i="4"/>
  <c r="B21" i="6"/>
  <c r="B86" i="2"/>
  <c r="B97" i="2"/>
  <c r="B87" i="4"/>
  <c r="B43" i="5"/>
  <c r="B31" i="6"/>
  <c r="M105" i="5"/>
  <c r="B21" i="3"/>
  <c r="B32" i="4"/>
  <c r="B20" i="5"/>
  <c r="B97" i="6"/>
  <c r="B10" i="3"/>
  <c r="B9" i="6"/>
  <c r="B20" i="2"/>
  <c r="B53" i="5"/>
  <c r="B32" i="2"/>
  <c r="B64" i="4"/>
  <c r="B98" i="3"/>
  <c r="B87" i="6"/>
  <c r="B75" i="2"/>
  <c r="B109" i="5"/>
  <c r="B75" i="6"/>
  <c r="B53" i="3"/>
  <c r="L39" i="2"/>
  <c r="B65" i="3"/>
  <c r="B42" i="2"/>
  <c r="B76" i="3"/>
  <c r="B109" i="6"/>
  <c r="M86" i="5"/>
  <c r="D20" i="6"/>
  <c r="H42" i="5"/>
  <c r="D19" i="2"/>
  <c r="D86" i="6"/>
  <c r="D86" i="5"/>
  <c r="L54" i="6"/>
  <c r="D43" i="6"/>
  <c r="H74" i="2"/>
  <c r="M76" i="5"/>
  <c r="D54" i="2"/>
  <c r="D98" i="5"/>
  <c r="L52" i="5"/>
  <c r="D76" i="5"/>
  <c r="M98" i="4"/>
  <c r="D42" i="3"/>
  <c r="H98" i="4"/>
  <c r="L96" i="2"/>
  <c r="H108" i="5"/>
  <c r="L9" i="3"/>
  <c r="L86" i="4"/>
  <c r="D86" i="4"/>
  <c r="M31" i="2"/>
  <c r="M20" i="3"/>
  <c r="M63" i="4"/>
  <c r="D31" i="4"/>
  <c r="D52" i="3"/>
  <c r="M52" i="4"/>
  <c r="L10" i="2"/>
  <c r="H52" i="4"/>
  <c r="L63" i="4"/>
  <c r="M97" i="3"/>
  <c r="M19" i="5"/>
  <c r="L19" i="4"/>
  <c r="H63" i="5"/>
  <c r="L63" i="5"/>
  <c r="H97" i="3"/>
  <c r="M42" i="5"/>
  <c r="L42" i="5"/>
  <c r="M30" i="3"/>
  <c r="H86" i="5"/>
  <c r="D54" i="6"/>
  <c r="H96" i="6"/>
  <c r="H19" i="2"/>
  <c r="L41" i="2"/>
  <c r="L30" i="3"/>
  <c r="L85" i="2"/>
  <c r="D96" i="6"/>
  <c r="H86" i="6"/>
  <c r="L54" i="2"/>
  <c r="M98" i="5"/>
  <c r="L75" i="3"/>
  <c r="H96" i="2"/>
  <c r="L98" i="4"/>
  <c r="D75" i="3"/>
  <c r="D52" i="5"/>
  <c r="M96" i="2"/>
  <c r="M52" i="5"/>
  <c r="M75" i="3"/>
  <c r="D98" i="4"/>
  <c r="H75" i="3"/>
  <c r="L42" i="3"/>
  <c r="H31" i="2"/>
  <c r="D108" i="4"/>
  <c r="D9" i="3"/>
  <c r="H42" i="3"/>
  <c r="M108" i="4"/>
  <c r="L20" i="3"/>
  <c r="L108" i="6"/>
  <c r="D10" i="5"/>
  <c r="H86" i="4"/>
  <c r="H9" i="3"/>
  <c r="H108" i="6"/>
  <c r="L10" i="5"/>
  <c r="L109" i="2"/>
  <c r="H75" i="4"/>
  <c r="M31" i="4"/>
  <c r="D75" i="4"/>
  <c r="D8" i="6"/>
  <c r="D52" i="4"/>
  <c r="L52" i="4"/>
  <c r="L97" i="3"/>
  <c r="L19" i="5"/>
  <c r="D42" i="5"/>
  <c r="D63" i="5"/>
  <c r="M86" i="6"/>
  <c r="H20" i="6"/>
  <c r="D64" i="3"/>
  <c r="D30" i="3"/>
  <c r="L86" i="5"/>
  <c r="D85" i="2"/>
  <c r="M54" i="6"/>
  <c r="H54" i="2"/>
  <c r="M43" i="6"/>
  <c r="M74" i="2"/>
  <c r="M41" i="2"/>
  <c r="D41" i="2"/>
  <c r="H98" i="5"/>
  <c r="L43" i="6"/>
  <c r="L30" i="6"/>
  <c r="D74" i="2"/>
  <c r="H30" i="6"/>
  <c r="L98" i="5"/>
  <c r="L108" i="5"/>
  <c r="D30" i="6"/>
  <c r="M108" i="5"/>
  <c r="M42" i="3"/>
  <c r="H108" i="4"/>
  <c r="M86" i="4"/>
  <c r="D108" i="5"/>
  <c r="H108" i="3"/>
  <c r="D20" i="3"/>
  <c r="D86" i="3"/>
  <c r="D74" i="6"/>
  <c r="M86" i="3"/>
  <c r="M74" i="6"/>
  <c r="H109" i="2"/>
  <c r="M10" i="2"/>
  <c r="D109" i="2"/>
  <c r="M52" i="3"/>
  <c r="L65" i="2"/>
  <c r="H30" i="5"/>
  <c r="D30" i="5"/>
  <c r="M65" i="2"/>
  <c r="H52" i="3"/>
  <c r="D19" i="5"/>
  <c r="M30" i="5"/>
  <c r="L64" i="3"/>
  <c r="L19" i="2"/>
  <c r="M64" i="3"/>
  <c r="L96" i="6"/>
  <c r="H30" i="3"/>
  <c r="H85" i="2"/>
  <c r="H54" i="6"/>
  <c r="M54" i="2"/>
  <c r="H43" i="6"/>
  <c r="L74" i="2"/>
  <c r="H76" i="5"/>
  <c r="M85" i="2"/>
  <c r="H41" i="2"/>
  <c r="D96" i="2"/>
  <c r="L76" i="5"/>
  <c r="M30" i="6"/>
  <c r="M108" i="3"/>
  <c r="H52" i="5"/>
  <c r="L108" i="3"/>
  <c r="M108" i="6"/>
  <c r="D108" i="3"/>
  <c r="H20" i="3"/>
  <c r="D31" i="2"/>
  <c r="D108" i="6"/>
  <c r="H74" i="6"/>
  <c r="M10" i="5"/>
  <c r="M9" i="3"/>
  <c r="L108" i="4"/>
  <c r="L31" i="2"/>
  <c r="H10" i="2"/>
  <c r="H86" i="3"/>
  <c r="D63" i="4"/>
  <c r="M19" i="4"/>
  <c r="H31" i="4"/>
  <c r="H65" i="2"/>
  <c r="M8" i="6"/>
  <c r="L30" i="5"/>
  <c r="D97" i="3"/>
  <c r="H19" i="5"/>
  <c r="M20" i="6"/>
  <c r="M19" i="2"/>
  <c r="M75" i="4"/>
  <c r="H10" i="5"/>
  <c r="L86" i="3"/>
  <c r="M109" i="2"/>
  <c r="L31" i="4"/>
  <c r="D10" i="2"/>
  <c r="H63" i="4"/>
  <c r="L74" i="6"/>
  <c r="L75" i="4"/>
  <c r="L52" i="3"/>
  <c r="H19" i="4"/>
  <c r="H8" i="6"/>
  <c r="D19" i="4"/>
  <c r="D65" i="2"/>
  <c r="L8" i="6"/>
  <c r="L20" i="6"/>
  <c r="H64" i="3"/>
  <c r="M96" i="6"/>
  <c r="M63" i="5"/>
  <c r="L86" i="6"/>
  <c r="P98" i="4"/>
  <c r="P95" i="4"/>
  <c r="P95" i="5"/>
  <c r="P98" i="5"/>
  <c r="P54" i="6"/>
  <c r="P51" i="6"/>
  <c r="P51" i="2"/>
  <c r="P54" i="2"/>
  <c r="P43" i="6"/>
  <c r="P40" i="6"/>
  <c r="P73" i="5"/>
  <c r="P76" i="5"/>
  <c r="P10" i="5"/>
  <c r="P7" i="5"/>
  <c r="P106" i="2"/>
  <c r="P109" i="2"/>
  <c r="P10" i="2"/>
  <c r="P7" i="2"/>
  <c r="P65" i="2"/>
  <c r="P62" i="2"/>
  <c r="N63" i="5" l="1"/>
  <c r="N96" i="6"/>
  <c r="J64" i="3"/>
  <c r="J67" i="2"/>
  <c r="J68" i="2"/>
  <c r="J8" i="6"/>
  <c r="J19" i="4"/>
  <c r="J63" i="4"/>
  <c r="J12" i="2"/>
  <c r="J13" i="2"/>
  <c r="N109" i="2"/>
  <c r="J10" i="5"/>
  <c r="N75" i="4"/>
  <c r="N19" i="2"/>
  <c r="N20" i="6"/>
  <c r="J19" i="5"/>
  <c r="N8" i="6"/>
  <c r="J65" i="2"/>
  <c r="J31" i="4"/>
  <c r="N19" i="4"/>
  <c r="J86" i="3"/>
  <c r="J10" i="2"/>
  <c r="N9" i="3"/>
  <c r="N10" i="5"/>
  <c r="J74" i="6"/>
  <c r="J20" i="3"/>
  <c r="N108" i="6"/>
  <c r="J52" i="5"/>
  <c r="N108" i="3"/>
  <c r="N30" i="6"/>
  <c r="J41" i="2"/>
  <c r="N85" i="2"/>
  <c r="J76" i="5"/>
  <c r="J43" i="6"/>
  <c r="N54" i="2"/>
  <c r="J54" i="6"/>
  <c r="J85" i="2"/>
  <c r="J30" i="3"/>
  <c r="N64" i="3"/>
  <c r="N30" i="5"/>
  <c r="J52" i="3"/>
  <c r="N65" i="2"/>
  <c r="J30" i="5"/>
  <c r="N52" i="3"/>
  <c r="J111" i="2"/>
  <c r="J112" i="2"/>
  <c r="N10" i="2"/>
  <c r="J109" i="2"/>
  <c r="N74" i="6"/>
  <c r="N86" i="3"/>
  <c r="J108" i="3"/>
  <c r="N86" i="4"/>
  <c r="J108" i="4"/>
  <c r="N42" i="3"/>
  <c r="N108" i="5"/>
  <c r="J30" i="6"/>
  <c r="J98" i="5"/>
  <c r="N41" i="2"/>
  <c r="N74" i="2"/>
  <c r="N43" i="6"/>
  <c r="J54" i="2"/>
  <c r="N54" i="6"/>
  <c r="J20" i="6"/>
  <c r="N86" i="6"/>
  <c r="N31" i="4"/>
  <c r="J75" i="4"/>
  <c r="J108" i="6"/>
  <c r="J9" i="3"/>
  <c r="J86" i="4"/>
  <c r="J12" i="5"/>
  <c r="J13" i="5"/>
  <c r="N108" i="4"/>
  <c r="J42" i="3"/>
  <c r="J31" i="2"/>
  <c r="J75" i="3"/>
  <c r="J101" i="4"/>
  <c r="J100" i="4"/>
  <c r="N75" i="3"/>
  <c r="N52" i="5"/>
  <c r="N96" i="2"/>
  <c r="J96" i="2"/>
  <c r="N98" i="5"/>
  <c r="J86" i="6"/>
  <c r="J19" i="2"/>
  <c r="J96" i="6"/>
  <c r="J56" i="6"/>
  <c r="J57" i="6"/>
  <c r="J86" i="5"/>
  <c r="N30" i="3"/>
  <c r="N42" i="5"/>
  <c r="J97" i="3"/>
  <c r="J63" i="5"/>
  <c r="N19" i="5"/>
  <c r="N97" i="3"/>
  <c r="J52" i="4"/>
  <c r="N52" i="4"/>
  <c r="N63" i="4"/>
  <c r="N20" i="3"/>
  <c r="N31" i="2"/>
  <c r="J108" i="5"/>
  <c r="J98" i="4"/>
  <c r="N98" i="4"/>
  <c r="J79" i="5"/>
  <c r="J78" i="5"/>
  <c r="J101" i="5"/>
  <c r="J100" i="5"/>
  <c r="J56" i="2"/>
  <c r="J57" i="2"/>
  <c r="N76" i="5"/>
  <c r="J74" i="2"/>
  <c r="J45" i="6"/>
  <c r="J46" i="6"/>
  <c r="J42" i="5"/>
  <c r="N86" i="5"/>
  <c r="B21" i="4"/>
  <c r="B65" i="4"/>
  <c r="B54" i="4"/>
  <c r="B21" i="2"/>
  <c r="B76" i="2"/>
  <c r="B54" i="5"/>
  <c r="B32" i="5"/>
  <c r="B21" i="5"/>
  <c r="B76" i="6"/>
  <c r="B10" i="6"/>
  <c r="B65" i="5"/>
  <c r="B54" i="3"/>
  <c r="B43" i="2"/>
  <c r="B87" i="2"/>
  <c r="B98" i="2"/>
  <c r="B32" i="6"/>
  <c r="B98" i="6"/>
  <c r="B32" i="3"/>
  <c r="L64" i="4"/>
  <c r="H21" i="3"/>
  <c r="M20" i="5"/>
  <c r="H64" i="5"/>
  <c r="L98" i="3"/>
  <c r="H31" i="6"/>
  <c r="D53" i="4"/>
  <c r="M75" i="6"/>
  <c r="H43" i="5"/>
  <c r="H31" i="3"/>
  <c r="M43" i="5"/>
  <c r="D86" i="2"/>
  <c r="H64" i="4"/>
  <c r="D21" i="3"/>
  <c r="D20" i="5"/>
  <c r="H98" i="3"/>
  <c r="D31" i="6"/>
  <c r="L53" i="3"/>
  <c r="H75" i="6"/>
  <c r="H109" i="3"/>
  <c r="M97" i="2"/>
  <c r="H53" i="4"/>
  <c r="L21" i="3"/>
  <c r="H20" i="5"/>
  <c r="M64" i="5"/>
  <c r="H87" i="3"/>
  <c r="L31" i="6"/>
  <c r="M65" i="3"/>
  <c r="L87" i="3"/>
  <c r="M87" i="4"/>
  <c r="M97" i="6"/>
  <c r="D20" i="2"/>
  <c r="M109" i="6"/>
  <c r="D43" i="3"/>
  <c r="H43" i="3"/>
  <c r="H86" i="2"/>
  <c r="M64" i="4"/>
  <c r="M21" i="3"/>
  <c r="M53" i="3"/>
  <c r="D87" i="3"/>
  <c r="M31" i="6"/>
  <c r="H75" i="2"/>
  <c r="M87" i="3"/>
  <c r="D75" i="6"/>
  <c r="L87" i="4"/>
  <c r="H32" i="2"/>
  <c r="M32" i="2"/>
  <c r="L53" i="5"/>
  <c r="H109" i="5"/>
  <c r="D32" i="4"/>
  <c r="L21" i="6"/>
  <c r="D21" i="6"/>
  <c r="M53" i="4"/>
  <c r="H20" i="2"/>
  <c r="M42" i="2"/>
  <c r="M32" i="4"/>
  <c r="L32" i="4"/>
  <c r="L109" i="3"/>
  <c r="D76" i="3"/>
  <c r="L97" i="2"/>
  <c r="D75" i="2"/>
  <c r="L65" i="3"/>
  <c r="L53" i="4"/>
  <c r="L75" i="2"/>
  <c r="L75" i="6"/>
  <c r="D53" i="3"/>
  <c r="D87" i="4"/>
  <c r="H65" i="3"/>
  <c r="M20" i="2"/>
  <c r="H53" i="3"/>
  <c r="D65" i="3"/>
  <c r="L20" i="2"/>
  <c r="M75" i="2"/>
  <c r="M10" i="3"/>
  <c r="D53" i="5"/>
  <c r="H10" i="3"/>
  <c r="H87" i="4"/>
  <c r="D32" i="2"/>
  <c r="L10" i="3"/>
  <c r="L97" i="6"/>
  <c r="D10" i="3"/>
  <c r="H97" i="6"/>
  <c r="M53" i="5"/>
  <c r="L42" i="2"/>
  <c r="D97" i="6"/>
  <c r="M43" i="3"/>
  <c r="D109" i="6"/>
  <c r="D31" i="3"/>
  <c r="L87" i="5"/>
  <c r="L109" i="5"/>
  <c r="M87" i="5"/>
  <c r="M31" i="3"/>
  <c r="H87" i="5"/>
  <c r="M87" i="6"/>
  <c r="H87" i="6"/>
  <c r="D31" i="5"/>
  <c r="H76" i="3"/>
  <c r="D87" i="6"/>
  <c r="H76" i="4"/>
  <c r="M31" i="5"/>
  <c r="D20" i="4"/>
  <c r="L9" i="6"/>
  <c r="H20" i="4"/>
  <c r="H9" i="6"/>
  <c r="H109" i="4"/>
  <c r="L86" i="2"/>
  <c r="L109" i="4"/>
  <c r="D64" i="5"/>
  <c r="D109" i="4"/>
  <c r="L64" i="5"/>
  <c r="L109" i="6"/>
  <c r="H53" i="5"/>
  <c r="H109" i="6"/>
  <c r="L32" i="2"/>
  <c r="H42" i="2"/>
  <c r="D43" i="5"/>
  <c r="D42" i="2"/>
  <c r="L43" i="3"/>
  <c r="H32" i="4"/>
  <c r="M109" i="5"/>
  <c r="D109" i="3"/>
  <c r="L31" i="3"/>
  <c r="L31" i="5"/>
  <c r="M76" i="3"/>
  <c r="L87" i="6"/>
  <c r="M20" i="4"/>
  <c r="L76" i="3"/>
  <c r="L20" i="4"/>
  <c r="M86" i="2"/>
  <c r="M76" i="4"/>
  <c r="M21" i="6"/>
  <c r="H21" i="6"/>
  <c r="H97" i="2"/>
  <c r="D64" i="4"/>
  <c r="M98" i="3"/>
  <c r="L20" i="5"/>
  <c r="L43" i="5"/>
  <c r="D109" i="5"/>
  <c r="D87" i="5"/>
  <c r="M109" i="3"/>
  <c r="D76" i="4"/>
  <c r="H31" i="5"/>
  <c r="M9" i="6"/>
  <c r="L76" i="4"/>
  <c r="M109" i="4"/>
  <c r="D9" i="6"/>
  <c r="D97" i="2"/>
  <c r="D98" i="3"/>
  <c r="P21" i="3"/>
  <c r="P18" i="3"/>
  <c r="P84" i="3"/>
  <c r="P87" i="3"/>
  <c r="P65" i="3"/>
  <c r="P62" i="3"/>
  <c r="P84" i="4"/>
  <c r="P87" i="4"/>
  <c r="P10" i="3"/>
  <c r="P7" i="3"/>
  <c r="P109" i="6"/>
  <c r="P106" i="6"/>
  <c r="P29" i="2"/>
  <c r="P32" i="2"/>
  <c r="P40" i="3"/>
  <c r="P43" i="3"/>
  <c r="P32" i="4"/>
  <c r="P29" i="4"/>
  <c r="P84" i="6"/>
  <c r="P87" i="6"/>
  <c r="P73" i="3"/>
  <c r="P76" i="3"/>
  <c r="P21" i="6"/>
  <c r="P18" i="6"/>
  <c r="P40" i="5"/>
  <c r="P43" i="5"/>
  <c r="P109" i="5"/>
  <c r="P106" i="5"/>
  <c r="P87" i="5"/>
  <c r="P84" i="5"/>
  <c r="P106" i="3"/>
  <c r="P109" i="3"/>
  <c r="P73" i="4"/>
  <c r="P76" i="4"/>
  <c r="P106" i="4"/>
  <c r="P109" i="4"/>
  <c r="P98" i="3"/>
  <c r="P95" i="3"/>
  <c r="J100" i="3" l="1"/>
  <c r="J101" i="3"/>
  <c r="N109" i="4"/>
  <c r="N9" i="6"/>
  <c r="J31" i="5"/>
  <c r="J78" i="4"/>
  <c r="J79" i="4"/>
  <c r="N109" i="3"/>
  <c r="J90" i="5"/>
  <c r="J89" i="5"/>
  <c r="J112" i="5"/>
  <c r="J111" i="5"/>
  <c r="N98" i="3"/>
  <c r="J97" i="2"/>
  <c r="J21" i="6"/>
  <c r="N21" i="6"/>
  <c r="N76" i="4"/>
  <c r="N86" i="2"/>
  <c r="N20" i="4"/>
  <c r="N76" i="3"/>
  <c r="J111" i="3"/>
  <c r="J112" i="3"/>
  <c r="N109" i="5"/>
  <c r="J32" i="4"/>
  <c r="J45" i="5"/>
  <c r="J46" i="5"/>
  <c r="J42" i="2"/>
  <c r="J109" i="6"/>
  <c r="J53" i="5"/>
  <c r="J112" i="4"/>
  <c r="J111" i="4"/>
  <c r="J109" i="4"/>
  <c r="J9" i="6"/>
  <c r="J20" i="4"/>
  <c r="N31" i="5"/>
  <c r="J76" i="4"/>
  <c r="J90" i="6"/>
  <c r="J89" i="6"/>
  <c r="J76" i="3"/>
  <c r="J87" i="6"/>
  <c r="N87" i="6"/>
  <c r="J87" i="5"/>
  <c r="N31" i="3"/>
  <c r="N87" i="5"/>
  <c r="J112" i="6"/>
  <c r="J111" i="6"/>
  <c r="N43" i="3"/>
  <c r="N53" i="5"/>
  <c r="J97" i="6"/>
  <c r="J12" i="3"/>
  <c r="J13" i="3"/>
  <c r="J35" i="2"/>
  <c r="J34" i="2"/>
  <c r="J87" i="4"/>
  <c r="J10" i="3"/>
  <c r="N10" i="3"/>
  <c r="N75" i="2"/>
  <c r="J68" i="3"/>
  <c r="J67" i="3"/>
  <c r="J53" i="3"/>
  <c r="N20" i="2"/>
  <c r="J65" i="3"/>
  <c r="J89" i="4"/>
  <c r="J90" i="4"/>
  <c r="J78" i="3"/>
  <c r="J79" i="3"/>
  <c r="N32" i="4"/>
  <c r="N42" i="2"/>
  <c r="J20" i="2"/>
  <c r="N53" i="4"/>
  <c r="J24" i="6"/>
  <c r="J23" i="6"/>
  <c r="J34" i="4"/>
  <c r="J35" i="4"/>
  <c r="J109" i="5"/>
  <c r="N32" i="2"/>
  <c r="J32" i="2"/>
  <c r="N87" i="3"/>
  <c r="J75" i="2"/>
  <c r="N31" i="6"/>
  <c r="J89" i="3"/>
  <c r="J90" i="3"/>
  <c r="N53" i="3"/>
  <c r="N21" i="3"/>
  <c r="N64" i="4"/>
  <c r="J86" i="2"/>
  <c r="J43" i="3"/>
  <c r="J45" i="3"/>
  <c r="J46" i="3"/>
  <c r="N109" i="6"/>
  <c r="N97" i="6"/>
  <c r="N87" i="4"/>
  <c r="N65" i="3"/>
  <c r="J87" i="3"/>
  <c r="N64" i="5"/>
  <c r="J20" i="5"/>
  <c r="J53" i="4"/>
  <c r="N97" i="2"/>
  <c r="J109" i="3"/>
  <c r="J75" i="6"/>
  <c r="J98" i="3"/>
  <c r="J23" i="3"/>
  <c r="J24" i="3"/>
  <c r="J64" i="4"/>
  <c r="N43" i="5"/>
  <c r="J31" i="3"/>
  <c r="J43" i="5"/>
  <c r="N75" i="6"/>
  <c r="J31" i="6"/>
  <c r="J64" i="5"/>
  <c r="N20" i="5"/>
  <c r="J21" i="3"/>
  <c r="M32" i="3"/>
  <c r="M21" i="5"/>
  <c r="M32" i="6"/>
  <c r="H10" i="6"/>
  <c r="L32" i="5"/>
  <c r="H32" i="3"/>
  <c r="L21" i="5"/>
  <c r="D21" i="5"/>
  <c r="D21" i="2"/>
  <c r="D54" i="4"/>
  <c r="H21" i="2"/>
  <c r="D32" i="6"/>
  <c r="H76" i="2"/>
  <c r="L32" i="6"/>
  <c r="L76" i="6"/>
  <c r="H32" i="6"/>
  <c r="H76" i="6"/>
  <c r="M87" i="2"/>
  <c r="M54" i="5"/>
  <c r="D54" i="5"/>
  <c r="D87" i="2"/>
  <c r="L54" i="5"/>
  <c r="H54" i="5"/>
  <c r="D98" i="6"/>
  <c r="D54" i="3"/>
  <c r="M65" i="4"/>
  <c r="M10" i="6"/>
  <c r="L65" i="5"/>
  <c r="H65" i="4"/>
  <c r="M43" i="2"/>
  <c r="L43" i="2"/>
  <c r="H43" i="2"/>
  <c r="D32" i="5"/>
  <c r="D32" i="3"/>
  <c r="H21" i="5"/>
  <c r="L32" i="3"/>
  <c r="H54" i="4"/>
  <c r="M21" i="2"/>
  <c r="L21" i="2"/>
  <c r="L54" i="4"/>
  <c r="L76" i="2"/>
  <c r="M76" i="6"/>
  <c r="M76" i="2"/>
  <c r="D76" i="2"/>
  <c r="H98" i="2"/>
  <c r="L87" i="2"/>
  <c r="D98" i="2"/>
  <c r="L98" i="2"/>
  <c r="H87" i="2"/>
  <c r="M98" i="2"/>
  <c r="M54" i="3"/>
  <c r="M21" i="4"/>
  <c r="D10" i="6"/>
  <c r="L10" i="6"/>
  <c r="M32" i="5"/>
  <c r="H32" i="5"/>
  <c r="M54" i="4"/>
  <c r="D76" i="6"/>
  <c r="H21" i="4"/>
  <c r="M65" i="5"/>
  <c r="D21" i="4"/>
  <c r="H98" i="6"/>
  <c r="L54" i="3"/>
  <c r="L21" i="4"/>
  <c r="M98" i="6"/>
  <c r="H54" i="3"/>
  <c r="L98" i="6"/>
  <c r="H65" i="5"/>
  <c r="L65" i="4"/>
  <c r="D65" i="4"/>
  <c r="D65" i="5"/>
  <c r="D43" i="2"/>
  <c r="P32" i="6"/>
  <c r="P29" i="6"/>
  <c r="P54" i="5"/>
  <c r="P51" i="5"/>
  <c r="P18" i="5"/>
  <c r="P21" i="5"/>
  <c r="P29" i="3"/>
  <c r="P32" i="3"/>
  <c r="P18" i="2"/>
  <c r="P21" i="2"/>
  <c r="P76" i="2"/>
  <c r="P73" i="2"/>
  <c r="P87" i="2"/>
  <c r="P84" i="2"/>
  <c r="P98" i="2"/>
  <c r="P95" i="2"/>
  <c r="P7" i="6"/>
  <c r="P10" i="6"/>
  <c r="P32" i="5"/>
  <c r="P29" i="5"/>
  <c r="P54" i="4"/>
  <c r="P51" i="4"/>
  <c r="P76" i="6"/>
  <c r="P73" i="6"/>
  <c r="P18" i="4"/>
  <c r="P21" i="4"/>
  <c r="P54" i="3"/>
  <c r="P51" i="3"/>
  <c r="P95" i="6"/>
  <c r="P98" i="6"/>
  <c r="P65" i="4"/>
  <c r="P62" i="4"/>
  <c r="P65" i="5"/>
  <c r="P62" i="5"/>
  <c r="P43" i="2"/>
  <c r="P40" i="2"/>
  <c r="J45" i="2" l="1"/>
  <c r="J46" i="2"/>
  <c r="J68" i="5"/>
  <c r="J67" i="5"/>
  <c r="J67" i="4"/>
  <c r="J68" i="4"/>
  <c r="J65" i="5"/>
  <c r="J54" i="3"/>
  <c r="N98" i="6"/>
  <c r="J98" i="6"/>
  <c r="J24" i="4"/>
  <c r="J23" i="4"/>
  <c r="N65" i="5"/>
  <c r="J21" i="4"/>
  <c r="J78" i="6"/>
  <c r="J79" i="6"/>
  <c r="N54" i="4"/>
  <c r="J32" i="5"/>
  <c r="N32" i="5"/>
  <c r="J13" i="6"/>
  <c r="J12" i="6"/>
  <c r="N21" i="4"/>
  <c r="N54" i="3"/>
  <c r="N98" i="2"/>
  <c r="J87" i="2"/>
  <c r="J100" i="2"/>
  <c r="J101" i="2"/>
  <c r="J98" i="2"/>
  <c r="J79" i="2"/>
  <c r="J78" i="2"/>
  <c r="N76" i="2"/>
  <c r="N76" i="6"/>
  <c r="N21" i="2"/>
  <c r="J54" i="4"/>
  <c r="J21" i="5"/>
  <c r="J35" i="3"/>
  <c r="J34" i="3"/>
  <c r="J35" i="5"/>
  <c r="J34" i="5"/>
  <c r="J43" i="2"/>
  <c r="N43" i="2"/>
  <c r="J65" i="4"/>
  <c r="N10" i="6"/>
  <c r="N65" i="4"/>
  <c r="J57" i="3"/>
  <c r="J56" i="3"/>
  <c r="J101" i="6"/>
  <c r="J100" i="6"/>
  <c r="J54" i="5"/>
  <c r="J89" i="2"/>
  <c r="J90" i="2"/>
  <c r="J57" i="5"/>
  <c r="J56" i="5"/>
  <c r="N54" i="5"/>
  <c r="N87" i="2"/>
  <c r="J76" i="6"/>
  <c r="J32" i="6"/>
  <c r="J76" i="2"/>
  <c r="J35" i="6"/>
  <c r="J34" i="6"/>
  <c r="J21" i="2"/>
  <c r="J57" i="4"/>
  <c r="J56" i="4"/>
  <c r="J23" i="2"/>
  <c r="J24" i="2"/>
  <c r="J23" i="5"/>
  <c r="J24" i="5"/>
  <c r="J32" i="3"/>
  <c r="J10" i="6"/>
  <c r="N32" i="6"/>
  <c r="N21" i="5"/>
  <c r="N32" i="3"/>
</calcChain>
</file>

<file path=xl/sharedStrings.xml><?xml version="1.0" encoding="utf-8"?>
<sst xmlns="http://schemas.openxmlformats.org/spreadsheetml/2006/main" count="16366" uniqueCount="195">
  <si>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</si>
  <si>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</si>
  <si>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</si>
  <si>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</si>
  <si>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</si>
  <si>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</si>
  <si>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</si>
  <si>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</si>
  <si>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</si>
  <si>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</si>
  <si>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fruit</t>
  </si>
  <si>
    <t>breakfast</t>
  </si>
  <si>
    <t>breakfast_track</t>
  </si>
  <si>
    <t>breakfast_semitrack</t>
  </si>
  <si>
    <t>cinema_track</t>
  </si>
  <si>
    <t>cinema_semitrack</t>
  </si>
  <si>
    <t>breakdance_track</t>
  </si>
  <si>
    <t>breakdance_semitrack</t>
  </si>
  <si>
    <t>bartender_track</t>
  </si>
  <si>
    <t>bartender_semitrack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</si>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</sst>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07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13" fillId="0" borderId="5" xfId="0" applyFont="1" applyBorder="1" applyAlignment="1">
      <alignment horizontal="center"/>
    </xf>
    <xf numFmtId="0" fontId="0" fillId="0" borderId="0" xfId="0"/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36.60993586666666</c:v>
                </c:pt>
                <c:pt idx="1">
                  <c:v>39.892359333333339</c:v>
                </c:pt>
                <c:pt idx="2">
                  <c:v>41.623637466666665</c:v>
                </c:pt>
                <c:pt idx="3">
                  <c:v>42.638828799999992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D7-4179-A6FB-EC4FA355B1D4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37.289332399999999</c:v>
                </c:pt>
                <c:pt idx="1">
                  <c:v>40.210366</c:v>
                </c:pt>
                <c:pt idx="2">
                  <c:v>41.704850599999993</c:v>
                </c:pt>
                <c:pt idx="3">
                  <c:v>42.654803199999996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D7-4179-A6FB-EC4FA355B1D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D7-4179-A6FB-EC4FA355B1D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D7-4179-A6FB-EC4FA355B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27.813470733333336</c:v>
                </c:pt>
                <c:pt idx="1">
                  <c:v>31.747040733333336</c:v>
                </c:pt>
                <c:pt idx="2">
                  <c:v>37.430681066666665</c:v>
                </c:pt>
                <c:pt idx="3">
                  <c:v>41.06555706666667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F1-4D76-A0A0-8968EE2C4948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28.7177446</c:v>
                </c:pt>
                <c:pt idx="1">
                  <c:v>32.667029533333334</c:v>
                </c:pt>
                <c:pt idx="2">
                  <c:v>38.018531133333333</c:v>
                </c:pt>
                <c:pt idx="3">
                  <c:v>41.289641266666663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F1-4D76-A0A0-8968EE2C494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120.280824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F1-4D76-A0A0-8968EE2C494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120.280824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F1-4D76-A0A0-8968EE2C4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27.740633666666668</c:v>
                </c:pt>
                <c:pt idx="1">
                  <c:v>31.862694266666661</c:v>
                </c:pt>
                <c:pt idx="2">
                  <c:v>37.333256799999994</c:v>
                </c:pt>
                <c:pt idx="3">
                  <c:v>40.765590533333331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89-403E-83F9-8E4652B23B5C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28.517949000000002</c:v>
                </c:pt>
                <c:pt idx="1">
                  <c:v>32.676511999999995</c:v>
                </c:pt>
                <c:pt idx="2">
                  <c:v>37.981361266666667</c:v>
                </c:pt>
                <c:pt idx="3">
                  <c:v>40.960923133333331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89-403E-83F9-8E4652B23B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123.8312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89-403E-83F9-8E4652B23B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123.8312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89-403E-83F9-8E4652B23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31.036524761904758</c:v>
                </c:pt>
                <c:pt idx="1">
                  <c:v>34.278727571428568</c:v>
                </c:pt>
                <c:pt idx="2">
                  <c:v>38.523751142857151</c:v>
                </c:pt>
                <c:pt idx="3">
                  <c:v>42.787958428571429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5A-4428-BC4D-8CDD14CD8F11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31.725678952380957</c:v>
                </c:pt>
                <c:pt idx="1">
                  <c:v>35.280070952380953</c:v>
                </c:pt>
                <c:pt idx="2">
                  <c:v>39.311823238095236</c:v>
                </c:pt>
                <c:pt idx="3">
                  <c:v>43.423016285714283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5A-4428-BC4D-8CDD14CD8F1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95.688671999999997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5A-4428-BC4D-8CDD14CD8F1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95.688671999999997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5A-4428-BC4D-8CDD14CD8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30.906328857142853</c:v>
                </c:pt>
                <c:pt idx="1">
                  <c:v>34.294832190476185</c:v>
                </c:pt>
                <c:pt idx="2">
                  <c:v>38.505670428571428</c:v>
                </c:pt>
                <c:pt idx="3">
                  <c:v>42.657705095238093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1A-4A8F-AA3F-1B291E443BAF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31.695443047619044</c:v>
                </c:pt>
                <c:pt idx="1">
                  <c:v>35.220270428571425</c:v>
                </c:pt>
                <c:pt idx="2">
                  <c:v>39.176073857142853</c:v>
                </c:pt>
                <c:pt idx="3">
                  <c:v>43.150612761904753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1A-4A8F-AA3F-1B291E443BA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1A-4A8F-AA3F-1B291E443BA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1A-4A8F-AA3F-1B291E443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27.998365562500002</c:v>
                </c:pt>
                <c:pt idx="1">
                  <c:v>32.908316812499997</c:v>
                </c:pt>
                <c:pt idx="2">
                  <c:v>38.425601874999991</c:v>
                </c:pt>
                <c:pt idx="3">
                  <c:v>42.905248812500005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7-4A5E-9726-A6CFC0E3BA5E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29.000747624999999</c:v>
                </c:pt>
                <c:pt idx="1">
                  <c:v>33.834083249999992</c:v>
                </c:pt>
                <c:pt idx="2">
                  <c:v>39.374738125</c:v>
                </c:pt>
                <c:pt idx="3">
                  <c:v>43.518480624999995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E7-4A5E-9726-A6CFC0E3BA5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5E7-4A5E-9726-A6CFC0E3BA5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5E7-4A5E-9726-A6CFC0E3B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28.7107744375</c:v>
                </c:pt>
                <c:pt idx="1">
                  <c:v>33.657071593749997</c:v>
                </c:pt>
                <c:pt idx="2">
                  <c:v>38.948521874999997</c:v>
                </c:pt>
                <c:pt idx="3">
                  <c:v>42.576783500000005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D9-4957-A832-37C8DB22582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D9-4957-A832-37C8DB22582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D9-4957-A832-37C8DB225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32.775007666666667</c:v>
                </c:pt>
                <c:pt idx="1">
                  <c:v>36.177745142857155</c:v>
                </c:pt>
                <c:pt idx="2">
                  <c:v>40.227179238095239</c:v>
                </c:pt>
                <c:pt idx="3">
                  <c:v>44.196745619047611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45-406E-A091-798C98A30DA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45-406E-A091-798C98A30DA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45-406E-A091-798C98A30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44.56575200000001</c:v>
                </c:pt>
                <c:pt idx="1">
                  <c:v>66.379448000000011</c:v>
                </c:pt>
                <c:pt idx="2">
                  <c:v>98.37782399999999</c:v>
                </c:pt>
                <c:pt idx="3">
                  <c:v>138.21379200000001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32.558284380952379</c:v>
                </c:pt>
                <c:pt idx="1">
                  <c:v>35.723924380952383</c:v>
                </c:pt>
                <c:pt idx="2">
                  <c:v>39.904256666666669</c:v>
                </c:pt>
                <c:pt idx="3">
                  <c:v>43.831259761904761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31-45A4-8E5A-64E3F591489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31-45A4-8E5A-64E3F591489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31-45A4-8E5A-64E3F5914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45.266979958333337</c:v>
                </c:pt>
                <c:pt idx="1">
                  <c:v>49.392051166666675</c:v>
                </c:pt>
                <c:pt idx="2">
                  <c:v>51.453986083333326</c:v>
                </c:pt>
                <c:pt idx="3">
                  <c:v>53.569742708333337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0-408B-A6B5-7D67E8E268F9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46.291309208333331</c:v>
                </c:pt>
                <c:pt idx="1">
                  <c:v>49.769142708333327</c:v>
                </c:pt>
                <c:pt idx="2">
                  <c:v>51.756760083333326</c:v>
                </c:pt>
                <c:pt idx="3">
                  <c:v>53.964881166666657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10-408B-A6B5-7D67E8E268F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10-408B-A6B5-7D67E8E268F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C10-408B-A6B5-7D67E8E268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41.153984133333324</c:v>
                </c:pt>
                <c:pt idx="1">
                  <c:v>43.856499666666664</c:v>
                </c:pt>
                <c:pt idx="2">
                  <c:v>45.258660333333324</c:v>
                </c:pt>
                <c:pt idx="3">
                  <c:v>46.1152254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90-416D-B683-1257C0A1CBF0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41.671015399999995</c:v>
                </c:pt>
                <c:pt idx="1">
                  <c:v>44.019720466666662</c:v>
                </c:pt>
                <c:pt idx="2">
                  <c:v>45.15777653333334</c:v>
                </c:pt>
                <c:pt idx="3">
                  <c:v>45.988619533333335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90-416D-B683-1257C0A1CBF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90-416D-B683-1257C0A1CBF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90-416D-B683-1257C0A1C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33.787992866666663</c:v>
                </c:pt>
                <c:pt idx="1">
                  <c:v>36.659647866666667</c:v>
                </c:pt>
                <c:pt idx="2">
                  <c:v>41.078055599999992</c:v>
                </c:pt>
                <c:pt idx="3">
                  <c:v>44.316641266666672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0E-4E55-A195-B039ED27F3CA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34.150853666666663</c:v>
                </c:pt>
                <c:pt idx="1">
                  <c:v>37.051273466666665</c:v>
                </c:pt>
                <c:pt idx="2">
                  <c:v>41.546377466666669</c:v>
                </c:pt>
                <c:pt idx="3">
                  <c:v>44.545293400000006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0E-4E55-A195-B039ED27F3C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120.280824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0E-4E55-A195-B039ED27F3C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120.280824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B0E-4E55-A195-B039ED27F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33.720327533333332</c:v>
                </c:pt>
                <c:pt idx="1">
                  <c:v>36.700888066666671</c:v>
                </c:pt>
                <c:pt idx="2">
                  <c:v>40.966615400000002</c:v>
                </c:pt>
                <c:pt idx="3">
                  <c:v>44.055435199999998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9E-459C-BE47-18CD26FF4DC3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33.938127933333334</c:v>
                </c:pt>
                <c:pt idx="1">
                  <c:v>37.024512666666659</c:v>
                </c:pt>
                <c:pt idx="2">
                  <c:v>41.454444533333344</c:v>
                </c:pt>
                <c:pt idx="3">
                  <c:v>44.248702933333334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19E-459C-BE47-18CD26FF4DC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123.8312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19E-459C-BE47-18CD26FF4DC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123.8312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19E-459C-BE47-18CD26FF4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35.004028380952384</c:v>
                </c:pt>
                <c:pt idx="1">
                  <c:v>37.73904704761906</c:v>
                </c:pt>
                <c:pt idx="2">
                  <c:v>41.786036952380961</c:v>
                </c:pt>
                <c:pt idx="3">
                  <c:v>45.808300476190468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AB-430C-9C76-D2C51A67B9ED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35.421116285714284</c:v>
                </c:pt>
                <c:pt idx="1">
                  <c:v>38.602953666666664</c:v>
                </c:pt>
                <c:pt idx="2">
                  <c:v>42.573352476190472</c:v>
                </c:pt>
                <c:pt idx="3">
                  <c:v>46.366067476190473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AB-430C-9C76-D2C51A67B9E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95.688671999999997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AB-430C-9C76-D2C51A67B9E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95.688671999999997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AB-430C-9C76-D2C51A67B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34.871026714285712</c:v>
                </c:pt>
                <c:pt idx="1">
                  <c:v>37.727126857142849</c:v>
                </c:pt>
                <c:pt idx="2">
                  <c:v>41.801209666666665</c:v>
                </c:pt>
                <c:pt idx="3">
                  <c:v>45.67518585714285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B9-4691-862A-CFE4C0FC5AD3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35.334542761904764</c:v>
                </c:pt>
                <c:pt idx="1">
                  <c:v>38.547654333333334</c:v>
                </c:pt>
                <c:pt idx="2">
                  <c:v>42.520271476190466</c:v>
                </c:pt>
                <c:pt idx="3">
                  <c:v>46.142118571428576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B9-4691-862A-CFE4C0FC5AD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B9-4691-862A-CFE4C0FC5AD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B9-4691-862A-CFE4C0FC5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32.090469406250008</c:v>
                </c:pt>
                <c:pt idx="1">
                  <c:v>36.405809843749999</c:v>
                </c:pt>
                <c:pt idx="2">
                  <c:v>41.735656187500012</c:v>
                </c:pt>
                <c:pt idx="3">
                  <c:v>45.932918343749996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09-4CBC-B594-1F47B6AF503F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33.031665406249999</c:v>
                </c:pt>
                <c:pt idx="1">
                  <c:v>37.327720218750002</c:v>
                </c:pt>
                <c:pt idx="2">
                  <c:v>42.662468718749999</c:v>
                </c:pt>
                <c:pt idx="3">
                  <c:v>46.466369468749996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09-4CBC-B594-1F47B6AF503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388.26202400000005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09-4CBC-B594-1F47B6AF503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388.26202400000005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B09-4CBC-B594-1F47B6AF50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31.991210531250005</c:v>
                </c:pt>
                <c:pt idx="1">
                  <c:v>36.354998687499993</c:v>
                </c:pt>
                <c:pt idx="2">
                  <c:v>41.453256187499996</c:v>
                </c:pt>
                <c:pt idx="3">
                  <c:v>45.19730815625001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40-4954-B8A7-7DAEBE63E1C8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32.803427843750008</c:v>
                </c:pt>
                <c:pt idx="1">
                  <c:v>37.210891812500002</c:v>
                </c:pt>
                <c:pt idx="2">
                  <c:v>42.224438468750009</c:v>
                </c:pt>
                <c:pt idx="3">
                  <c:v>45.591421312500003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40-4954-B8A7-7DAEBE63E1C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405.806104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40-4954-B8A7-7DAEBE63E1C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405.806104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40-4954-B8A7-7DAEBE63E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37.904303999999996</c:v>
                </c:pt>
                <c:pt idx="1">
                  <c:v>56.021999999999998</c:v>
                </c:pt>
                <c:pt idx="2">
                  <c:v>83.811503999999999</c:v>
                </c:pt>
                <c:pt idx="3">
                  <c:v>121.28760000000001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35.629791095238105</c:v>
                </c:pt>
                <c:pt idx="1">
                  <c:v>38.773043047619048</c:v>
                </c:pt>
                <c:pt idx="2">
                  <c:v>42.893367857142863</c:v>
                </c:pt>
                <c:pt idx="3">
                  <c:v>46.615720666666675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8-448D-9635-B23B77546E29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36.345243476190475</c:v>
                </c:pt>
                <c:pt idx="1">
                  <c:v>39.570199619047621</c:v>
                </c:pt>
                <c:pt idx="2">
                  <c:v>43.586855952380951</c:v>
                </c:pt>
                <c:pt idx="3">
                  <c:v>47.191150714285712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8-448D-9635-B23B77546E2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133.515456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8-448D-9635-B23B77546E2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133.515456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98-448D-9635-B23B77546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44.56575200000001</c:v>
                </c:pt>
                <c:pt idx="1">
                  <c:v>66.379448000000011</c:v>
                </c:pt>
                <c:pt idx="2">
                  <c:v>98.37782399999999</c:v>
                </c:pt>
                <c:pt idx="3">
                  <c:v>138.21379200000001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36.24653419047619</c:v>
                </c:pt>
                <c:pt idx="1">
                  <c:v>39.197765619047622</c:v>
                </c:pt>
                <c:pt idx="2">
                  <c:v>43.227753761904765</c:v>
                </c:pt>
                <c:pt idx="3">
                  <c:v>46.805079761904757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8E-40D0-877A-58D3EF170CE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8E-40D0-877A-58D3EF170CE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8E-40D0-877A-58D3EF170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48.820518916666657</c:v>
                </c:pt>
                <c:pt idx="1">
                  <c:v>52.286270375000008</c:v>
                </c:pt>
                <c:pt idx="2">
                  <c:v>54.03951112499999</c:v>
                </c:pt>
                <c:pt idx="3">
                  <c:v>55.909495458333332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CA-4237-B9CC-A3533AFB801B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49.588422708333319</c:v>
                </c:pt>
                <c:pt idx="1">
                  <c:v>52.629299208333343</c:v>
                </c:pt>
                <c:pt idx="2">
                  <c:v>54.354051166666672</c:v>
                </c:pt>
                <c:pt idx="3">
                  <c:v>56.235405333333325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CA-4237-B9CC-A3533AFB801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CA-4237-B9CC-A3533AFB801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CA-4237-B9CC-A3533AFB8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0.98637233866666663</c:v>
                </c:pt>
                <c:pt idx="1">
                  <c:v>0.99224924800000003</c:v>
                </c:pt>
                <c:pt idx="2">
                  <c:v>0.99397937200000019</c:v>
                </c:pt>
                <c:pt idx="3">
                  <c:v>0.99479953599999993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90-401E-A4CE-C20D2595EB9D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0.98804788533333343</c:v>
                </c:pt>
                <c:pt idx="1">
                  <c:v>0.99257454933333333</c:v>
                </c:pt>
                <c:pt idx="2">
                  <c:v>0.99402431400000002</c:v>
                </c:pt>
                <c:pt idx="3">
                  <c:v>0.99478725800000001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90-401E-A4CE-C20D2595EB9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90-401E-A4CE-C20D2595EB9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90-401E-A4CE-C20D2595E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0.95836929999999998</c:v>
                </c:pt>
                <c:pt idx="1">
                  <c:v>0.97590032066666665</c:v>
                </c:pt>
                <c:pt idx="2">
                  <c:v>0.98845811266666672</c:v>
                </c:pt>
                <c:pt idx="3">
                  <c:v>0.99283938133333327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74-4E90-80CB-08C1A8C53862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0.95998403533333321</c:v>
                </c:pt>
                <c:pt idx="1">
                  <c:v>0.97787089333333332</c:v>
                </c:pt>
                <c:pt idx="2">
                  <c:v>0.98941714266666692</c:v>
                </c:pt>
                <c:pt idx="3">
                  <c:v>0.99310849200000006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74-4E90-80CB-08C1A8C5386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120.280824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74-4E90-80CB-08C1A8C5386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120.280824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74-4E90-80CB-08C1A8C538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0.9570314213333333</c:v>
                </c:pt>
                <c:pt idx="1">
                  <c:v>0.97523187066666672</c:v>
                </c:pt>
                <c:pt idx="2">
                  <c:v>0.98799858266666674</c:v>
                </c:pt>
                <c:pt idx="3">
                  <c:v>0.9924088533333334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88-46A4-99E1-7C24068ABF40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0.95848746266666651</c:v>
                </c:pt>
                <c:pt idx="1">
                  <c:v>0.97706914133333322</c:v>
                </c:pt>
                <c:pt idx="2">
                  <c:v>0.98894177333333344</c:v>
                </c:pt>
                <c:pt idx="3">
                  <c:v>0.99267397200000007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88-46A4-99E1-7C24068ABF4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123.8312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88-46A4-99E1-7C24068ABF4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123.8312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88-46A4-99E1-7C24068ABF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0.96906233476190506</c:v>
                </c:pt>
                <c:pt idx="1">
                  <c:v>0.98089687666666658</c:v>
                </c:pt>
                <c:pt idx="2">
                  <c:v>0.98967564809523789</c:v>
                </c:pt>
                <c:pt idx="3">
                  <c:v>0.99411495142857143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3E-482C-BD4A-7809435E167F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0.97118571761904759</c:v>
                </c:pt>
                <c:pt idx="1">
                  <c:v>0.98238105428571421</c:v>
                </c:pt>
                <c:pt idx="2">
                  <c:v>0.9907153823809528</c:v>
                </c:pt>
                <c:pt idx="3">
                  <c:v>0.99452979333333336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3E-482C-BD4A-7809435E167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95.688671999999997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3E-482C-BD4A-7809435E167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95.688671999999997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3E-482C-BD4A-7809435E1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0.96771701380952402</c:v>
                </c:pt>
                <c:pt idx="1">
                  <c:v>0.98001915476190471</c:v>
                </c:pt>
                <c:pt idx="2">
                  <c:v>0.98923608190476187</c:v>
                </c:pt>
                <c:pt idx="3">
                  <c:v>0.99385043714285737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4C4-438F-9A11-B6E15FE66B1B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0.9695796538095236</c:v>
                </c:pt>
                <c:pt idx="1">
                  <c:v>0.98145778285714258</c:v>
                </c:pt>
                <c:pt idx="2">
                  <c:v>0.99023100857142865</c:v>
                </c:pt>
                <c:pt idx="3">
                  <c:v>0.99424091523809532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4C4-438F-9A11-B6E15FE66B1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4C4-438F-9A11-B6E15FE66B1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4C4-438F-9A11-B6E15FE66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0.93706721781249991</c:v>
                </c:pt>
                <c:pt idx="1">
                  <c:v>0.97289961375</c:v>
                </c:pt>
                <c:pt idx="2">
                  <c:v>0.98979419281249992</c:v>
                </c:pt>
                <c:pt idx="3">
                  <c:v>0.99492763312499988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DE-49AC-939F-AC3664EF1121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0.94407894499999989</c:v>
                </c:pt>
                <c:pt idx="1">
                  <c:v>0.97649166562499989</c:v>
                </c:pt>
                <c:pt idx="2">
                  <c:v>0.99114766374999974</c:v>
                </c:pt>
                <c:pt idx="3">
                  <c:v>0.99533274031249974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DE-49AC-939F-AC3664EF112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388.26202400000005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DE-49AC-939F-AC3664EF112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388.26202400000005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DE-49AC-939F-AC3664EF1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0.93741402750000002</c:v>
                </c:pt>
                <c:pt idx="1">
                  <c:v>0.97402838718749984</c:v>
                </c:pt>
                <c:pt idx="2">
                  <c:v>0.99004854531250008</c:v>
                </c:pt>
                <c:pt idx="3">
                  <c:v>0.9946589324999997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16-47E0-BDA9-9A328384C9F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405.806104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16-47E0-BDA9-9A328384C9F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405.806104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16-47E0-BDA9-9A328384C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0.9713511142857143</c:v>
                </c:pt>
                <c:pt idx="1">
                  <c:v>0.98298408380952396</c:v>
                </c:pt>
                <c:pt idx="2">
                  <c:v>0.99117098142857141</c:v>
                </c:pt>
                <c:pt idx="3">
                  <c:v>0.99458999999999997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8C-44CF-BFA6-EC45656B935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133.515456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8C-44CF-BFA6-EC45656B935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133.515456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8C-44CF-BFA6-EC45656B9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44.56575200000001</c:v>
                </c:pt>
                <c:pt idx="1">
                  <c:v>66.379448000000011</c:v>
                </c:pt>
                <c:pt idx="2">
                  <c:v>98.37782399999999</c:v>
                </c:pt>
                <c:pt idx="3">
                  <c:v>138.21379200000001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0.96942843666666667</c:v>
                </c:pt>
                <c:pt idx="1">
                  <c:v>0.9816991380952379</c:v>
                </c:pt>
                <c:pt idx="2">
                  <c:v>0.99046827238095236</c:v>
                </c:pt>
                <c:pt idx="3">
                  <c:v>0.99415362619047609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0D-4B55-9495-C2BA6C7EFF2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0D-4B55-9495-C2BA6C7EFF2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0D-4B55-9495-C2BA6C7EF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0.99793651624999979</c:v>
                </c:pt>
                <c:pt idx="1">
                  <c:v>0.99872104374999982</c:v>
                </c:pt>
                <c:pt idx="2">
                  <c:v>0.99896345875000014</c:v>
                </c:pt>
                <c:pt idx="3">
                  <c:v>0.99915831291666668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31-472C-B44B-41AEC89828E7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0.99818493416666654</c:v>
                </c:pt>
                <c:pt idx="1">
                  <c:v>0.99881570666666686</c:v>
                </c:pt>
                <c:pt idx="2">
                  <c:v>0.99902187333333325</c:v>
                </c:pt>
                <c:pt idx="3">
                  <c:v>0.99918471041666646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31-472C-B44B-41AEC89828E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31-472C-B44B-41AEC89828E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31-472C-B44B-41AEC8982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0.99354874133333348</c:v>
                </c:pt>
                <c:pt idx="1">
                  <c:v>0.99544287399999998</c:v>
                </c:pt>
                <c:pt idx="2">
                  <c:v>0.99650025066666681</c:v>
                </c:pt>
                <c:pt idx="3">
                  <c:v>0.99774691400000004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D6-4DE2-AE39-53B11FB7AD1A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0.99409153533333339</c:v>
                </c:pt>
                <c:pt idx="1">
                  <c:v>0.99556916733333334</c:v>
                </c:pt>
                <c:pt idx="2">
                  <c:v>0.99674097933333339</c:v>
                </c:pt>
                <c:pt idx="3">
                  <c:v>0.9975904533333334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D6-4DE2-AE39-53B11FB7AD1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D6-4DE2-AE39-53B11FB7AD1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3D6-4DE2-AE39-53B11FB7A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0.95587289466666681</c:v>
                </c:pt>
                <c:pt idx="1">
                  <c:v>0.97469807133333342</c:v>
                </c:pt>
                <c:pt idx="2">
                  <c:v>0.99093398799999999</c:v>
                </c:pt>
                <c:pt idx="3">
                  <c:v>0.99634679533333359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BE-40A6-B187-0156C06A1D7D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0.96028601466666652</c:v>
                </c:pt>
                <c:pt idx="1">
                  <c:v>0.977178192</c:v>
                </c:pt>
                <c:pt idx="2">
                  <c:v>0.99158347066666674</c:v>
                </c:pt>
                <c:pt idx="3">
                  <c:v>0.99647295133333336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BE-40A6-B187-0156C06A1D7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120.280824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BE-40A6-B187-0156C06A1D7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120.280824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0BE-40A6-B187-0156C06A1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0.95550544866666676</c:v>
                </c:pt>
                <c:pt idx="1">
                  <c:v>0.97468111600000007</c:v>
                </c:pt>
                <c:pt idx="2">
                  <c:v>0.99077244733333325</c:v>
                </c:pt>
                <c:pt idx="3">
                  <c:v>0.99619560400000018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3-4E16-A366-E98AE0E1829F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0.96003570399999993</c:v>
                </c:pt>
                <c:pt idx="1">
                  <c:v>0.97836346133333341</c:v>
                </c:pt>
                <c:pt idx="2">
                  <c:v>0.99217283533333334</c:v>
                </c:pt>
                <c:pt idx="3">
                  <c:v>0.9963051799999999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3-4E16-A366-E98AE0E1829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123.8312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3-4E16-A366-E98AE0E1829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123.8312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3-4E16-A366-E98AE0E182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0.97486962523809539</c:v>
                </c:pt>
                <c:pt idx="1">
                  <c:v>0.9853513633333334</c:v>
                </c:pt>
                <c:pt idx="2">
                  <c:v>0.99305804952380938</c:v>
                </c:pt>
                <c:pt idx="3">
                  <c:v>0.99662715380952371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8B-47C7-B23B-7436F5EF300A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0.97707904285714298</c:v>
                </c:pt>
                <c:pt idx="1">
                  <c:v>0.98690265095238094</c:v>
                </c:pt>
                <c:pt idx="2">
                  <c:v>0.99377558904761898</c:v>
                </c:pt>
                <c:pt idx="3">
                  <c:v>0.99697617047619058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8B-47C7-B23B-7436F5EF300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95.688671999999997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8B-47C7-B23B-7436F5EF300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95.688671999999997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8B-47C7-B23B-7436F5EF3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0.97395939857142844</c:v>
                </c:pt>
                <c:pt idx="1">
                  <c:v>0.98513399047619032</c:v>
                </c:pt>
                <c:pt idx="2">
                  <c:v>0.99288331380952366</c:v>
                </c:pt>
                <c:pt idx="3">
                  <c:v>0.99651579571428561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22-485F-A562-B7635A452C82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0.97625360857142829</c:v>
                </c:pt>
                <c:pt idx="1">
                  <c:v>0.98657499761904766</c:v>
                </c:pt>
                <c:pt idx="2">
                  <c:v>0.9935602733333333</c:v>
                </c:pt>
                <c:pt idx="3">
                  <c:v>0.99686069761904761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22-485F-A562-B7635A452C8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22-485F-A562-B7635A452C8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22-485F-A562-B7635A452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0.96421997343749999</c:v>
                </c:pt>
                <c:pt idx="1">
                  <c:v>0.98324764406249998</c:v>
                </c:pt>
                <c:pt idx="2">
                  <c:v>0.99329307812500001</c:v>
                </c:pt>
                <c:pt idx="3">
                  <c:v>0.99680079562500001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62-4017-A04F-E899D8D9BEFA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0.96734482218749984</c:v>
                </c:pt>
                <c:pt idx="1">
                  <c:v>0.98496578031249982</c:v>
                </c:pt>
                <c:pt idx="2">
                  <c:v>0.99413905843750006</c:v>
                </c:pt>
                <c:pt idx="3">
                  <c:v>0.99712737093749981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62-4017-A04F-E899D8D9BEF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388.26202400000005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62-4017-A04F-E899D8D9BEF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388.26202400000005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62-4017-A04F-E899D8D9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breakdance_semitrack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132.18955199999999</c:v>
                </c:pt>
                <c:pt idx="1">
                  <c:v>189.39303200000001</c:v>
                </c:pt>
                <c:pt idx="2">
                  <c:v>267.70935200000002</c:v>
                </c:pt>
                <c:pt idx="3">
                  <c:v>371.78708800000004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0.96255889000000028</c:v>
                </c:pt>
                <c:pt idx="1">
                  <c:v>0.98248135375000001</c:v>
                </c:pt>
                <c:pt idx="2">
                  <c:v>0.99293924562500013</c:v>
                </c:pt>
                <c:pt idx="3">
                  <c:v>0.99657628437500012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1-474B-BAC8-63A4BE28E9BE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0.96530979062500022</c:v>
                </c:pt>
                <c:pt idx="1">
                  <c:v>0.98438578249999997</c:v>
                </c:pt>
                <c:pt idx="2">
                  <c:v>0.99372942718750013</c:v>
                </c:pt>
                <c:pt idx="3">
                  <c:v>0.99688181125000008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431-474B-BAC8-63A4BE28E9B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405.806104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31-474B-BAC8-63A4BE28E9B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405.806104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31-474B-BAC8-63A4BE28E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0.97887245571428583</c:v>
                </c:pt>
                <c:pt idx="1">
                  <c:v>0.98778708000000004</c:v>
                </c:pt>
                <c:pt idx="2">
                  <c:v>0.99423217047619072</c:v>
                </c:pt>
                <c:pt idx="3">
                  <c:v>0.99710845142857152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9-4DD8-97BC-3D1C35A1D4B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133.515456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9-4DD8-97BC-3D1C35A1D4B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133.515456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B9-4DD8-97BC-3D1C35A1D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0.96530979062500022</c:v>
                </c:pt>
                <c:pt idx="1">
                  <c:v>0.98438578249999997</c:v>
                </c:pt>
                <c:pt idx="2">
                  <c:v>0.99372942718750013</c:v>
                </c:pt>
                <c:pt idx="3">
                  <c:v>0.99688181125000008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70-46A3-AB17-54B631E9D31C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405.806104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70-46A3-AB17-54B631E9D31C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405.806104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70-46A3-AB17-54B631E9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44.56575200000001</c:v>
                </c:pt>
                <c:pt idx="1">
                  <c:v>66.379448000000011</c:v>
                </c:pt>
                <c:pt idx="2">
                  <c:v>98.37782399999999</c:v>
                </c:pt>
                <c:pt idx="3">
                  <c:v>138.21379200000001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0.97716037809523804</c:v>
                </c:pt>
                <c:pt idx="1">
                  <c:v>0.98705694857142845</c:v>
                </c:pt>
                <c:pt idx="2">
                  <c:v>0.99381804095238091</c:v>
                </c:pt>
                <c:pt idx="3">
                  <c:v>0.99695701619047605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B-43ED-845E-115C8D358FD5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CB-43ED-845E-115C8D358FD5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CB-43ED-845E-115C8D35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0.99846624166666664</c:v>
                </c:pt>
                <c:pt idx="1">
                  <c:v>0.99932530541666642</c:v>
                </c:pt>
                <c:pt idx="2">
                  <c:v>0.99952585499999991</c:v>
                </c:pt>
                <c:pt idx="3">
                  <c:v>0.99968925208333304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42-4C1F-9041-91502BD88701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0.99844510249999996</c:v>
                </c:pt>
                <c:pt idx="1">
                  <c:v>0.99936953708333343</c:v>
                </c:pt>
                <c:pt idx="2">
                  <c:v>0.99955770874999994</c:v>
                </c:pt>
                <c:pt idx="3">
                  <c:v>0.99971341125000002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42-4C1F-9041-91502BD8870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42-4C1F-9041-91502BD8870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42-4C1F-9041-91502BD88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29.707768000000002</c:v>
                </c:pt>
                <c:pt idx="1">
                  <c:v>39.551535999999992</c:v>
                </c:pt>
                <c:pt idx="2">
                  <c:v>53.579192000000006</c:v>
                </c:pt>
                <c:pt idx="3">
                  <c:v>74.990671999999989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1.533537043333333E-2</c:v>
                </c:pt>
                <c:pt idx="1">
                  <c:v>7.8005268666666659E-3</c:v>
                </c:pt>
                <c:pt idx="2">
                  <c:v>5.5928531866666674E-3</c:v>
                </c:pt>
                <c:pt idx="3">
                  <c:v>4.5820438000000003E-3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C6-4AD1-AFD6-EE10D6640106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33.414000000000001</c:v>
                </c:pt>
                <c:pt idx="1">
                  <c:v>44.680991999999996</c:v>
                </c:pt>
                <c:pt idx="2">
                  <c:v>61.242760000000004</c:v>
                </c:pt>
                <c:pt idx="3">
                  <c:v>85.107416000000001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1.2966156966666665E-2</c:v>
                </c:pt>
                <c:pt idx="1">
                  <c:v>7.4496496466666673E-3</c:v>
                </c:pt>
                <c:pt idx="2">
                  <c:v>5.821239199999999E-3</c:v>
                </c:pt>
                <c:pt idx="3">
                  <c:v>4.8014578200000014E-3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C6-4AD1-AFD6-EE10D664010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C6-4AD1-AFD6-EE10D664010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C6-4AD1-AFD6-EE10D6640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36.964591999999996</c:v>
                </c:pt>
                <c:pt idx="1">
                  <c:v>53.153799999999997</c:v>
                </c:pt>
                <c:pt idx="2">
                  <c:v>76.648168000000013</c:v>
                </c:pt>
                <c:pt idx="3">
                  <c:v>108.70972799999998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5.6792373066666672E-2</c:v>
                </c:pt>
                <c:pt idx="1">
                  <c:v>3.2299469666666664E-2</c:v>
                </c:pt>
                <c:pt idx="2">
                  <c:v>1.5802477666666662E-2</c:v>
                </c:pt>
                <c:pt idx="3">
                  <c:v>8.9120792400000023E-3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92-4ECC-9BC6-71814CB31C9A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41.983448000000003</c:v>
                </c:pt>
                <c:pt idx="1">
                  <c:v>60.495176000000001</c:v>
                </c:pt>
                <c:pt idx="2">
                  <c:v>86.819575999999998</c:v>
                </c:pt>
                <c:pt idx="3">
                  <c:v>120.280824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5.4141298733333322E-2</c:v>
                </c:pt>
                <c:pt idx="1">
                  <c:v>3.0532512933333335E-2</c:v>
                </c:pt>
                <c:pt idx="2">
                  <c:v>1.5638011266666668E-2</c:v>
                </c:pt>
                <c:pt idx="3">
                  <c:v>8.6350863533333332E-3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92-4ECC-9BC6-71814CB31C9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120.280824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92-4ECC-9BC6-71814CB31C9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36.964591999999996</c:v>
                </c:pt>
                <c:pt idx="1">
                  <c:v>120.280824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992-4ECC-9BC6-71814CB31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37.872328000000003</c:v>
                </c:pt>
                <c:pt idx="1">
                  <c:v>54.587872000000004</c:v>
                </c:pt>
                <c:pt idx="2">
                  <c:v>78.910656000000003</c:v>
                </c:pt>
                <c:pt idx="3">
                  <c:v>111.989728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5.789443973333333E-2</c:v>
                </c:pt>
                <c:pt idx="1">
                  <c:v>3.2927790533333334E-2</c:v>
                </c:pt>
                <c:pt idx="2">
                  <c:v>1.6205756233333334E-2</c:v>
                </c:pt>
                <c:pt idx="3">
                  <c:v>9.5512996333333329E-3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4-40E0-AD3C-55A6BDA509AD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43.056959999999997</c:v>
                </c:pt>
                <c:pt idx="1">
                  <c:v>62.195320000000002</c:v>
                </c:pt>
                <c:pt idx="2">
                  <c:v>89.416951999999995</c:v>
                </c:pt>
                <c:pt idx="3">
                  <c:v>123.8312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5.6092088666666678E-2</c:v>
                </c:pt>
                <c:pt idx="1">
                  <c:v>3.0983377200000002E-2</c:v>
                </c:pt>
                <c:pt idx="2">
                  <c:v>1.5672818766666666E-2</c:v>
                </c:pt>
                <c:pt idx="3">
                  <c:v>9.3046671333333331E-3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4-40E0-AD3C-55A6BDA509A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123.8312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94-40E0-AD3C-55A6BDA509A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37.872328000000003</c:v>
                </c:pt>
                <c:pt idx="1">
                  <c:v>123.8312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94-40E0-AD3C-55A6BDA50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27.417736000000001</c:v>
                </c:pt>
                <c:pt idx="1">
                  <c:v>39.677615999999993</c:v>
                </c:pt>
                <c:pt idx="2">
                  <c:v>59.474360000000004</c:v>
                </c:pt>
                <c:pt idx="3">
                  <c:v>86.901032000000015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5.3840448714285713E-2</c:v>
                </c:pt>
                <c:pt idx="1">
                  <c:v>3.4440573333333328E-2</c:v>
                </c:pt>
                <c:pt idx="2">
                  <c:v>1.929209880952381E-2</c:v>
                </c:pt>
                <c:pt idx="3">
                  <c:v>8.5733571190476175E-3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53-4EDA-BABF-5192AEFCC4BF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30.964104000000003</c:v>
                </c:pt>
                <c:pt idx="1">
                  <c:v>45.42214400000001</c:v>
                </c:pt>
                <c:pt idx="2">
                  <c:v>67.492872000000006</c:v>
                </c:pt>
                <c:pt idx="3">
                  <c:v>95.688671999999997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4.974585747619048E-2</c:v>
                </c:pt>
                <c:pt idx="1">
                  <c:v>3.2261442666666675E-2</c:v>
                </c:pt>
                <c:pt idx="2">
                  <c:v>1.7206824380952383E-2</c:v>
                </c:pt>
                <c:pt idx="3">
                  <c:v>7.4079734333333336E-3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53-4EDA-BABF-5192AEFCC4B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95.688671999999997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53-4EDA-BABF-5192AEFCC4B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27.417736000000001</c:v>
                </c:pt>
                <c:pt idx="1">
                  <c:v>95.688671999999997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53-4EDA-BABF-5192AEFCC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28.276047999999999</c:v>
                </c:pt>
                <c:pt idx="1">
                  <c:v>41.070520000000002</c:v>
                </c:pt>
                <c:pt idx="2">
                  <c:v>61.787448000000005</c:v>
                </c:pt>
                <c:pt idx="3">
                  <c:v>90.327991999999995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5.5222621571428557E-2</c:v>
                </c:pt>
                <c:pt idx="1">
                  <c:v>3.5305397714285709E-2</c:v>
                </c:pt>
                <c:pt idx="2">
                  <c:v>1.9383960238095237E-2</c:v>
                </c:pt>
                <c:pt idx="3">
                  <c:v>8.8245419999999995E-3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02-4EBF-9577-2A0CB747694D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31.99812</c:v>
                </c:pt>
                <c:pt idx="1">
                  <c:v>47.120816000000005</c:v>
                </c:pt>
                <c:pt idx="2">
                  <c:v>70.18495999999999</c:v>
                </c:pt>
                <c:pt idx="3">
                  <c:v>99.472144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5.2307170904761904E-2</c:v>
                </c:pt>
                <c:pt idx="1">
                  <c:v>3.283988538095238E-2</c:v>
                </c:pt>
                <c:pt idx="2">
                  <c:v>1.7417199285714287E-2</c:v>
                </c:pt>
                <c:pt idx="3">
                  <c:v>7.6658333238095247E-3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02-4EBF-9577-2A0CB747694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02-4EBF-9577-2A0CB747694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02-4EBF-9577-2A0CB7476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breakdance_track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126.30592</c:v>
                </c:pt>
                <c:pt idx="1">
                  <c:v>180.82447199999999</c:v>
                </c:pt>
                <c:pt idx="2">
                  <c:v>255.75700000000001</c:v>
                </c:pt>
                <c:pt idx="3">
                  <c:v>355.70987200000002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6.9926632531250005E-2</c:v>
                </c:pt>
                <c:pt idx="1">
                  <c:v>3.2316649406250002E-2</c:v>
                </c:pt>
                <c:pt idx="2">
                  <c:v>1.2657430781250001E-2</c:v>
                </c:pt>
                <c:pt idx="3">
                  <c:v>5.3776234250000002E-3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60-4F1C-A451-15E3D4F58CE5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breakdance_track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141.91076799999999</c:v>
                </c:pt>
                <c:pt idx="1">
                  <c:v>202.49611999999999</c:v>
                </c:pt>
                <c:pt idx="2">
                  <c:v>284.92426400000005</c:v>
                </c:pt>
                <c:pt idx="3">
                  <c:v>388.26202400000005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6.1570458718749992E-2</c:v>
                </c:pt>
                <c:pt idx="1">
                  <c:v>2.7953798187500004E-2</c:v>
                </c:pt>
                <c:pt idx="2">
                  <c:v>1.084038425E-2</c:v>
                </c:pt>
                <c:pt idx="3">
                  <c:v>4.6943860500000016E-3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60-4F1C-A451-15E3D4F58CE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388.26202400000005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60-4F1C-A451-15E3D4F58CE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126.30592</c:v>
                </c:pt>
                <c:pt idx="1">
                  <c:v>388.26202400000005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60-4F1C-A451-15E3D4F58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breakdance_semitrack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148.74119999999999</c:v>
                </c:pt>
                <c:pt idx="1">
                  <c:v>212.310136</c:v>
                </c:pt>
                <c:pt idx="2">
                  <c:v>298.38734399999998</c:v>
                </c:pt>
                <c:pt idx="3">
                  <c:v>405.806104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6.5765471281250015E-2</c:v>
                </c:pt>
                <c:pt idx="1">
                  <c:v>2.8844670968750003E-2</c:v>
                </c:pt>
                <c:pt idx="2">
                  <c:v>1.1481229328125004E-2</c:v>
                </c:pt>
                <c:pt idx="3">
                  <c:v>5.1877156624999983E-3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28-4C58-B0B1-99EB81D3845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405.806104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28-4C58-B0B1-99EB81D3845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132.18955199999999</c:v>
                </c:pt>
                <c:pt idx="1">
                  <c:v>405.806104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28-4C58-B0B1-99EB81D38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bartender_track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43.155912000000001</c:v>
                </c:pt>
                <c:pt idx="1">
                  <c:v>64.133495999999994</c:v>
                </c:pt>
                <c:pt idx="2">
                  <c:v>94.915872000000007</c:v>
                </c:pt>
                <c:pt idx="3">
                  <c:v>133.515456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5.750067752380951E-2</c:v>
                </c:pt>
                <c:pt idx="1">
                  <c:v>3.3999164952380957E-2</c:v>
                </c:pt>
                <c:pt idx="2">
                  <c:v>1.6109171761904763E-2</c:v>
                </c:pt>
                <c:pt idx="3">
                  <c:v>6.7792141761904767E-3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C3-41BB-8397-A903F610E14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133.515456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C3-41BB-8397-A903F610E14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37.904303999999996</c:v>
                </c:pt>
                <c:pt idx="1">
                  <c:v>133.515456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C3-41BB-8397-A903F610E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bartender_semitrack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44.56575200000001</c:v>
                </c:pt>
                <c:pt idx="1">
                  <c:v>66.379448000000011</c:v>
                </c:pt>
                <c:pt idx="2">
                  <c:v>98.37782399999999</c:v>
                </c:pt>
                <c:pt idx="3">
                  <c:v>138.21379200000001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5.9806386428571424E-2</c:v>
                </c:pt>
                <c:pt idx="1">
                  <c:v>3.6561598523809531E-2</c:v>
                </c:pt>
                <c:pt idx="2">
                  <c:v>1.7155225904761904E-2</c:v>
                </c:pt>
                <c:pt idx="3">
                  <c:v>7.4983172809523812E-3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F-44F4-A85D-409E8664EFCB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4F-44F4-A85D-409E8664EFCB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28.276047999999999</c:v>
                </c:pt>
                <c:pt idx="1">
                  <c:v>99.472144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4F-44F4-A85D-409E8664E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fruit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3.801600000000001</c:v>
                </c:pt>
                <c:pt idx="1">
                  <c:v>4.8106800000000005</c:v>
                </c:pt>
                <c:pt idx="2">
                  <c:v>6.1621440000000005</c:v>
                </c:pt>
                <c:pt idx="3">
                  <c:v>8.6076400000000017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6.4511383041666662E-3</c:v>
                </c:pt>
                <c:pt idx="1">
                  <c:v>3.4380993833333338E-3</c:v>
                </c:pt>
                <c:pt idx="2">
                  <c:v>2.2802280166666668E-3</c:v>
                </c:pt>
                <c:pt idx="3">
                  <c:v>1.2600069291666665E-3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C4-4353-A7DB-F4114A0C1562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fruit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4.0796559999999999</c:v>
                </c:pt>
                <c:pt idx="1">
                  <c:v>5.2085279999999994</c:v>
                </c:pt>
                <c:pt idx="2">
                  <c:v>6.9094400000000009</c:v>
                </c:pt>
                <c:pt idx="3">
                  <c:v>9.7417759999999998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5.591781091666667E-3</c:v>
                </c:pt>
                <c:pt idx="1">
                  <c:v>3.0389053916666671E-3</c:v>
                </c:pt>
                <c:pt idx="2">
                  <c:v>1.9927221249999997E-3</c:v>
                </c:pt>
                <c:pt idx="3">
                  <c:v>1.1483708604166666E-3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C4-4353-A7DB-F4114A0C156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C4-4353-A7DB-F4114A0C156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29.707768000000002</c:v>
                </c:pt>
                <c:pt idx="1">
                  <c:v>85.107416000000001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5C4-4353-A7DB-F4114A0C1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E13" sqref="E13"/>
    </sheetView>
  </sheetViews>
  <sheetFormatPr defaultColWidth="8.59765625" defaultRowHeight="14.4" x14ac:dyDescent="0.25"/>
  <cols>
    <col min="1" max="1" width="1.59765625" style="206" bestFit="1" customWidth="1"/>
    <col min="2" max="2" width="30.69921875" style="206" customWidth="1"/>
    <col min="3" max="3" width="9.59765625" style="206" hidden="1" customWidth="1"/>
    <col min="4" max="5" width="9.59765625" style="206" bestFit="1" customWidth="1"/>
    <col min="6" max="6" width="8.19921875" style="206" customWidth="1"/>
    <col min="7" max="7" width="9.69921875" style="206" customWidth="1"/>
    <col min="8" max="8" width="7.09765625" style="206" customWidth="1"/>
    <col min="9" max="9" width="7.19921875" style="206" customWidth="1"/>
    <col min="10" max="12" width="8.59765625" style="206" customWidth="1"/>
    <col min="13" max="16384" width="8.59765625" style="206"/>
  </cols>
  <sheetData>
    <row r="1" spans="1:9" x14ac:dyDescent="0.25">
      <c r="A1" s="170"/>
      <c r="B1" s="165"/>
      <c r="C1" s="165"/>
      <c r="D1" s="170"/>
      <c r="E1" s="170"/>
      <c r="F1" s="170"/>
      <c r="G1" s="170"/>
      <c r="H1" s="170"/>
      <c r="I1" s="170"/>
    </row>
    <row r="2" spans="1:9" x14ac:dyDescent="0.25">
      <c r="A2" s="165"/>
      <c r="B2" s="5"/>
      <c r="C2" s="147"/>
      <c r="D2" s="165"/>
      <c r="E2" s="165"/>
      <c r="F2" s="165"/>
      <c r="G2" s="165"/>
      <c r="H2" s="165"/>
      <c r="I2" s="165"/>
    </row>
    <row r="3" spans="1:9" x14ac:dyDescent="0.25">
      <c r="A3" s="165"/>
      <c r="B3" s="5" t="s">
        <v>0</v>
      </c>
      <c r="C3" s="269" t="s">
        <v>1</v>
      </c>
      <c r="D3" s="270"/>
      <c r="E3" s="270"/>
      <c r="F3" s="270"/>
      <c r="G3" s="270"/>
      <c r="H3" s="270"/>
      <c r="I3" s="165"/>
    </row>
    <row r="4" spans="1:9" x14ac:dyDescent="0.25">
      <c r="A4" s="165"/>
      <c r="B4" s="5" t="s">
        <v>2</v>
      </c>
      <c r="C4" s="269" t="s">
        <v>3</v>
      </c>
      <c r="D4" s="270"/>
      <c r="E4" s="270"/>
      <c r="F4" s="270"/>
      <c r="G4" s="270"/>
      <c r="H4" s="270"/>
      <c r="I4" s="165"/>
    </row>
    <row r="5" spans="1:9" x14ac:dyDescent="0.25">
      <c r="A5" s="165"/>
      <c r="B5" s="5"/>
      <c r="C5" s="147"/>
      <c r="D5" s="165"/>
      <c r="E5" s="165"/>
      <c r="F5" s="165"/>
      <c r="G5" s="165"/>
      <c r="H5" s="165"/>
      <c r="I5" s="165"/>
    </row>
    <row r="6" spans="1:9" x14ac:dyDescent="0.25">
      <c r="A6" s="165"/>
      <c r="B6" s="2"/>
      <c r="C6" s="2"/>
      <c r="D6" s="165"/>
      <c r="E6" s="165"/>
      <c r="F6" s="165"/>
      <c r="G6" s="165"/>
      <c r="H6" s="165"/>
      <c r="I6" s="165"/>
    </row>
    <row r="7" spans="1:9" s="15" customFormat="1" ht="16.5" customHeight="1" thickBot="1" x14ac:dyDescent="0.3">
      <c r="A7" s="171"/>
      <c r="B7" s="271"/>
      <c r="C7" s="272"/>
      <c r="D7" s="272"/>
      <c r="E7" s="272"/>
      <c r="F7" s="272"/>
      <c r="G7" s="272"/>
      <c r="H7" s="272"/>
      <c r="I7" s="171"/>
    </row>
    <row r="8" spans="1:9" ht="30" customHeight="1" thickBot="1" x14ac:dyDescent="0.3">
      <c r="A8" s="165"/>
      <c r="B8" s="205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3" t="s">
        <v>9</v>
      </c>
      <c r="I8" s="14"/>
    </row>
    <row r="9" spans="1:9" ht="15.75" customHeight="1" x14ac:dyDescent="0.25">
      <c r="A9" s="165"/>
      <c r="B9" s="172" t="str">
        <f t="shared" ref="B9:B18" ca="1" si="0">INDIRECT(C9&amp;"!B2")</f>
        <v>fruit</v>
      </c>
      <c r="C9" s="191" t="s">
        <v>10</v>
      </c>
      <c r="D9" s="215">
        <f t="shared" ref="D9:D18" ca="1" si="1">INDIRECT($C9&amp;"!AM$5")</f>
        <v>5.0639111196725262E-2</v>
      </c>
      <c r="E9" s="215">
        <f t="shared" ref="E9:E18" ca="1" si="2">INDIRECT($C9&amp;"!AN$5")</f>
        <v>4.8048322210479499E-2</v>
      </c>
      <c r="F9" s="215">
        <f t="shared" ref="F9:F18" ca="1" si="3">INDIRECT($C9&amp;"!AO$5")</f>
        <v>1.8922531465732639E-2</v>
      </c>
      <c r="G9" s="215">
        <f t="shared" ref="G9:G18" ca="1" si="4">INDIRECT($C9&amp;"!AP$5")</f>
        <v>6.3231676862725017E-2</v>
      </c>
      <c r="H9" s="216">
        <f t="shared" ref="H9:H18" ca="1" si="5">INDIRECT($C9&amp;"!AQ$5")</f>
        <v>2.3890718612961548E-2</v>
      </c>
      <c r="I9" s="217"/>
    </row>
    <row r="10" spans="1:9" ht="15.75" customHeight="1" x14ac:dyDescent="0.25">
      <c r="A10" s="165"/>
      <c r="B10" s="172" t="str">
        <f t="shared" ca="1" si="0"/>
        <v>breakfast</v>
      </c>
      <c r="C10" s="191" t="s">
        <v>11</v>
      </c>
      <c r="D10" s="215">
        <f t="shared" ca="1" si="1"/>
        <v>8.9925712243073441E-2</v>
      </c>
      <c r="E10" s="215">
        <f t="shared" ca="1" si="2"/>
        <v>0.11650990058667676</v>
      </c>
      <c r="F10" s="215">
        <f t="shared" ca="1" si="3"/>
        <v>8.740579562591555E-2</v>
      </c>
      <c r="G10" s="215">
        <f t="shared" ca="1" si="4"/>
        <v>8.8545465541537194E-2</v>
      </c>
      <c r="H10" s="218">
        <f t="shared" ca="1" si="5"/>
        <v>0.10203194503831381</v>
      </c>
      <c r="I10" s="217"/>
    </row>
    <row r="11" spans="1:9" ht="15.75" customHeight="1" x14ac:dyDescent="0.25">
      <c r="A11" s="165"/>
      <c r="B11" s="172" t="str">
        <f t="shared" ca="1" si="0"/>
        <v>breakfast_track</v>
      </c>
      <c r="C11" s="191" t="s">
        <v>12</v>
      </c>
      <c r="D11" s="215">
        <f t="shared" ca="1" si="1"/>
        <v>6.9422796412542676E-2</v>
      </c>
      <c r="E11" s="215">
        <f t="shared" ca="1" si="2"/>
        <v>8.7939261938069224E-2</v>
      </c>
      <c r="F11" s="215">
        <f t="shared" ca="1" si="3"/>
        <v>8.6166188910195451E-2</v>
      </c>
      <c r="G11" s="215">
        <f t="shared" ca="1" si="4"/>
        <v>8.2102993043763783E-2</v>
      </c>
      <c r="H11" s="218">
        <f t="shared" ca="1" si="5"/>
        <v>0.10560388518677599</v>
      </c>
      <c r="I11" s="217"/>
    </row>
    <row r="12" spans="1:9" ht="15.75" customHeight="1" x14ac:dyDescent="0.25">
      <c r="A12" s="165"/>
      <c r="B12" s="172" t="str">
        <f t="shared" ca="1" si="0"/>
        <v>breakfast_semitrack</v>
      </c>
      <c r="C12" s="192" t="s">
        <v>13</v>
      </c>
      <c r="D12" s="215">
        <f t="shared" ca="1" si="1"/>
        <v>7.208110746491303E-2</v>
      </c>
      <c r="E12" s="215">
        <f t="shared" ca="1" si="2"/>
        <v>9.2664856344388369E-2</v>
      </c>
      <c r="F12" s="215">
        <f t="shared" ca="1" si="3"/>
        <v>9.0996596611819136E-2</v>
      </c>
      <c r="G12" s="215">
        <f t="shared" ca="1" si="4"/>
        <v>5.8343667312772185E-2</v>
      </c>
      <c r="H12" s="218">
        <f t="shared" ca="1" si="5"/>
        <v>0.10401750528055453</v>
      </c>
      <c r="I12" s="217"/>
    </row>
    <row r="13" spans="1:9" ht="15.75" customHeight="1" x14ac:dyDescent="0.25">
      <c r="A13" s="165"/>
      <c r="B13" s="172" t="str">
        <f t="shared" ca="1" si="0"/>
        <v>cinema_track</v>
      </c>
      <c r="C13" s="192" t="s">
        <v>14</v>
      </c>
      <c r="D13" s="215">
        <f t="shared" ca="1" si="1"/>
        <v>4.4501739695553599E-2</v>
      </c>
      <c r="E13" s="215">
        <f t="shared" ca="1" si="2"/>
        <v>4.8043258394380839E-2</v>
      </c>
      <c r="F13" s="215">
        <f t="shared" ca="1" si="3"/>
        <v>7.1287341077377109E-2</v>
      </c>
      <c r="G13" s="215">
        <f t="shared" ca="1" si="4"/>
        <v>6.5941348051817172E-2</v>
      </c>
      <c r="H13" s="218">
        <f t="shared" ca="1" si="5"/>
        <v>7.2525836388428466E-2</v>
      </c>
      <c r="I13" s="217"/>
    </row>
    <row r="14" spans="1:9" ht="15.75" customHeight="1" x14ac:dyDescent="0.25">
      <c r="A14" s="165"/>
      <c r="B14" s="172" t="str">
        <f t="shared" ca="1" si="0"/>
        <v>cinema_semitrack</v>
      </c>
      <c r="C14" s="191" t="s">
        <v>15</v>
      </c>
      <c r="D14" s="215">
        <f t="shared" ca="1" si="1"/>
        <v>5.3125405857920471E-2</v>
      </c>
      <c r="E14" s="215">
        <f t="shared" ca="1" si="2"/>
        <v>5.4138335938773485E-2</v>
      </c>
      <c r="F14" s="215">
        <f t="shared" ca="1" si="3"/>
        <v>7.885636817848396E-2</v>
      </c>
      <c r="G14" s="215">
        <f t="shared" ca="1" si="4"/>
        <v>7.2821104197505537E-2</v>
      </c>
      <c r="H14" s="218">
        <f t="shared" ca="1" si="5"/>
        <v>7.717845951563862E-2</v>
      </c>
      <c r="I14" s="217"/>
    </row>
    <row r="15" spans="1:9" ht="15.75" customHeight="1" x14ac:dyDescent="0.25">
      <c r="A15" s="165"/>
      <c r="B15" s="172" t="str">
        <f t="shared" ca="1" si="0"/>
        <v>breakdance_track</v>
      </c>
      <c r="C15" s="191" t="s">
        <v>16</v>
      </c>
      <c r="D15" s="215">
        <f t="shared" ca="1" si="1"/>
        <v>4.7563450121633544E-2</v>
      </c>
      <c r="E15" s="215">
        <f t="shared" ca="1" si="2"/>
        <v>4.454372961599895E-2</v>
      </c>
      <c r="F15" s="215">
        <f t="shared" ca="1" si="3"/>
        <v>5.8680831105084152E-2</v>
      </c>
      <c r="G15" s="215">
        <f t="shared" ca="1" si="4"/>
        <v>6.7114634051178568E-2</v>
      </c>
      <c r="H15" s="218">
        <f t="shared" ca="1" si="5"/>
        <v>5.2779691299097431E-2</v>
      </c>
      <c r="I15" s="217"/>
    </row>
    <row r="16" spans="1:9" ht="15.75" customHeight="1" x14ac:dyDescent="0.25">
      <c r="A16" s="165"/>
      <c r="B16" s="172" t="str">
        <f t="shared" ca="1" si="0"/>
        <v>breakdance_semitrack</v>
      </c>
      <c r="C16" s="191" t="s">
        <v>17</v>
      </c>
      <c r="D16" s="215">
        <f t="shared" ca="1" si="1"/>
        <v>5.6276284959845491E-2</v>
      </c>
      <c r="E16" s="215">
        <f t="shared" ca="1" si="2"/>
        <v>5.165148753081561E-2</v>
      </c>
      <c r="F16" s="215">
        <f t="shared" ca="1" si="3"/>
        <v>5.9037189459408168E-2</v>
      </c>
      <c r="G16" s="215">
        <f t="shared" ca="1" si="4"/>
        <v>6.9029608427936706E-2</v>
      </c>
      <c r="H16" s="218">
        <f t="shared" ca="1" si="5"/>
        <v>5.9370081177470668E-2</v>
      </c>
      <c r="I16" s="217"/>
    </row>
    <row r="17" spans="1:9" ht="15.75" customHeight="1" x14ac:dyDescent="0.25">
      <c r="A17" s="165"/>
      <c r="B17" s="172" t="str">
        <f t="shared" ca="1" si="0"/>
        <v>bartender_track</v>
      </c>
      <c r="C17" s="191" t="s">
        <v>18</v>
      </c>
      <c r="D17" s="215">
        <f t="shared" ca="1" si="1"/>
        <v>4.773938194840821E-2</v>
      </c>
      <c r="E17" s="215">
        <f t="shared" ca="1" si="2"/>
        <v>5.1618631959794437E-2</v>
      </c>
      <c r="F17" s="215">
        <f t="shared" ca="1" si="3"/>
        <v>7.5783418888673015E-2</v>
      </c>
      <c r="G17" s="215">
        <f t="shared" ca="1" si="4"/>
        <v>6.2946639447817976E-2</v>
      </c>
      <c r="H17" s="218">
        <f t="shared" ca="1" si="5"/>
        <v>8.7895361772403424E-2</v>
      </c>
      <c r="I17" s="217"/>
    </row>
    <row r="18" spans="1:9" ht="15.75" customHeight="1" thickBot="1" x14ac:dyDescent="0.3">
      <c r="A18" s="165"/>
      <c r="B18" s="172" t="str">
        <f t="shared" ca="1" si="0"/>
        <v>bartender_semitrack</v>
      </c>
      <c r="C18" s="191" t="s">
        <v>19</v>
      </c>
      <c r="D18" s="215">
        <f t="shared" ca="1" si="1"/>
        <v>6.757113725659436E-2</v>
      </c>
      <c r="E18" s="215">
        <f t="shared" ca="1" si="2"/>
        <v>6.557736189545138E-2</v>
      </c>
      <c r="F18" s="215">
        <f t="shared" ca="1" si="3"/>
        <v>8.2211673682630826E-2</v>
      </c>
      <c r="G18" s="215">
        <f t="shared" ca="1" si="4"/>
        <v>8.0682811391223686E-2</v>
      </c>
      <c r="H18" s="218">
        <f t="shared" ca="1" si="5"/>
        <v>9.7610522471679673E-2</v>
      </c>
      <c r="I18" s="217"/>
    </row>
    <row r="19" spans="1:9" ht="15.75" customHeight="1" thickBot="1" x14ac:dyDescent="0.3">
      <c r="A19" s="165"/>
      <c r="B19" s="267" t="s">
        <v>20</v>
      </c>
      <c r="C19" s="268"/>
      <c r="D19" s="219">
        <f ca="1">IF(COUNTIF(D9:D18,"=0")&gt;0,0,AVERAGE(D9:D18))</f>
        <v>5.9884612715721007E-2</v>
      </c>
      <c r="E19" s="219">
        <f ca="1">IF(COUNTIF(E9:E18,"=0")&gt;0,0,AVERAGE(E9:E18))</f>
        <v>6.6073514641482853E-2</v>
      </c>
      <c r="F19" s="219">
        <f ca="1">IF(COUNTIF(F9:F18,"=0")&gt;0,0,AVERAGE(F9:F18))</f>
        <v>7.0934793500532001E-2</v>
      </c>
      <c r="G19" s="219">
        <f ca="1">IF(COUNTIF(G9:G18,"=0")&gt;0,0,AVERAGE(G9:G18))</f>
        <v>7.1075994832827782E-2</v>
      </c>
      <c r="H19" s="219">
        <f ca="1">IF(COUNTIF(H9:H18,"=0")&gt;0,0,AVERAGE(H9:H18))</f>
        <v>7.8290400674332419E-2</v>
      </c>
      <c r="I19" s="217"/>
    </row>
    <row r="20" spans="1:9" ht="15.75" customHeight="1" x14ac:dyDescent="0.25">
      <c r="B20" s="217"/>
    </row>
    <row r="21" spans="1:9" ht="15.75" customHeight="1" x14ac:dyDescent="0.25">
      <c r="B21" s="217"/>
    </row>
    <row r="22" spans="1:9" ht="15.75" customHeight="1" x14ac:dyDescent="0.25">
      <c r="B22" s="171"/>
    </row>
    <row r="23" spans="1:9" x14ac:dyDescent="0.25">
      <c r="B23" s="220"/>
    </row>
  </sheetData>
  <mergeCells count="4">
    <mergeCell ref="B19:C19"/>
    <mergeCell ref="C4:H4"/>
    <mergeCell ref="B7:H7"/>
    <mergeCell ref="C3:H3"/>
  </mergeCells>
  <phoneticPr fontId="27" type="noConversion"/>
  <conditionalFormatting sqref="D10:H19">
    <cfRule type="cellIs" dxfId="1953" priority="33" operator="lessThan">
      <formula>-0.03</formula>
    </cfRule>
    <cfRule type="cellIs" dxfId="1952" priority="34" operator="greaterThan">
      <formula>0.03</formula>
    </cfRule>
  </conditionalFormatting>
  <conditionalFormatting sqref="H9">
    <cfRule type="cellIs" dxfId="1951" priority="5" operator="greaterThan">
      <formula>-0.03</formula>
    </cfRule>
    <cfRule type="cellIs" dxfId="1950" priority="6" operator="lessThan">
      <formula>0.03</formula>
    </cfRule>
  </conditionalFormatting>
  <conditionalFormatting sqref="D9:G9">
    <cfRule type="cellIs" dxfId="1949" priority="3" operator="lessThan">
      <formula>-0.03</formula>
    </cfRule>
    <cfRule type="cellIs" dxfId="1948" priority="4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workbookViewId="0">
      <selection activeCell="N7" sqref="N7:N13"/>
    </sheetView>
  </sheetViews>
  <sheetFormatPr defaultColWidth="9" defaultRowHeight="15.6" x14ac:dyDescent="0.25"/>
  <cols>
    <col min="1" max="1" width="1.59765625" style="208" bestFit="1" customWidth="1"/>
    <col min="2" max="2" width="19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18.5" style="208" bestFit="1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21.5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9" style="211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11"/>
      <c r="J2" s="209" t="s">
        <v>21</v>
      </c>
      <c r="K2" s="211"/>
      <c r="L2" s="277" t="s">
        <v>22</v>
      </c>
      <c r="M2" s="274"/>
      <c r="N2" s="274"/>
      <c r="O2" s="211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11"/>
      <c r="J3" s="211"/>
      <c r="K3" s="174"/>
      <c r="L3" s="85" t="s">
        <v>24</v>
      </c>
      <c r="M3" s="85" t="s">
        <v>25</v>
      </c>
      <c r="N3" s="211"/>
      <c r="O3" s="174"/>
      <c r="P3" s="211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11"/>
      <c r="V4" s="211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07" t="s">
        <v>28</v>
      </c>
      <c r="L5" s="273" t="s">
        <v>29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3.801600000000001</v>
      </c>
      <c r="E7" s="221"/>
      <c r="F7" s="92" t="str">
        <f>F4</f>
        <v>fruit</v>
      </c>
      <c r="G7" s="99" t="s">
        <v>33</v>
      </c>
      <c r="H7" s="222">
        <f ca="1">0.001*INDIRECT($B7&amp;"!W5")</f>
        <v>4.0796559999999999</v>
      </c>
      <c r="I7" s="10"/>
      <c r="J7" s="223">
        <f ca="1">H7/D7-1</f>
        <v>7.3141835016834689E-2</v>
      </c>
      <c r="L7" s="74">
        <f ca="1">INDIRECT($B7&amp;"!"&amp;L$3&amp;"5")</f>
        <v>45.266979958333337</v>
      </c>
      <c r="M7" s="75">
        <f ca="1">INDIRECT($B7&amp;"!"&amp;M$3&amp;"5")</f>
        <v>46.291309208333331</v>
      </c>
      <c r="N7" s="76">
        <f ca="1">M7-L7</f>
        <v>1.0243292499999939</v>
      </c>
      <c r="O7" s="221"/>
      <c r="P7" s="223">
        <f ca="1">bdrate(D7:D10,L7:L10,H7:H10,M7:M10)</f>
        <v>5.0639111196726372E-2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4.8106800000000005</v>
      </c>
      <c r="E8" s="221"/>
      <c r="F8" s="92" t="str">
        <f>F7</f>
        <v>fruit</v>
      </c>
      <c r="G8" s="99" t="s">
        <v>34</v>
      </c>
      <c r="H8" s="222">
        <f ca="1">0.001*INDIRECT($B8&amp;"!W6")</f>
        <v>5.2085279999999994</v>
      </c>
      <c r="I8" s="10"/>
      <c r="J8" s="223">
        <f ca="1">H8/D8-1</f>
        <v>8.2700990296589838E-2</v>
      </c>
      <c r="L8" s="74">
        <f ca="1">INDIRECT($B8&amp;"!"&amp;L$3&amp;"6")</f>
        <v>49.392051166666675</v>
      </c>
      <c r="M8" s="75">
        <f ca="1">INDIRECT($B8&amp;"!"&amp;M$3&amp;"6")</f>
        <v>49.769142708333327</v>
      </c>
      <c r="N8" s="76">
        <f ca="1">M8-L8</f>
        <v>0.37709154166665115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6.1621440000000005</v>
      </c>
      <c r="E9" s="221"/>
      <c r="F9" s="92" t="str">
        <f>F8</f>
        <v>fruit</v>
      </c>
      <c r="G9" s="99" t="s">
        <v>35</v>
      </c>
      <c r="H9" s="222">
        <f ca="1">0.001*INDIRECT($B9&amp;"!W7")</f>
        <v>6.9094400000000009</v>
      </c>
      <c r="I9" s="10"/>
      <c r="J9" s="223">
        <f ca="1">H9/D9-1</f>
        <v>0.12127207673173501</v>
      </c>
      <c r="L9" s="74">
        <f ca="1">INDIRECT($B9&amp;"!"&amp;L$3&amp;"7")</f>
        <v>51.453986083333326</v>
      </c>
      <c r="M9" s="75">
        <f ca="1">INDIRECT($B9&amp;"!"&amp;M$3&amp;"7")</f>
        <v>51.756760083333326</v>
      </c>
      <c r="N9" s="76">
        <f ca="1">M9-L9</f>
        <v>0.30277399999999943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8.6076400000000017</v>
      </c>
      <c r="E10" s="221"/>
      <c r="F10" s="92" t="str">
        <f>F9</f>
        <v>fruit</v>
      </c>
      <c r="G10" s="99" t="s">
        <v>37</v>
      </c>
      <c r="H10" s="222">
        <f ca="1">0.001*INDIRECT($B10&amp;"!W8")</f>
        <v>9.7417759999999998</v>
      </c>
      <c r="I10" s="10"/>
      <c r="J10" s="223">
        <f ca="1">H10/D10-1</f>
        <v>0.13175922784874805</v>
      </c>
      <c r="L10" s="74">
        <f ca="1">INDIRECT($B10&amp;"!"&amp;L$3&amp;"8")</f>
        <v>53.569742708333337</v>
      </c>
      <c r="M10" s="75">
        <f ca="1">INDIRECT($B10&amp;"!"&amp;M$3&amp;"8")</f>
        <v>53.964881166666657</v>
      </c>
      <c r="N10" s="76">
        <f ca="1">M10-L10</f>
        <v>0.39513845833332084</v>
      </c>
      <c r="O10" s="221"/>
      <c r="P10" s="226">
        <f ca="1">bdrate(L7:L10,D7:D10,M7:M10,H7:H10)</f>
        <v>-9.2712471575961963E-3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198"/>
      <c r="C14" s="198"/>
      <c r="D14" s="230"/>
      <c r="E14" s="221"/>
      <c r="F14" s="198"/>
      <c r="G14" s="198"/>
      <c r="H14" s="230"/>
      <c r="I14" s="10"/>
      <c r="J14" s="195"/>
      <c r="L14" s="196"/>
      <c r="M14" s="196"/>
      <c r="N14" s="197"/>
      <c r="O14" s="221"/>
      <c r="P14" s="211"/>
      <c r="Q14" s="221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11"/>
      <c r="V15" s="211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07" t="s">
        <v>28</v>
      </c>
      <c r="L16" s="273" t="s">
        <v>29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29.707768000000002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33.414000000000001</v>
      </c>
      <c r="I18" s="10"/>
      <c r="J18" s="223">
        <f ca="1">H18/D18-1</f>
        <v>0.12475632635881628</v>
      </c>
      <c r="L18" s="74">
        <f ca="1">INDIRECT($B18&amp;"!"&amp;L$3&amp;"5")</f>
        <v>36.60993586666666</v>
      </c>
      <c r="M18" s="75">
        <f ca="1">INDIRECT($B18&amp;"!"&amp;M$3&amp;"5")</f>
        <v>37.289332399999999</v>
      </c>
      <c r="N18" s="76">
        <f ca="1">M18-L18</f>
        <v>0.67939653333333894</v>
      </c>
      <c r="O18" s="221"/>
      <c r="P18" s="223">
        <f ca="1">bdrate(D18:D21,L18:L21,H18:H21,M18:M21)</f>
        <v>8.9925712243074329E-2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39.551535999999992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44.680991999999996</v>
      </c>
      <c r="I19" s="10"/>
      <c r="J19" s="223">
        <f ca="1">H19/D19-1</f>
        <v>0.12969043730691032</v>
      </c>
      <c r="L19" s="74">
        <f ca="1">INDIRECT($B19&amp;"!"&amp;L$3&amp;"6")</f>
        <v>39.892359333333339</v>
      </c>
      <c r="M19" s="75">
        <f ca="1">INDIRECT($B19&amp;"!"&amp;M$3&amp;"6")</f>
        <v>40.210366</v>
      </c>
      <c r="N19" s="76">
        <f ca="1">M19-L19</f>
        <v>0.31800666666666189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53.579192000000006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61.242760000000004</v>
      </c>
      <c r="I20" s="10"/>
      <c r="J20" s="223">
        <f ca="1">H20/D20-1</f>
        <v>0.14303254143884803</v>
      </c>
      <c r="L20" s="74">
        <f ca="1">INDIRECT($B20&amp;"!"&amp;L$3&amp;"7")</f>
        <v>41.623637466666665</v>
      </c>
      <c r="M20" s="75">
        <f ca="1">INDIRECT($B20&amp;"!"&amp;M$3&amp;"7")</f>
        <v>41.704850599999993</v>
      </c>
      <c r="N20" s="76">
        <f ca="1">M20-L20</f>
        <v>8.1213133333328358E-2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74.990671999999989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85.107416000000001</v>
      </c>
      <c r="I21" s="10"/>
      <c r="J21" s="223">
        <f ca="1">H21/D21-1</f>
        <v>0.13490669879581829</v>
      </c>
      <c r="L21" s="74">
        <f ca="1">INDIRECT($B21&amp;"!"&amp;L$3&amp;"8")</f>
        <v>42.638828799999992</v>
      </c>
      <c r="M21" s="75">
        <f ca="1">INDIRECT($B21&amp;"!"&amp;M$3&amp;"8")</f>
        <v>42.654803199999996</v>
      </c>
      <c r="N21" s="76">
        <f ca="1">M21-L21</f>
        <v>1.5974400000004607E-2</v>
      </c>
      <c r="O21" s="221"/>
      <c r="P21" s="226">
        <f ca="1">bdrate(L18:L21,D18:D21,M18:M21,H18:H21)</f>
        <v>-1.2469133656745734E-2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11"/>
      <c r="V26" s="211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07" t="s">
        <v>28</v>
      </c>
      <c r="L27" s="273" t="s">
        <v>29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36.964591999999996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41.983448000000003</v>
      </c>
      <c r="I29" s="10"/>
      <c r="J29" s="223">
        <f ca="1">H29/D29-1</f>
        <v>0.13577468946498872</v>
      </c>
      <c r="L29" s="74">
        <f ca="1">INDIRECT($B29&amp;"!"&amp;L$3&amp;"5")</f>
        <v>27.813470733333336</v>
      </c>
      <c r="M29" s="75">
        <f ca="1">INDIRECT($B29&amp;"!"&amp;M$3&amp;"5")</f>
        <v>28.7177446</v>
      </c>
      <c r="N29" s="76">
        <f ca="1">M29-L29</f>
        <v>0.90427386666666365</v>
      </c>
      <c r="O29" s="221"/>
      <c r="P29" s="223">
        <f ca="1">bdrate(D29:D32,L29:L32,H29:H32,M29:M32)</f>
        <v>6.9422796412545562E-2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53.153799999999997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60.495176000000001</v>
      </c>
      <c r="I30" s="10"/>
      <c r="J30" s="223">
        <f ca="1">H30/D30-1</f>
        <v>0.138115732083125</v>
      </c>
      <c r="L30" s="74">
        <f ca="1">INDIRECT($B30&amp;"!"&amp;L$3&amp;"6")</f>
        <v>31.747040733333336</v>
      </c>
      <c r="M30" s="75">
        <f ca="1">INDIRECT($B30&amp;"!"&amp;M$3&amp;"6")</f>
        <v>32.667029533333334</v>
      </c>
      <c r="N30" s="76">
        <f ca="1">M30-L30</f>
        <v>0.91998879999999872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76.648168000000013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86.819575999999998</v>
      </c>
      <c r="I31" s="10"/>
      <c r="J31" s="223">
        <f ca="1">H31/D31-1</f>
        <v>0.13270255852690416</v>
      </c>
      <c r="L31" s="74">
        <f ca="1">INDIRECT($B31&amp;"!"&amp;L$3&amp;"7")</f>
        <v>37.430681066666665</v>
      </c>
      <c r="M31" s="75">
        <f ca="1">INDIRECT($B31&amp;"!"&amp;M$3&amp;"7")</f>
        <v>38.018531133333333</v>
      </c>
      <c r="N31" s="76">
        <f ca="1">M31-L31</f>
        <v>0.58785006666666817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108.70972799999998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120.280824</v>
      </c>
      <c r="I32" s="10"/>
      <c r="J32" s="223">
        <f ca="1">H32/D32-1</f>
        <v>0.10644029943667976</v>
      </c>
      <c r="L32" s="74">
        <f ca="1">INDIRECT($B32&amp;"!"&amp;L$3&amp;"8")</f>
        <v>41.06555706666667</v>
      </c>
      <c r="M32" s="75">
        <f ca="1">INDIRECT($B32&amp;"!"&amp;M$3&amp;"8")</f>
        <v>41.289641266666663</v>
      </c>
      <c r="N32" s="76">
        <f ca="1">M32-L32</f>
        <v>0.22408419999999296</v>
      </c>
      <c r="O32" s="221"/>
      <c r="P32" s="226">
        <f ca="1">bdrate(L29:L32,D29:D32,M29:M32,H29:H32)</f>
        <v>-2.4843655861544134E-2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120.280824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11"/>
      <c r="V37" s="211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07" t="s">
        <v>28</v>
      </c>
      <c r="L38" s="273" t="s">
        <v>29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37.872328000000003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43.056959999999997</v>
      </c>
      <c r="I40" s="10"/>
      <c r="J40" s="223">
        <f ca="1">H40/D40-1</f>
        <v>0.13689763143158218</v>
      </c>
      <c r="L40" s="74">
        <f ca="1">INDIRECT($B40&amp;"!"&amp;L$3&amp;"5")</f>
        <v>27.740633666666668</v>
      </c>
      <c r="M40" s="75">
        <f ca="1">INDIRECT($B40&amp;"!"&amp;M$3&amp;"5")</f>
        <v>28.517949000000002</v>
      </c>
      <c r="N40" s="76">
        <f ca="1">M40-L40</f>
        <v>0.77731533333333402</v>
      </c>
      <c r="O40" s="221"/>
      <c r="P40" s="223">
        <f ca="1">bdrate(D40:D43,L40:L43,H40:H43,M40:M43)</f>
        <v>7.2081107464911476E-2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54.587872000000004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62.195320000000002</v>
      </c>
      <c r="I41" s="10"/>
      <c r="J41" s="223">
        <f ca="1">H41/D41-1</f>
        <v>0.13936150506105083</v>
      </c>
      <c r="L41" s="74">
        <f ca="1">INDIRECT($B41&amp;"!"&amp;L$3&amp;"6")</f>
        <v>31.862694266666661</v>
      </c>
      <c r="M41" s="75">
        <f ca="1">INDIRECT($B41&amp;"!"&amp;M$3&amp;"6")</f>
        <v>32.676511999999995</v>
      </c>
      <c r="N41" s="76">
        <f ca="1">M41-L41</f>
        <v>0.81381773333333385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78.910656000000003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89.416951999999995</v>
      </c>
      <c r="I42" s="10"/>
      <c r="J42" s="223">
        <f ca="1">H42/D42-1</f>
        <v>0.13314166340221512</v>
      </c>
      <c r="L42" s="74">
        <f ca="1">INDIRECT($B42&amp;"!"&amp;L$3&amp;"7")</f>
        <v>37.333256799999994</v>
      </c>
      <c r="M42" s="75">
        <f ca="1">INDIRECT($B42&amp;"!"&amp;M$3&amp;"7")</f>
        <v>37.981361266666667</v>
      </c>
      <c r="N42" s="76">
        <f ca="1">M42-L42</f>
        <v>0.64810446666667332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111.989728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123.8312</v>
      </c>
      <c r="I43" s="10"/>
      <c r="J43" s="223">
        <f ca="1">H43/D43-1</f>
        <v>0.10573712617642927</v>
      </c>
      <c r="L43" s="74">
        <f ca="1">INDIRECT($B43&amp;"!"&amp;L$3&amp;"8")</f>
        <v>40.765590533333331</v>
      </c>
      <c r="M43" s="75">
        <f ca="1">INDIRECT($B43&amp;"!"&amp;M$3&amp;"8")</f>
        <v>40.960923133333331</v>
      </c>
      <c r="N43" s="76">
        <f ca="1">M43-L43</f>
        <v>0.19533260000000041</v>
      </c>
      <c r="O43" s="221"/>
      <c r="P43" s="226">
        <f ca="1">bdrate(L40:L43,D40:D43,M40:M43,H40:H43)</f>
        <v>-2.4651729487169427E-2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123.8312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11"/>
      <c r="V48" s="211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07" t="s">
        <v>28</v>
      </c>
      <c r="L49" s="273" t="s">
        <v>29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27.417736000000001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30.964104000000003</v>
      </c>
      <c r="I51" s="10"/>
      <c r="J51" s="223">
        <f ca="1">H51/D51-1</f>
        <v>0.12934576363270844</v>
      </c>
      <c r="L51" s="74">
        <f ca="1">INDIRECT($B51&amp;"!"&amp;L$3&amp;"5")</f>
        <v>31.036524761904758</v>
      </c>
      <c r="M51" s="75">
        <f ca="1">INDIRECT($B51&amp;"!"&amp;M$3&amp;"5")</f>
        <v>31.725678952380957</v>
      </c>
      <c r="N51" s="76">
        <f ca="1">M51-L51</f>
        <v>0.68915419047619864</v>
      </c>
      <c r="O51" s="221"/>
      <c r="P51" s="223">
        <f ca="1">bdrate(D51:D54,L51:L54,H51:H54,M51:M54)</f>
        <v>4.4501739695556708E-2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39.677615999999993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45.42214400000001</v>
      </c>
      <c r="I52" s="10"/>
      <c r="J52" s="223">
        <f ca="1">H52/D52-1</f>
        <v>0.14478006944772126</v>
      </c>
      <c r="L52" s="74">
        <f ca="1">INDIRECT($B52&amp;"!"&amp;L$3&amp;"6")</f>
        <v>34.278727571428568</v>
      </c>
      <c r="M52" s="75">
        <f ca="1">INDIRECT($B52&amp;"!"&amp;M$3&amp;"6")</f>
        <v>35.280070952380953</v>
      </c>
      <c r="N52" s="76">
        <f ca="1">M52-L52</f>
        <v>1.0013433809523846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59.474360000000004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67.492872000000006</v>
      </c>
      <c r="I53" s="10"/>
      <c r="J53" s="223">
        <f ca="1">H53/D53-1</f>
        <v>0.13482300608194864</v>
      </c>
      <c r="L53" s="74">
        <f ca="1">INDIRECT($B53&amp;"!"&amp;L$3&amp;"7")</f>
        <v>38.523751142857151</v>
      </c>
      <c r="M53" s="75">
        <f ca="1">INDIRECT($B53&amp;"!"&amp;M$3&amp;"7")</f>
        <v>39.311823238095236</v>
      </c>
      <c r="N53" s="76">
        <f ca="1">M53-L53</f>
        <v>0.78807209523808552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86.901032000000015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95.688671999999997</v>
      </c>
      <c r="I54" s="10"/>
      <c r="J54" s="223">
        <f ca="1">H54/D54-1</f>
        <v>0.1011223894326132</v>
      </c>
      <c r="L54" s="74">
        <f ca="1">INDIRECT($B54&amp;"!"&amp;L$3&amp;"8")</f>
        <v>42.787958428571429</v>
      </c>
      <c r="M54" s="75">
        <f ca="1">INDIRECT($B54&amp;"!"&amp;M$3&amp;"8")</f>
        <v>43.423016285714283</v>
      </c>
      <c r="N54" s="76">
        <f ca="1">M54-L54</f>
        <v>0.63505785714285423</v>
      </c>
      <c r="O54" s="221"/>
      <c r="P54" s="226">
        <f ca="1">bdrate(L51:L54,D51:D54,M51:M54,H51:H54)</f>
        <v>-1.2920263042553115E-2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11"/>
      <c r="V59" s="211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07" t="s">
        <v>28</v>
      </c>
      <c r="L60" s="273" t="s">
        <v>29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28.276047999999999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31.99812</v>
      </c>
      <c r="I62" s="10"/>
      <c r="J62" s="223">
        <f ca="1">H62/D62-1</f>
        <v>0.1316333880887457</v>
      </c>
      <c r="L62" s="74">
        <f ca="1">INDIRECT($B62&amp;"!"&amp;L$3&amp;"5")</f>
        <v>30.906328857142853</v>
      </c>
      <c r="M62" s="75">
        <f ca="1">INDIRECT($B62&amp;"!"&amp;M$3&amp;"5")</f>
        <v>31.695443047619044</v>
      </c>
      <c r="N62" s="76">
        <f ca="1">M62-L62</f>
        <v>0.78911419047619091</v>
      </c>
      <c r="O62" s="221"/>
      <c r="P62" s="223">
        <f ca="1">bdrate(D62:D65,L62:L65,H62:H65,M62:M65)</f>
        <v>5.3125405857922026E-2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41.070520000000002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47.120816000000005</v>
      </c>
      <c r="I63" s="10"/>
      <c r="J63" s="223">
        <f ca="1">H63/D63-1</f>
        <v>0.14731481364248622</v>
      </c>
      <c r="L63" s="74">
        <f ca="1">INDIRECT($B63&amp;"!"&amp;L$3&amp;"6")</f>
        <v>34.294832190476185</v>
      </c>
      <c r="M63" s="75">
        <f ca="1">INDIRECT($B63&amp;"!"&amp;M$3&amp;"6")</f>
        <v>35.220270428571425</v>
      </c>
      <c r="N63" s="76">
        <f ca="1">M63-L63</f>
        <v>0.92543823809523929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61.787448000000005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70.18495999999999</v>
      </c>
      <c r="I64" s="10"/>
      <c r="J64" s="223">
        <f ca="1">H64/D64-1</f>
        <v>0.13590967537613752</v>
      </c>
      <c r="L64" s="74">
        <f ca="1">INDIRECT($B64&amp;"!"&amp;L$3&amp;"7")</f>
        <v>38.505670428571428</v>
      </c>
      <c r="M64" s="75">
        <f ca="1">INDIRECT($B64&amp;"!"&amp;M$3&amp;"7")</f>
        <v>39.176073857142853</v>
      </c>
      <c r="N64" s="76">
        <f ca="1">M64-L64</f>
        <v>0.67040342857142576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90.327991999999995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99.472144</v>
      </c>
      <c r="I65" s="10"/>
      <c r="J65" s="223">
        <f ca="1">H65/D65-1</f>
        <v>0.10123276071497322</v>
      </c>
      <c r="L65" s="74">
        <f ca="1">INDIRECT($B65&amp;"!"&amp;L$3&amp;"8")</f>
        <v>42.657705095238093</v>
      </c>
      <c r="M65" s="75">
        <f ca="1">INDIRECT($B65&amp;"!"&amp;M$3&amp;"8")</f>
        <v>43.150612761904753</v>
      </c>
      <c r="N65" s="76">
        <f ca="1">M65-L65</f>
        <v>0.4929076666666603</v>
      </c>
      <c r="O65" s="221"/>
      <c r="P65" s="226">
        <f ca="1">bdrate(L62:L65,D62:D65,M62:M65,H62:H65)</f>
        <v>-1.5097010989167936E-2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11"/>
      <c r="V70" s="211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07" t="s">
        <v>28</v>
      </c>
      <c r="L71" s="273" t="s">
        <v>29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126.30592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141.91076799999999</v>
      </c>
      <c r="I73" s="10"/>
      <c r="J73" s="223">
        <f ca="1">H73/D73-1</f>
        <v>0.12354803321966212</v>
      </c>
      <c r="L73" s="74">
        <f ca="1">INDIRECT($B73&amp;"!"&amp;L$3&amp;"5")</f>
        <v>27.998365562500002</v>
      </c>
      <c r="M73" s="75">
        <f ca="1">INDIRECT($B73&amp;"!"&amp;M$3&amp;"5")</f>
        <v>29.000747624999999</v>
      </c>
      <c r="N73" s="76">
        <f ca="1">M73-L73</f>
        <v>1.0023820624999971</v>
      </c>
      <c r="O73" s="221"/>
      <c r="P73" s="223">
        <f ca="1">bdrate(D73:D76,L73:L76,H73:H76,M73:M76)</f>
        <v>4.7563450121631101E-2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180.82447199999999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202.49611999999999</v>
      </c>
      <c r="I74" s="10"/>
      <c r="J74" s="223">
        <f ca="1">H74/D74-1</f>
        <v>0.11984908768322033</v>
      </c>
      <c r="L74" s="74">
        <f ca="1">INDIRECT($B74&amp;"!"&amp;L$3&amp;"6")</f>
        <v>32.908316812499997</v>
      </c>
      <c r="M74" s="75">
        <f ca="1">INDIRECT($B74&amp;"!"&amp;M$3&amp;"6")</f>
        <v>33.834083249999992</v>
      </c>
      <c r="N74" s="76">
        <f ca="1">M74-L74</f>
        <v>0.92576643749999477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255.75700000000001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284.92426400000005</v>
      </c>
      <c r="I75" s="10"/>
      <c r="J75" s="223">
        <f ca="1">H75/D75-1</f>
        <v>0.11404287663680779</v>
      </c>
      <c r="L75" s="74">
        <f ca="1">INDIRECT($B75&amp;"!"&amp;L$3&amp;"7")</f>
        <v>38.425601874999991</v>
      </c>
      <c r="M75" s="75">
        <f ca="1">INDIRECT($B75&amp;"!"&amp;M$3&amp;"7")</f>
        <v>39.374738125</v>
      </c>
      <c r="N75" s="76">
        <f ca="1">M75-L75</f>
        <v>0.94913625000000934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355.70987200000002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388.26202400000005</v>
      </c>
      <c r="I76" s="10"/>
      <c r="J76" s="223">
        <f ca="1">H76/D76-1</f>
        <v>9.1513209394424866E-2</v>
      </c>
      <c r="L76" s="74">
        <f ca="1">INDIRECT($B76&amp;"!"&amp;L$3&amp;"8")</f>
        <v>42.905248812500005</v>
      </c>
      <c r="M76" s="75">
        <f ca="1">INDIRECT($B76&amp;"!"&amp;M$3&amp;"8")</f>
        <v>43.518480624999995</v>
      </c>
      <c r="N76" s="76">
        <f ca="1">M76-L76</f>
        <v>0.61323181249998981</v>
      </c>
      <c r="O76" s="221"/>
      <c r="P76" s="226">
        <f ca="1">bdrate(L73:L76,D73:D76,M73:M76,H73:H76)</f>
        <v>-1.8854588919517856E-2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11"/>
      <c r="V81" s="211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07" t="s">
        <v>28</v>
      </c>
      <c r="L82" s="273" t="s">
        <v>29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132.18955199999999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148.74119999999999</v>
      </c>
      <c r="I84" s="10"/>
      <c r="J84" s="223">
        <f ca="1">H84/D84-1</f>
        <v>0.12521146905770597</v>
      </c>
      <c r="L84" s="74">
        <f ca="1">INDIRECT($B84&amp;"!"&amp;L$3&amp;"5")</f>
        <v>27.860971468749998</v>
      </c>
      <c r="M84" s="75">
        <f ca="1">INDIRECT($B84&amp;"!"&amp;M$3&amp;"5")</f>
        <v>28.7107744375</v>
      </c>
      <c r="N84" s="76">
        <f ca="1">M84-L84</f>
        <v>0.8498029687500015</v>
      </c>
      <c r="O84" s="221"/>
      <c r="P84" s="223">
        <f ca="1">bdrate(D84:D87,L84:L87,H84:H87,M84:M87)</f>
        <v>5.6276284959846157E-2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189.39303200000001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212.310136</v>
      </c>
      <c r="I85" s="10"/>
      <c r="J85" s="223">
        <f ca="1">H85/D85-1</f>
        <v>0.12100288884968058</v>
      </c>
      <c r="L85" s="74">
        <f ca="1">INDIRECT($B85&amp;"!"&amp;L$3&amp;"6")</f>
        <v>32.852588500000003</v>
      </c>
      <c r="M85" s="75">
        <f ca="1">INDIRECT($B85&amp;"!"&amp;M$3&amp;"6")</f>
        <v>33.657071593749997</v>
      </c>
      <c r="N85" s="76">
        <f ca="1">M85-L85</f>
        <v>0.80448309374999383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267.70935200000002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298.38734399999998</v>
      </c>
      <c r="I86" s="10"/>
      <c r="J86" s="223">
        <f ca="1">H86/D86-1</f>
        <v>0.11459439788267067</v>
      </c>
      <c r="L86" s="74">
        <f ca="1">INDIRECT($B86&amp;"!"&amp;L$3&amp;"7")</f>
        <v>38.141921187499996</v>
      </c>
      <c r="M86" s="75">
        <f ca="1">INDIRECT($B86&amp;"!"&amp;M$3&amp;"7")</f>
        <v>38.948521874999997</v>
      </c>
      <c r="N86" s="76">
        <f ca="1">M86-L86</f>
        <v>0.80660068750000136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371.78708800000004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405.806104</v>
      </c>
      <c r="I87" s="10"/>
      <c r="J87" s="223">
        <f ca="1">H87/D87-1</f>
        <v>9.1501337991597875E-2</v>
      </c>
      <c r="L87" s="74">
        <f ca="1">INDIRECT($B87&amp;"!"&amp;L$3&amp;"8")</f>
        <v>42.135759499999992</v>
      </c>
      <c r="M87" s="75">
        <f ca="1">INDIRECT($B87&amp;"!"&amp;M$3&amp;"8")</f>
        <v>42.576783500000005</v>
      </c>
      <c r="N87" s="76">
        <f ca="1">M87-L87</f>
        <v>0.44102400000001296</v>
      </c>
      <c r="O87" s="221"/>
      <c r="P87" s="226">
        <f ca="1">bdrate(L84:L87,D84:D87,M84:M87,H84:H87)</f>
        <v>-2.1106188408923199E-2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11"/>
      <c r="V92" s="211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07" t="s">
        <v>28</v>
      </c>
      <c r="L93" s="273" t="s">
        <v>29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37.904303999999996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43.155912000000001</v>
      </c>
      <c r="I95" s="10"/>
      <c r="J95" s="223">
        <f ca="1">H95/D95-1</f>
        <v>0.13854912096526051</v>
      </c>
      <c r="L95" s="74">
        <f ca="1">INDIRECT($B95&amp;"!"&amp;L$3&amp;"5")</f>
        <v>31.802631285714284</v>
      </c>
      <c r="M95" s="75">
        <f ca="1">INDIRECT($B95&amp;"!"&amp;M$3&amp;"5")</f>
        <v>32.775007666666667</v>
      </c>
      <c r="N95" s="76">
        <f ca="1">M95-L95</f>
        <v>0.9723763809523831</v>
      </c>
      <c r="O95" s="221"/>
      <c r="P95" s="223">
        <f ca="1">bdrate(D95:D98,L95:L98,H95:H98,M95:M98)</f>
        <v>4.7739381948405102E-2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56.021999999999998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64.133495999999994</v>
      </c>
      <c r="I96" s="10"/>
      <c r="J96" s="223">
        <f ca="1">H96/D96-1</f>
        <v>0.14479126057620206</v>
      </c>
      <c r="L96" s="74">
        <f ca="1">INDIRECT($B96&amp;"!"&amp;L$3&amp;"6")</f>
        <v>35.265904714285718</v>
      </c>
      <c r="M96" s="75">
        <f ca="1">INDIRECT($B96&amp;"!"&amp;M$3&amp;"6")</f>
        <v>36.177745142857155</v>
      </c>
      <c r="N96" s="76">
        <f ca="1">M96-L96</f>
        <v>0.91184042857143766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83.811503999999999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94.915872000000007</v>
      </c>
      <c r="I97" s="10"/>
      <c r="J97" s="223">
        <f ca="1">H97/D97-1</f>
        <v>0.13249216957137544</v>
      </c>
      <c r="L97" s="74">
        <f ca="1">INDIRECT($B97&amp;"!"&amp;L$3&amp;"7")</f>
        <v>39.532626761904766</v>
      </c>
      <c r="M97" s="75">
        <f ca="1">INDIRECT($B97&amp;"!"&amp;M$3&amp;"7")</f>
        <v>40.227179238095239</v>
      </c>
      <c r="N97" s="76">
        <f ca="1">M97-L97</f>
        <v>0.69455247619047356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121.28760000000001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133.515456</v>
      </c>
      <c r="I98" s="10"/>
      <c r="J98" s="223">
        <f ca="1">H98/D98-1</f>
        <v>0.10081703323340552</v>
      </c>
      <c r="L98" s="74">
        <f ca="1">INDIRECT($B98&amp;"!"&amp;L$3&amp;"8")</f>
        <v>43.547650666666676</v>
      </c>
      <c r="M98" s="75">
        <f ca="1">INDIRECT($B98&amp;"!"&amp;M$3&amp;"8")</f>
        <v>44.196745619047611</v>
      </c>
      <c r="N98" s="76">
        <f ca="1">M98-L98</f>
        <v>0.64909495238093484</v>
      </c>
      <c r="O98" s="221"/>
      <c r="P98" s="226">
        <f ca="1">bdrate(L95:L98,D95:D98,M95:M98,H95:H98)</f>
        <v>-1.3445137278386698E-2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11"/>
      <c r="V103" s="211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07" t="s">
        <v>28</v>
      </c>
      <c r="L104" s="273" t="s">
        <v>29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39.078191999999994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44.56575200000001</v>
      </c>
      <c r="I106" s="10"/>
      <c r="J106" s="223">
        <f ca="1">H106/D106-1</f>
        <v>0.14042512509278882</v>
      </c>
      <c r="L106" s="74">
        <f ca="1">INDIRECT($B106&amp;"!"&amp;L$3&amp;"5")</f>
        <v>31.532453761904758</v>
      </c>
      <c r="M106" s="75">
        <f ca="1">INDIRECT($B106&amp;"!"&amp;M$3&amp;"5")</f>
        <v>32.558284380952379</v>
      </c>
      <c r="N106" s="76">
        <f ca="1">M106-L106</f>
        <v>1.0258306190476212</v>
      </c>
      <c r="O106" s="221"/>
      <c r="P106" s="223">
        <f ca="1">bdrate(D106:D109,L106:L109,H106:H109,M106:M109)</f>
        <v>6.7571137256595248E-2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57.88199199999999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66.379448000000011</v>
      </c>
      <c r="I107" s="10"/>
      <c r="J107" s="223">
        <f ca="1">H107/D107-1</f>
        <v>0.14680655772869766</v>
      </c>
      <c r="L107" s="74">
        <f ca="1">INDIRECT($B107&amp;"!"&amp;L$3&amp;"6")</f>
        <v>35.149915476190486</v>
      </c>
      <c r="M107" s="75">
        <f ca="1">INDIRECT($B107&amp;"!"&amp;M$3&amp;"6")</f>
        <v>35.723924380952383</v>
      </c>
      <c r="N107" s="76">
        <f ca="1">M107-L107</f>
        <v>0.57400890476189659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86.779640000000001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98.37782399999999</v>
      </c>
      <c r="I108" s="10"/>
      <c r="J108" s="223">
        <f ca="1">H108/D108-1</f>
        <v>0.13365098080609683</v>
      </c>
      <c r="L108" s="74">
        <f ca="1">INDIRECT($B108&amp;"!"&amp;L$3&amp;"7")</f>
        <v>39.3200760952381</v>
      </c>
      <c r="M108" s="75">
        <f ca="1">INDIRECT($B108&amp;"!"&amp;M$3&amp;"7")</f>
        <v>39.904256666666669</v>
      </c>
      <c r="N108" s="76">
        <f ca="1">M108-L108</f>
        <v>0.58418057142856838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125.57141600000001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138.21379200000001</v>
      </c>
      <c r="I109" s="10"/>
      <c r="J109" s="223">
        <f ca="1">H109/D109-1</f>
        <v>0.10067877230913758</v>
      </c>
      <c r="L109" s="74">
        <f ca="1">INDIRECT($B109&amp;"!"&amp;L$3&amp;"8")</f>
        <v>43.267325047619053</v>
      </c>
      <c r="M109" s="75">
        <f ca="1">INDIRECT($B109&amp;"!"&amp;M$3&amp;"8")</f>
        <v>43.831259761904761</v>
      </c>
      <c r="N109" s="76">
        <f ca="1">M109-L109</f>
        <v>0.56393471428570763</v>
      </c>
      <c r="O109" s="221"/>
      <c r="P109" s="226">
        <f ca="1">bdrate(L106:L109,D106:D109,M106:M109,H106:H109)</f>
        <v>-1.8020577583680031E-2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25"/>
    </row>
    <row r="116" spans="28:28" ht="16.5" customHeight="1" x14ac:dyDescent="0.25">
      <c r="AB116" s="225"/>
    </row>
    <row r="118" spans="28:28" ht="16.5" customHeight="1" x14ac:dyDescent="0.25"/>
    <row r="119" spans="28:28" ht="16.5" customHeight="1" x14ac:dyDescent="0.25"/>
    <row r="123" spans="28:28" x14ac:dyDescent="0.25">
      <c r="AB123" s="225"/>
    </row>
    <row r="126" spans="28:28" ht="16.5" customHeight="1" x14ac:dyDescent="0.25">
      <c r="AB126" s="225"/>
    </row>
    <row r="128" spans="28:28" ht="16.5" customHeight="1" x14ac:dyDescent="0.25"/>
    <row r="129" spans="28:28" ht="16.5" customHeight="1" x14ac:dyDescent="0.25"/>
    <row r="133" spans="28:28" x14ac:dyDescent="0.25">
      <c r="AB133" s="225"/>
    </row>
    <row r="136" spans="28:28" ht="16.5" customHeight="1" x14ac:dyDescent="0.25">
      <c r="AB136" s="225"/>
    </row>
    <row r="138" spans="28:28" ht="16.5" customHeight="1" x14ac:dyDescent="0.25"/>
    <row r="139" spans="28:28" ht="16.5" customHeight="1" x14ac:dyDescent="0.25"/>
    <row r="143" spans="28:28" x14ac:dyDescent="0.25">
      <c r="AB143" s="225"/>
    </row>
    <row r="146" spans="28:28" ht="16.5" customHeight="1" x14ac:dyDescent="0.25">
      <c r="AB146" s="225"/>
    </row>
    <row r="148" spans="28:28" ht="16.5" customHeight="1" x14ac:dyDescent="0.25"/>
    <row r="149" spans="28:28" ht="16.5" customHeight="1" x14ac:dyDescent="0.25"/>
    <row r="153" spans="28:28" x14ac:dyDescent="0.25">
      <c r="AB153" s="225"/>
    </row>
    <row r="156" spans="28:28" ht="16.5" customHeight="1" x14ac:dyDescent="0.25">
      <c r="AB156" s="225"/>
    </row>
    <row r="158" spans="28:28" ht="16.5" customHeight="1" x14ac:dyDescent="0.25"/>
    <row r="159" spans="28:28" ht="16.5" customHeight="1" x14ac:dyDescent="0.25"/>
    <row r="163" spans="28:28" x14ac:dyDescent="0.25">
      <c r="AB163" s="225"/>
    </row>
    <row r="166" spans="28:28" ht="16.5" customHeight="1" x14ac:dyDescent="0.25">
      <c r="AB166" s="225"/>
    </row>
    <row r="168" spans="28:28" ht="16.5" customHeight="1" x14ac:dyDescent="0.25"/>
    <row r="169" spans="28:28" ht="16.5" customHeight="1" x14ac:dyDescent="0.25"/>
    <row r="173" spans="28:28" x14ac:dyDescent="0.25">
      <c r="AB173" s="225"/>
    </row>
    <row r="176" spans="28:28" ht="16.5" customHeight="1" x14ac:dyDescent="0.25">
      <c r="AB176" s="225"/>
    </row>
    <row r="178" spans="2:28" ht="16.5" customHeight="1" x14ac:dyDescent="0.25"/>
    <row r="179" spans="2:28" ht="16.5" customHeight="1" x14ac:dyDescent="0.25"/>
    <row r="182" spans="2:28" x14ac:dyDescent="0.25">
      <c r="B182" s="178"/>
      <c r="C182" s="178"/>
      <c r="D182" s="3"/>
      <c r="E182" s="3"/>
      <c r="F182" s="3"/>
      <c r="G182" s="3"/>
      <c r="H182" s="3"/>
      <c r="I182" s="3"/>
      <c r="J182" s="3"/>
      <c r="L182" s="178"/>
      <c r="M182" s="178"/>
      <c r="N182" s="3"/>
      <c r="O182" s="3"/>
      <c r="P182" s="3"/>
      <c r="Q182" s="3"/>
      <c r="R182" s="3"/>
      <c r="S182" s="3"/>
      <c r="T182" s="3"/>
      <c r="U182" s="3"/>
      <c r="V182" s="3"/>
      <c r="X182" s="178"/>
      <c r="Y182" s="178"/>
      <c r="Z182" s="178"/>
    </row>
    <row r="183" spans="2:28" x14ac:dyDescent="0.25">
      <c r="B183" s="38"/>
      <c r="C183" s="178"/>
      <c r="D183" s="221"/>
      <c r="E183" s="221"/>
      <c r="F183" s="221"/>
      <c r="G183" s="221"/>
      <c r="H183" s="10"/>
      <c r="I183" s="10"/>
      <c r="J183" s="10"/>
      <c r="L183" s="38"/>
      <c r="M183" s="178"/>
      <c r="N183" s="221"/>
      <c r="O183" s="221"/>
      <c r="P183" s="221"/>
      <c r="Q183" s="221"/>
      <c r="R183" s="10"/>
      <c r="S183" s="10"/>
      <c r="T183" s="10"/>
      <c r="U183" s="10"/>
      <c r="V183" s="224"/>
      <c r="X183" s="7"/>
      <c r="Y183" s="7"/>
      <c r="Z183" s="64"/>
      <c r="AB183" s="225"/>
    </row>
    <row r="184" spans="2:28" x14ac:dyDescent="0.25">
      <c r="B184" s="38"/>
      <c r="C184" s="178"/>
      <c r="D184" s="221"/>
      <c r="E184" s="221"/>
      <c r="F184" s="221"/>
      <c r="G184" s="221"/>
      <c r="H184" s="10"/>
      <c r="I184" s="10"/>
      <c r="J184" s="10"/>
      <c r="L184" s="38"/>
      <c r="M184" s="178"/>
      <c r="N184" s="221"/>
      <c r="O184" s="221"/>
      <c r="P184" s="221"/>
      <c r="Q184" s="221"/>
      <c r="R184" s="10"/>
      <c r="S184" s="10"/>
      <c r="T184" s="10"/>
      <c r="U184" s="10"/>
      <c r="V184" s="224"/>
      <c r="X184" s="7"/>
      <c r="Y184" s="7"/>
      <c r="Z184" s="64"/>
    </row>
    <row r="185" spans="2:28" x14ac:dyDescent="0.25">
      <c r="B185" s="38"/>
      <c r="C185" s="178"/>
      <c r="D185" s="221"/>
      <c r="E185" s="221"/>
      <c r="F185" s="221"/>
      <c r="G185" s="221"/>
      <c r="H185" s="10"/>
      <c r="I185" s="10"/>
      <c r="J185" s="10"/>
      <c r="L185" s="38"/>
      <c r="M185" s="178"/>
      <c r="N185" s="221"/>
      <c r="O185" s="221"/>
      <c r="P185" s="221"/>
      <c r="Q185" s="221"/>
      <c r="R185" s="10"/>
      <c r="S185" s="10"/>
      <c r="T185" s="10"/>
      <c r="U185" s="10"/>
      <c r="V185" s="224"/>
      <c r="X185" s="7"/>
      <c r="Y185" s="7"/>
      <c r="Z185" s="64"/>
    </row>
    <row r="186" spans="2:28" ht="16.5" customHeight="1" x14ac:dyDescent="0.25">
      <c r="B186" s="38"/>
      <c r="C186" s="178"/>
      <c r="D186" s="221"/>
      <c r="E186" s="221"/>
      <c r="F186" s="221"/>
      <c r="G186" s="221"/>
      <c r="H186" s="10"/>
      <c r="I186" s="10"/>
      <c r="J186" s="10"/>
      <c r="L186" s="38"/>
      <c r="M186" s="178"/>
      <c r="N186" s="221"/>
      <c r="O186" s="221"/>
      <c r="P186" s="221"/>
      <c r="Q186" s="221"/>
      <c r="R186" s="10"/>
      <c r="S186" s="10"/>
      <c r="T186" s="10"/>
      <c r="U186" s="10"/>
      <c r="V186" s="224"/>
      <c r="X186" s="7"/>
      <c r="Y186" s="7"/>
      <c r="Z186" s="64"/>
      <c r="AB186" s="225"/>
    </row>
    <row r="187" spans="2:28" x14ac:dyDescent="0.25">
      <c r="B187" s="38"/>
      <c r="C187" s="178"/>
      <c r="D187" s="221"/>
      <c r="E187" s="221"/>
      <c r="F187" s="221"/>
      <c r="G187" s="221"/>
      <c r="H187" s="10"/>
      <c r="I187" s="10"/>
      <c r="J187" s="10"/>
      <c r="L187" s="38"/>
      <c r="M187" s="178"/>
      <c r="N187" s="221"/>
      <c r="O187" s="221"/>
      <c r="P187" s="221"/>
      <c r="Q187" s="221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1"/>
      <c r="E188" s="221"/>
      <c r="F188" s="221"/>
      <c r="G188" s="221"/>
      <c r="H188" s="10"/>
      <c r="I188" s="10"/>
      <c r="J188" s="10"/>
      <c r="L188" s="38"/>
      <c r="M188" s="178"/>
      <c r="N188" s="221"/>
      <c r="O188" s="221"/>
      <c r="P188" s="221"/>
      <c r="Q188" s="221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B82" zoomScaleNormal="100" workbookViewId="0">
      <selection activeCell="U99" sqref="U99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11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11"/>
      <c r="J2" s="209" t="s">
        <v>21</v>
      </c>
      <c r="K2" s="211"/>
      <c r="L2" s="277" t="s">
        <v>22</v>
      </c>
      <c r="M2" s="274"/>
      <c r="N2" s="274"/>
      <c r="O2" s="211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11"/>
      <c r="J3" s="211"/>
      <c r="K3" s="174"/>
      <c r="L3" s="85" t="s">
        <v>38</v>
      </c>
      <c r="M3" s="85" t="s">
        <v>39</v>
      </c>
      <c r="N3" s="211"/>
      <c r="O3" s="174"/>
      <c r="P3" s="211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11"/>
      <c r="V4" s="211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07" t="s">
        <v>28</v>
      </c>
      <c r="L5" s="273" t="s">
        <v>40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3.801600000000001</v>
      </c>
      <c r="E7" s="221"/>
      <c r="F7" s="92" t="str">
        <f>F4</f>
        <v>fruit</v>
      </c>
      <c r="G7" s="99" t="s">
        <v>33</v>
      </c>
      <c r="H7" s="222">
        <f ca="1">0.001*INDIRECT($B7&amp;"!W5")</f>
        <v>4.0796559999999999</v>
      </c>
      <c r="I7" s="10"/>
      <c r="J7" s="223">
        <f ca="1">H7/D7-1</f>
        <v>7.3141835016834689E-2</v>
      </c>
      <c r="L7" s="74">
        <f ca="1">INDIRECT($B7&amp;"!"&amp;L$3&amp;"5")</f>
        <v>48.820518916666657</v>
      </c>
      <c r="M7" s="75">
        <f ca="1">INDIRECT($B7&amp;"!"&amp;M$3&amp;"5")</f>
        <v>49.588422708333319</v>
      </c>
      <c r="N7" s="76">
        <f ca="1">M7-L7</f>
        <v>0.76790379166666156</v>
      </c>
      <c r="O7" s="221"/>
      <c r="P7" s="223">
        <f ca="1">bdrate(D7:D10,L7:L10,H7:H10,M7:M10)</f>
        <v>4.8048322210481276E-2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4.8106800000000005</v>
      </c>
      <c r="E8" s="221"/>
      <c r="F8" s="92" t="str">
        <f>F7</f>
        <v>fruit</v>
      </c>
      <c r="G8" s="99" t="s">
        <v>34</v>
      </c>
      <c r="H8" s="222">
        <f ca="1">0.001*INDIRECT($B8&amp;"!W6")</f>
        <v>5.2085279999999994</v>
      </c>
      <c r="I8" s="10"/>
      <c r="J8" s="223">
        <f ca="1">H8/D8-1</f>
        <v>8.2700990296589838E-2</v>
      </c>
      <c r="L8" s="74">
        <f ca="1">INDIRECT($B8&amp;"!"&amp;L$3&amp;"6")</f>
        <v>52.286270375000008</v>
      </c>
      <c r="M8" s="75">
        <f ca="1">INDIRECT($B8&amp;"!"&amp;M$3&amp;"6")</f>
        <v>52.629299208333343</v>
      </c>
      <c r="N8" s="76">
        <f ca="1">M8-L8</f>
        <v>0.34302883333333511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6.1621440000000005</v>
      </c>
      <c r="E9" s="221"/>
      <c r="F9" s="92" t="str">
        <f>F8</f>
        <v>fruit</v>
      </c>
      <c r="G9" s="99" t="s">
        <v>35</v>
      </c>
      <c r="H9" s="222">
        <f ca="1">0.001*INDIRECT($B9&amp;"!W7")</f>
        <v>6.9094400000000009</v>
      </c>
      <c r="I9" s="10"/>
      <c r="J9" s="223">
        <f ca="1">H9/D9-1</f>
        <v>0.12127207673173501</v>
      </c>
      <c r="L9" s="74">
        <f ca="1">INDIRECT($B9&amp;"!"&amp;L$3&amp;"7")</f>
        <v>54.03951112499999</v>
      </c>
      <c r="M9" s="75">
        <f ca="1">INDIRECT($B9&amp;"!"&amp;M$3&amp;"7")</f>
        <v>54.354051166666672</v>
      </c>
      <c r="N9" s="76">
        <f ca="1">M9-L9</f>
        <v>0.3145400416666817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8.6076400000000017</v>
      </c>
      <c r="E10" s="221"/>
      <c r="F10" s="92" t="str">
        <f>F9</f>
        <v>fruit</v>
      </c>
      <c r="G10" s="99" t="s">
        <v>37</v>
      </c>
      <c r="H10" s="222">
        <f ca="1">0.001*INDIRECT($B10&amp;"!W8")</f>
        <v>9.7417759999999998</v>
      </c>
      <c r="I10" s="10"/>
      <c r="J10" s="223">
        <f ca="1">H10/D10-1</f>
        <v>0.13175922784874805</v>
      </c>
      <c r="L10" s="74">
        <f ca="1">INDIRECT($B10&amp;"!"&amp;L$3&amp;"8")</f>
        <v>55.909495458333332</v>
      </c>
      <c r="M10" s="75">
        <f ca="1">INDIRECT($B10&amp;"!"&amp;M$3&amp;"8")</f>
        <v>56.235405333333325</v>
      </c>
      <c r="N10" s="76">
        <f ca="1">M10-L10</f>
        <v>0.32590987499999358</v>
      </c>
      <c r="O10" s="221"/>
      <c r="P10" s="226">
        <f ca="1">bdrate(L7:L10,D7:D10,M7:M10,H7:H10)</f>
        <v>-7.1402015653742046E-3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11"/>
      <c r="V15" s="211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07" t="s">
        <v>28</v>
      </c>
      <c r="L16" s="273" t="s">
        <v>40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29.707768000000002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33.414000000000001</v>
      </c>
      <c r="I18" s="10"/>
      <c r="J18" s="223">
        <f ca="1">H18/D18-1</f>
        <v>0.12475632635881628</v>
      </c>
      <c r="L18" s="74">
        <f ca="1">INDIRECT($B18&amp;"!"&amp;L$3&amp;"5")</f>
        <v>41.153984133333324</v>
      </c>
      <c r="M18" s="75">
        <f ca="1">INDIRECT($B18&amp;"!"&amp;M$3&amp;"5")</f>
        <v>41.671015399999995</v>
      </c>
      <c r="N18" s="76">
        <f ca="1">M18-L18</f>
        <v>0.51703126666667032</v>
      </c>
      <c r="O18" s="221"/>
      <c r="P18" s="223">
        <f ca="1">bdrate(D18:D21,L18:L21,H18:H21,M18:M21)</f>
        <v>0.11650990058667676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39.551535999999992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44.680991999999996</v>
      </c>
      <c r="I19" s="10"/>
      <c r="J19" s="223">
        <f ca="1">H19/D19-1</f>
        <v>0.12969043730691032</v>
      </c>
      <c r="L19" s="74">
        <f ca="1">INDIRECT($B19&amp;"!"&amp;L$3&amp;"6")</f>
        <v>43.856499666666664</v>
      </c>
      <c r="M19" s="75">
        <f ca="1">INDIRECT($B19&amp;"!"&amp;M$3&amp;"6")</f>
        <v>44.019720466666662</v>
      </c>
      <c r="N19" s="76">
        <f ca="1">M19-L19</f>
        <v>0.16322079999999772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53.579192000000006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61.242760000000004</v>
      </c>
      <c r="I20" s="10"/>
      <c r="J20" s="223">
        <f ca="1">H20/D20-1</f>
        <v>0.14303254143884803</v>
      </c>
      <c r="L20" s="74">
        <f ca="1">INDIRECT($B20&amp;"!"&amp;L$3&amp;"7")</f>
        <v>45.258660333333324</v>
      </c>
      <c r="M20" s="75">
        <f ca="1">INDIRECT($B20&amp;"!"&amp;M$3&amp;"7")</f>
        <v>45.15777653333334</v>
      </c>
      <c r="N20" s="76">
        <f ca="1">M20-L20</f>
        <v>-0.10088379999998409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74.990671999999989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85.107416000000001</v>
      </c>
      <c r="I21" s="10"/>
      <c r="J21" s="223">
        <f ca="1">H21/D21-1</f>
        <v>0.13490669879581829</v>
      </c>
      <c r="L21" s="74">
        <f ca="1">INDIRECT($B21&amp;"!"&amp;L$3&amp;"8")</f>
        <v>46.1152254</v>
      </c>
      <c r="M21" s="75">
        <f ca="1">INDIRECT($B21&amp;"!"&amp;M$3&amp;"8")</f>
        <v>45.988619533333335</v>
      </c>
      <c r="N21" s="76">
        <f ca="1">M21-L21</f>
        <v>-0.12660586666666518</v>
      </c>
      <c r="O21" s="221"/>
      <c r="P21" s="226">
        <f ca="1">bdrate(L18:L21,D18:D21,M18:M21,H18:H21)</f>
        <v>-1.2255041200965544E-2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11"/>
      <c r="V26" s="211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07" t="s">
        <v>28</v>
      </c>
      <c r="L27" s="273" t="s">
        <v>40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36.964591999999996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41.983448000000003</v>
      </c>
      <c r="I29" s="10"/>
      <c r="J29" s="223">
        <f ca="1">H29/D29-1</f>
        <v>0.13577468946498872</v>
      </c>
      <c r="L29" s="74">
        <f ca="1">INDIRECT($B29&amp;"!"&amp;L$3&amp;"5")</f>
        <v>33.787992866666663</v>
      </c>
      <c r="M29" s="75">
        <f ca="1">INDIRECT($B29&amp;"!"&amp;M$3&amp;"5")</f>
        <v>34.150853666666663</v>
      </c>
      <c r="N29" s="76">
        <f ca="1">M29-L29</f>
        <v>0.36286079999999998</v>
      </c>
      <c r="O29" s="221"/>
      <c r="P29" s="223">
        <f ca="1">bdrate(D29:D32,L29:L32,H29:H32,M29:M32)</f>
        <v>8.7939261938068558E-2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53.153799999999997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60.495176000000001</v>
      </c>
      <c r="I30" s="10"/>
      <c r="J30" s="223">
        <f ca="1">H30/D30-1</f>
        <v>0.138115732083125</v>
      </c>
      <c r="L30" s="74">
        <f ca="1">INDIRECT($B30&amp;"!"&amp;L$3&amp;"6")</f>
        <v>36.659647866666667</v>
      </c>
      <c r="M30" s="75">
        <f ca="1">INDIRECT($B30&amp;"!"&amp;M$3&amp;"6")</f>
        <v>37.051273466666665</v>
      </c>
      <c r="N30" s="76">
        <f ca="1">M30-L30</f>
        <v>0.39162559999999758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76.648168000000013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86.819575999999998</v>
      </c>
      <c r="I31" s="10"/>
      <c r="J31" s="223">
        <f ca="1">H31/D31-1</f>
        <v>0.13270255852690416</v>
      </c>
      <c r="L31" s="74">
        <f ca="1">INDIRECT($B31&amp;"!"&amp;L$3&amp;"7")</f>
        <v>41.078055599999992</v>
      </c>
      <c r="M31" s="75">
        <f ca="1">INDIRECT($B31&amp;"!"&amp;M$3&amp;"7")</f>
        <v>41.546377466666669</v>
      </c>
      <c r="N31" s="76">
        <f ca="1">M31-L31</f>
        <v>0.46832186666667752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108.70972799999998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120.280824</v>
      </c>
      <c r="I32" s="10"/>
      <c r="J32" s="223">
        <f ca="1">H32/D32-1</f>
        <v>0.10644029943667976</v>
      </c>
      <c r="L32" s="74">
        <f ca="1">INDIRECT($B32&amp;"!"&amp;L$3&amp;"8")</f>
        <v>44.316641266666672</v>
      </c>
      <c r="M32" s="75">
        <f ca="1">INDIRECT($B32&amp;"!"&amp;M$3&amp;"8")</f>
        <v>44.545293400000006</v>
      </c>
      <c r="N32" s="76">
        <f ca="1">M32-L32</f>
        <v>0.22865213333333401</v>
      </c>
      <c r="O32" s="221"/>
      <c r="P32" s="226">
        <f ca="1">bdrate(L29:L32,D29:D32,M29:M32,H29:H32)</f>
        <v>-2.1914635961375328E-2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120.280824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11"/>
      <c r="V37" s="211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07" t="s">
        <v>28</v>
      </c>
      <c r="L38" s="273" t="s">
        <v>40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37.872328000000003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43.056959999999997</v>
      </c>
      <c r="I40" s="10"/>
      <c r="J40" s="223">
        <f ca="1">H40/D40-1</f>
        <v>0.13689763143158218</v>
      </c>
      <c r="L40" s="74">
        <f ca="1">INDIRECT($B40&amp;"!"&amp;L$3&amp;"5")</f>
        <v>33.720327533333332</v>
      </c>
      <c r="M40" s="75">
        <f ca="1">INDIRECT($B40&amp;"!"&amp;M$3&amp;"5")</f>
        <v>33.938127933333334</v>
      </c>
      <c r="N40" s="76">
        <f ca="1">M40-L40</f>
        <v>0.21780040000000156</v>
      </c>
      <c r="O40" s="221"/>
      <c r="P40" s="223">
        <f ca="1">bdrate(D40:D43,L40:L43,H40:H43,M40:M43)</f>
        <v>9.2664856344388369E-2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54.587872000000004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62.195320000000002</v>
      </c>
      <c r="I41" s="10"/>
      <c r="J41" s="223">
        <f ca="1">H41/D41-1</f>
        <v>0.13936150506105083</v>
      </c>
      <c r="L41" s="74">
        <f ca="1">INDIRECT($B41&amp;"!"&amp;L$3&amp;"6")</f>
        <v>36.700888066666671</v>
      </c>
      <c r="M41" s="75">
        <f ca="1">INDIRECT($B41&amp;"!"&amp;M$3&amp;"6")</f>
        <v>37.024512666666659</v>
      </c>
      <c r="N41" s="76">
        <f ca="1">M41-L41</f>
        <v>0.32362459999998805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78.910656000000003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89.416951999999995</v>
      </c>
      <c r="I42" s="10"/>
      <c r="J42" s="223">
        <f ca="1">H42/D42-1</f>
        <v>0.13314166340221512</v>
      </c>
      <c r="L42" s="74">
        <f ca="1">INDIRECT($B42&amp;"!"&amp;L$3&amp;"7")</f>
        <v>40.966615400000002</v>
      </c>
      <c r="M42" s="75">
        <f ca="1">INDIRECT($B42&amp;"!"&amp;M$3&amp;"7")</f>
        <v>41.454444533333344</v>
      </c>
      <c r="N42" s="76">
        <f ca="1">M42-L42</f>
        <v>0.48782913333334221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111.989728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123.8312</v>
      </c>
      <c r="I43" s="10"/>
      <c r="J43" s="223">
        <f ca="1">H43/D43-1</f>
        <v>0.10573712617642927</v>
      </c>
      <c r="L43" s="74">
        <f ca="1">INDIRECT($B43&amp;"!"&amp;L$3&amp;"8")</f>
        <v>44.055435199999998</v>
      </c>
      <c r="M43" s="75">
        <f ca="1">INDIRECT($B43&amp;"!"&amp;M$3&amp;"8")</f>
        <v>44.248702933333334</v>
      </c>
      <c r="N43" s="76">
        <f ca="1">M43-L43</f>
        <v>0.19326773333333591</v>
      </c>
      <c r="O43" s="221"/>
      <c r="P43" s="226">
        <f ca="1">bdrate(L40:L43,D40:D43,M40:M43,H40:H43)</f>
        <v>-2.2036831747549224E-2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123.8312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11"/>
      <c r="V48" s="211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07" t="s">
        <v>28</v>
      </c>
      <c r="L49" s="273" t="s">
        <v>40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27.417736000000001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30.964104000000003</v>
      </c>
      <c r="I51" s="10"/>
      <c r="J51" s="223">
        <f ca="1">H51/D51-1</f>
        <v>0.12934576363270844</v>
      </c>
      <c r="L51" s="74">
        <f ca="1">INDIRECT($B51&amp;"!"&amp;L$3&amp;"5")</f>
        <v>35.004028380952384</v>
      </c>
      <c r="M51" s="75">
        <f ca="1">INDIRECT($B51&amp;"!"&amp;M$3&amp;"5")</f>
        <v>35.421116285714284</v>
      </c>
      <c r="N51" s="76">
        <f ca="1">M51-L51</f>
        <v>0.41708790476189961</v>
      </c>
      <c r="O51" s="221"/>
      <c r="P51" s="223">
        <f ca="1">bdrate(D51:D54,L51:L54,H51:H54,M51:M54)</f>
        <v>4.8043258394379951E-2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39.677615999999993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45.42214400000001</v>
      </c>
      <c r="I52" s="10"/>
      <c r="J52" s="223">
        <f ca="1">H52/D52-1</f>
        <v>0.14478006944772126</v>
      </c>
      <c r="L52" s="74">
        <f ca="1">INDIRECT($B52&amp;"!"&amp;L$3&amp;"6")</f>
        <v>37.73904704761906</v>
      </c>
      <c r="M52" s="75">
        <f ca="1">INDIRECT($B52&amp;"!"&amp;M$3&amp;"6")</f>
        <v>38.602953666666664</v>
      </c>
      <c r="N52" s="76">
        <f ca="1">M52-L52</f>
        <v>0.86390661904760435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59.474360000000004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67.492872000000006</v>
      </c>
      <c r="I53" s="10"/>
      <c r="J53" s="223">
        <f ca="1">H53/D53-1</f>
        <v>0.13482300608194864</v>
      </c>
      <c r="L53" s="74">
        <f ca="1">INDIRECT($B53&amp;"!"&amp;L$3&amp;"7")</f>
        <v>41.786036952380961</v>
      </c>
      <c r="M53" s="75">
        <f ca="1">INDIRECT($B53&amp;"!"&amp;M$3&amp;"7")</f>
        <v>42.573352476190472</v>
      </c>
      <c r="N53" s="76">
        <f ca="1">M53-L53</f>
        <v>0.78731552380951086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86.901032000000015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95.688671999999997</v>
      </c>
      <c r="I54" s="10"/>
      <c r="J54" s="223">
        <f ca="1">H54/D54-1</f>
        <v>0.1011223894326132</v>
      </c>
      <c r="L54" s="74">
        <f ca="1">INDIRECT($B54&amp;"!"&amp;L$3&amp;"8")</f>
        <v>45.808300476190468</v>
      </c>
      <c r="M54" s="75">
        <f ca="1">INDIRECT($B54&amp;"!"&amp;M$3&amp;"8")</f>
        <v>46.366067476190473</v>
      </c>
      <c r="N54" s="76">
        <f ca="1">M54-L54</f>
        <v>0.55776700000000545</v>
      </c>
      <c r="O54" s="221"/>
      <c r="P54" s="226">
        <f ca="1">bdrate(L51:L54,D51:D54,M51:M54,H51:H54)</f>
        <v>-1.1580393622030227E-2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11"/>
      <c r="V59" s="211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07" t="s">
        <v>28</v>
      </c>
      <c r="L60" s="273" t="s">
        <v>40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28.276047999999999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31.99812</v>
      </c>
      <c r="I62" s="10"/>
      <c r="J62" s="223">
        <f ca="1">H62/D62-1</f>
        <v>0.1316333880887457</v>
      </c>
      <c r="L62" s="74">
        <f ca="1">INDIRECT($B62&amp;"!"&amp;L$3&amp;"5")</f>
        <v>34.871026714285712</v>
      </c>
      <c r="M62" s="75">
        <f ca="1">INDIRECT($B62&amp;"!"&amp;M$3&amp;"5")</f>
        <v>35.334542761904764</v>
      </c>
      <c r="N62" s="76">
        <f ca="1">M62-L62</f>
        <v>0.46351604761905207</v>
      </c>
      <c r="O62" s="221"/>
      <c r="P62" s="223">
        <f ca="1">bdrate(D62:D65,L62:L65,H62:H65,M62:M65)</f>
        <v>5.4138335938773485E-2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41.070520000000002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47.120816000000005</v>
      </c>
      <c r="I63" s="10"/>
      <c r="J63" s="223">
        <f ca="1">H63/D63-1</f>
        <v>0.14731481364248622</v>
      </c>
      <c r="L63" s="74">
        <f ca="1">INDIRECT($B63&amp;"!"&amp;L$3&amp;"6")</f>
        <v>37.727126857142849</v>
      </c>
      <c r="M63" s="75">
        <f ca="1">INDIRECT($B63&amp;"!"&amp;M$3&amp;"6")</f>
        <v>38.547654333333334</v>
      </c>
      <c r="N63" s="76">
        <f ca="1">M63-L63</f>
        <v>0.82052747619048461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61.787448000000005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70.18495999999999</v>
      </c>
      <c r="I64" s="10"/>
      <c r="J64" s="223">
        <f ca="1">H64/D64-1</f>
        <v>0.13590967537613752</v>
      </c>
      <c r="L64" s="74">
        <f ca="1">INDIRECT($B64&amp;"!"&amp;L$3&amp;"7")</f>
        <v>41.801209666666665</v>
      </c>
      <c r="M64" s="75">
        <f ca="1">INDIRECT($B64&amp;"!"&amp;M$3&amp;"7")</f>
        <v>42.520271476190466</v>
      </c>
      <c r="N64" s="76">
        <f ca="1">M64-L64</f>
        <v>0.71906180952380083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90.327991999999995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99.472144</v>
      </c>
      <c r="I65" s="10"/>
      <c r="J65" s="223">
        <f ca="1">H65/D65-1</f>
        <v>0.10123276071497322</v>
      </c>
      <c r="L65" s="74">
        <f ca="1">INDIRECT($B65&amp;"!"&amp;L$3&amp;"8")</f>
        <v>45.67518585714285</v>
      </c>
      <c r="M65" s="75">
        <f ca="1">INDIRECT($B65&amp;"!"&amp;M$3&amp;"8")</f>
        <v>46.142118571428576</v>
      </c>
      <c r="N65" s="76">
        <f ca="1">M65-L65</f>
        <v>0.46693271428572558</v>
      </c>
      <c r="O65" s="221"/>
      <c r="P65" s="226">
        <f ca="1">bdrate(L62:L65,D62:D65,M62:M65,H62:H65)</f>
        <v>-1.28550559852183E-2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11"/>
      <c r="V70" s="211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07" t="s">
        <v>28</v>
      </c>
      <c r="L71" s="273" t="s">
        <v>40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126.30592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141.91076799999999</v>
      </c>
      <c r="I73" s="10"/>
      <c r="J73" s="223">
        <f ca="1">H73/D73-1</f>
        <v>0.12354803321966212</v>
      </c>
      <c r="L73" s="74">
        <f ca="1">INDIRECT($B73&amp;"!"&amp;L$3&amp;"5")</f>
        <v>32.090469406250008</v>
      </c>
      <c r="M73" s="75">
        <f ca="1">INDIRECT($B73&amp;"!"&amp;M$3&amp;"5")</f>
        <v>33.031665406249999</v>
      </c>
      <c r="N73" s="76">
        <f ca="1">M73-L73</f>
        <v>0.94119599999999082</v>
      </c>
      <c r="O73" s="221"/>
      <c r="P73" s="223">
        <f ca="1">bdrate(D73:D76,L73:L76,H73:H76,M73:M76)</f>
        <v>4.4543729615996286E-2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180.82447199999999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202.49611999999999</v>
      </c>
      <c r="I74" s="10"/>
      <c r="J74" s="223">
        <f ca="1">H74/D74-1</f>
        <v>0.11984908768322033</v>
      </c>
      <c r="L74" s="74">
        <f ca="1">INDIRECT($B74&amp;"!"&amp;L$3&amp;"6")</f>
        <v>36.405809843749999</v>
      </c>
      <c r="M74" s="75">
        <f ca="1">INDIRECT($B74&amp;"!"&amp;M$3&amp;"6")</f>
        <v>37.327720218750002</v>
      </c>
      <c r="N74" s="76">
        <f ca="1">M74-L74</f>
        <v>0.92191037500000306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255.75700000000001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284.92426400000005</v>
      </c>
      <c r="I75" s="10"/>
      <c r="J75" s="223">
        <f ca="1">H75/D75-1</f>
        <v>0.11404287663680779</v>
      </c>
      <c r="L75" s="74">
        <f ca="1">INDIRECT($B75&amp;"!"&amp;L$3&amp;"7")</f>
        <v>41.735656187500012</v>
      </c>
      <c r="M75" s="75">
        <f ca="1">INDIRECT($B75&amp;"!"&amp;M$3&amp;"7")</f>
        <v>42.662468718749999</v>
      </c>
      <c r="N75" s="76">
        <f ca="1">M75-L75</f>
        <v>0.92681253124998619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355.70987200000002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388.26202400000005</v>
      </c>
      <c r="I76" s="10"/>
      <c r="J76" s="223">
        <f ca="1">H76/D76-1</f>
        <v>9.1513209394424866E-2</v>
      </c>
      <c r="L76" s="74">
        <f ca="1">INDIRECT($B76&amp;"!"&amp;L$3&amp;"8")</f>
        <v>45.932918343749996</v>
      </c>
      <c r="M76" s="75">
        <f ca="1">INDIRECT($B76&amp;"!"&amp;M$3&amp;"8")</f>
        <v>46.466369468749996</v>
      </c>
      <c r="N76" s="76">
        <f ca="1">M76-L76</f>
        <v>0.53345112499999914</v>
      </c>
      <c r="O76" s="221"/>
      <c r="P76" s="226">
        <f ca="1">bdrate(L73:L76,D73:D76,M73:M76,H73:H76)</f>
        <v>-1.525358689227907E-2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11"/>
      <c r="V81" s="211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07" t="s">
        <v>28</v>
      </c>
      <c r="L82" s="273" t="s">
        <v>40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132.18955199999999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148.74119999999999</v>
      </c>
      <c r="I84" s="10"/>
      <c r="J84" s="223">
        <f ca="1">H84/D84-1</f>
        <v>0.12521146905770597</v>
      </c>
      <c r="L84" s="74">
        <f ca="1">INDIRECT($B84&amp;"!"&amp;L$3&amp;"5")</f>
        <v>31.991210531250005</v>
      </c>
      <c r="M84" s="75">
        <f ca="1">INDIRECT($B84&amp;"!"&amp;M$3&amp;"5")</f>
        <v>32.803427843750008</v>
      </c>
      <c r="N84" s="76">
        <f ca="1">M84-L84</f>
        <v>0.81221731250000317</v>
      </c>
      <c r="O84" s="221"/>
      <c r="P84" s="223">
        <f ca="1">bdrate(D84:D87,L84:L87,H84:H87,M84:M87)</f>
        <v>5.1651487530808504E-2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189.39303200000001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212.310136</v>
      </c>
      <c r="I85" s="10"/>
      <c r="J85" s="223">
        <f ca="1">H85/D85-1</f>
        <v>0.12100288884968058</v>
      </c>
      <c r="L85" s="74">
        <f ca="1">INDIRECT($B85&amp;"!"&amp;L$3&amp;"6")</f>
        <v>36.354998687499993</v>
      </c>
      <c r="M85" s="75">
        <f ca="1">INDIRECT($B85&amp;"!"&amp;M$3&amp;"6")</f>
        <v>37.210891812500002</v>
      </c>
      <c r="N85" s="76">
        <f ca="1">M85-L85</f>
        <v>0.85589312500000858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267.70935200000002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298.38734399999998</v>
      </c>
      <c r="I86" s="10"/>
      <c r="J86" s="223">
        <f ca="1">H86/D86-1</f>
        <v>0.11459439788267067</v>
      </c>
      <c r="L86" s="74">
        <f ca="1">INDIRECT($B86&amp;"!"&amp;L$3&amp;"7")</f>
        <v>41.453256187499996</v>
      </c>
      <c r="M86" s="75">
        <f ca="1">INDIRECT($B86&amp;"!"&amp;M$3&amp;"7")</f>
        <v>42.224438468750009</v>
      </c>
      <c r="N86" s="76">
        <f ca="1">M86-L86</f>
        <v>0.77118228125001309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371.78708800000004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405.806104</v>
      </c>
      <c r="I87" s="10"/>
      <c r="J87" s="223">
        <f ca="1">H87/D87-1</f>
        <v>9.1501337991597875E-2</v>
      </c>
      <c r="L87" s="74">
        <f ca="1">INDIRECT($B87&amp;"!"&amp;L$3&amp;"8")</f>
        <v>45.19730815625001</v>
      </c>
      <c r="M87" s="75">
        <f ca="1">INDIRECT($B87&amp;"!"&amp;M$3&amp;"8")</f>
        <v>45.591421312500003</v>
      </c>
      <c r="N87" s="76">
        <f ca="1">M87-L87</f>
        <v>0.39411315624999332</v>
      </c>
      <c r="O87" s="221"/>
      <c r="P87" s="226">
        <f ca="1">bdrate(L84:L87,D84:D87,M84:M87,H84:H87)</f>
        <v>-1.6743515018859623E-2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11"/>
      <c r="V92" s="211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07" t="s">
        <v>28</v>
      </c>
      <c r="L93" s="273" t="s">
        <v>40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37.904303999999996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43.155912000000001</v>
      </c>
      <c r="I95" s="10"/>
      <c r="J95" s="223">
        <f ca="1">H95/D95-1</f>
        <v>0.13854912096526051</v>
      </c>
      <c r="L95" s="74">
        <f ca="1">INDIRECT($B95&amp;"!"&amp;L$3&amp;"5")</f>
        <v>35.629791095238105</v>
      </c>
      <c r="M95" s="75">
        <f ca="1">INDIRECT($B95&amp;"!"&amp;M$3&amp;"5")</f>
        <v>36.345243476190475</v>
      </c>
      <c r="N95" s="76">
        <f ca="1">M95-L95</f>
        <v>0.71545238095237096</v>
      </c>
      <c r="O95" s="221"/>
      <c r="P95" s="223">
        <f ca="1">bdrate(D95:D98,L95:L98,H95:H98,M95:M98)</f>
        <v>5.1618631959791994E-2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56.021999999999998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64.133495999999994</v>
      </c>
      <c r="I96" s="10"/>
      <c r="J96" s="223">
        <f ca="1">H96/D96-1</f>
        <v>0.14479126057620206</v>
      </c>
      <c r="L96" s="74">
        <f ca="1">INDIRECT($B96&amp;"!"&amp;L$3&amp;"6")</f>
        <v>38.773043047619048</v>
      </c>
      <c r="M96" s="75">
        <f ca="1">INDIRECT($B96&amp;"!"&amp;M$3&amp;"6")</f>
        <v>39.570199619047621</v>
      </c>
      <c r="N96" s="76">
        <f ca="1">M96-L96</f>
        <v>0.7971565714285731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83.811503999999999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94.915872000000007</v>
      </c>
      <c r="I97" s="10"/>
      <c r="J97" s="223">
        <f ca="1">H97/D97-1</f>
        <v>0.13249216957137544</v>
      </c>
      <c r="L97" s="74">
        <f ca="1">INDIRECT($B97&amp;"!"&amp;L$3&amp;"7")</f>
        <v>42.893367857142863</v>
      </c>
      <c r="M97" s="75">
        <f ca="1">INDIRECT($B97&amp;"!"&amp;M$3&amp;"7")</f>
        <v>43.586855952380951</v>
      </c>
      <c r="N97" s="76">
        <f ca="1">M97-L97</f>
        <v>0.69348809523808796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121.28760000000001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133.515456</v>
      </c>
      <c r="I98" s="10"/>
      <c r="J98" s="223">
        <f ca="1">H98/D98-1</f>
        <v>0.10081703323340552</v>
      </c>
      <c r="L98" s="74">
        <f ca="1">INDIRECT($B98&amp;"!"&amp;L$3&amp;"8")</f>
        <v>46.615720666666675</v>
      </c>
      <c r="M98" s="75">
        <f ca="1">INDIRECT($B98&amp;"!"&amp;M$3&amp;"8")</f>
        <v>47.191150714285712</v>
      </c>
      <c r="N98" s="76">
        <f ca="1">M98-L98</f>
        <v>0.5754300476190366</v>
      </c>
      <c r="O98" s="221"/>
      <c r="P98" s="226">
        <f ca="1">bdrate(L95:L98,D95:D98,M95:M98,H95:H98)</f>
        <v>-1.2289882013778453E-2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11"/>
      <c r="V103" s="211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07" t="s">
        <v>28</v>
      </c>
      <c r="L104" s="273" t="s">
        <v>40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39.078191999999994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44.56575200000001</v>
      </c>
      <c r="I106" s="10"/>
      <c r="J106" s="223">
        <f ca="1">H106/D106-1</f>
        <v>0.14042512509278882</v>
      </c>
      <c r="L106" s="74">
        <f ca="1">INDIRECT($B106&amp;"!"&amp;L$3&amp;"5")</f>
        <v>35.379214142857144</v>
      </c>
      <c r="M106" s="75">
        <f ca="1">INDIRECT($B106&amp;"!"&amp;M$3&amp;"5")</f>
        <v>36.24653419047619</v>
      </c>
      <c r="N106" s="76">
        <f ca="1">M106-L106</f>
        <v>0.86732004761904591</v>
      </c>
      <c r="O106" s="221"/>
      <c r="P106" s="223">
        <f ca="1">bdrate(D106:D109,L106:L109,H106:H109,M106:M109)</f>
        <v>6.5577361895450492E-2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57.88199199999999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66.379448000000011</v>
      </c>
      <c r="I107" s="10"/>
      <c r="J107" s="223">
        <f ca="1">H107/D107-1</f>
        <v>0.14680655772869766</v>
      </c>
      <c r="L107" s="74">
        <f ca="1">INDIRECT($B107&amp;"!"&amp;L$3&amp;"6")</f>
        <v>38.652551571428567</v>
      </c>
      <c r="M107" s="75">
        <f ca="1">INDIRECT($B107&amp;"!"&amp;M$3&amp;"6")</f>
        <v>39.197765619047622</v>
      </c>
      <c r="N107" s="76">
        <f ca="1">M107-L107</f>
        <v>0.54521404761905501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86.779640000000001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98.37782399999999</v>
      </c>
      <c r="I108" s="10"/>
      <c r="J108" s="223">
        <f ca="1">H108/D108-1</f>
        <v>0.13365098080609683</v>
      </c>
      <c r="L108" s="74">
        <f ca="1">INDIRECT($B108&amp;"!"&amp;L$3&amp;"7")</f>
        <v>42.613356142857143</v>
      </c>
      <c r="M108" s="75">
        <f ca="1">INDIRECT($B108&amp;"!"&amp;M$3&amp;"7")</f>
        <v>43.227753761904765</v>
      </c>
      <c r="N108" s="76">
        <f ca="1">M108-L108</f>
        <v>0.61439761904762236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125.57141600000001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138.21379200000001</v>
      </c>
      <c r="I109" s="10"/>
      <c r="J109" s="223">
        <f ca="1">H109/D109-1</f>
        <v>0.10067877230913758</v>
      </c>
      <c r="L109" s="74">
        <f ca="1">INDIRECT($B109&amp;"!"&amp;L$3&amp;"8")</f>
        <v>46.318871238095241</v>
      </c>
      <c r="M109" s="75">
        <f ca="1">INDIRECT($B109&amp;"!"&amp;M$3&amp;"8")</f>
        <v>46.805079761904757</v>
      </c>
      <c r="N109" s="76">
        <f ca="1">M109-L109</f>
        <v>0.48620852380951618</v>
      </c>
      <c r="O109" s="221"/>
      <c r="P109" s="226">
        <f ca="1">bdrate(L106:L109,D106:D109,M106:M109,H106:H109)</f>
        <v>-1.5024983560777083E-2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topLeftCell="A10" workbookViewId="0">
      <selection activeCell="M30" sqref="M30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8" style="208" bestFit="1" customWidth="1"/>
    <col min="15" max="15" width="4.59765625" style="208" customWidth="1"/>
    <col min="16" max="16" width="9.6992187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11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11"/>
      <c r="J2" s="209" t="s">
        <v>21</v>
      </c>
      <c r="K2" s="211"/>
      <c r="L2" s="277" t="s">
        <v>22</v>
      </c>
      <c r="M2" s="274"/>
      <c r="N2" s="274"/>
      <c r="O2" s="211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11"/>
      <c r="J3" s="211"/>
      <c r="K3" s="174"/>
      <c r="L3" s="85" t="s">
        <v>41</v>
      </c>
      <c r="M3" s="85" t="s">
        <v>42</v>
      </c>
      <c r="N3" s="211"/>
      <c r="O3" s="174"/>
      <c r="P3" s="211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11"/>
      <c r="V4" s="211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07" t="s">
        <v>28</v>
      </c>
      <c r="L5" s="273" t="s">
        <v>43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3.801600000000001</v>
      </c>
      <c r="E7" s="221"/>
      <c r="F7" s="92" t="str">
        <f>F4</f>
        <v>fruit</v>
      </c>
      <c r="G7" s="99" t="s">
        <v>33</v>
      </c>
      <c r="H7" s="222">
        <f ca="1">0.001*INDIRECT($B7&amp;"!W5")</f>
        <v>4.0796559999999999</v>
      </c>
      <c r="I7" s="10"/>
      <c r="J7" s="223">
        <f ca="1">H7/D7-1</f>
        <v>7.3141835016834689E-2</v>
      </c>
      <c r="L7" s="74">
        <f ca="1">INDIRECT($B7&amp;"!"&amp;L$3&amp;"5")</f>
        <v>0.99793651624999979</v>
      </c>
      <c r="M7" s="75">
        <f ca="1">INDIRECT($B7&amp;"!"&amp;M$3&amp;"5")</f>
        <v>0.99818493416666654</v>
      </c>
      <c r="N7" s="76">
        <f ca="1">M7-L7</f>
        <v>2.4841791666674329E-4</v>
      </c>
      <c r="O7" s="221"/>
      <c r="P7" s="223">
        <f ca="1">bdrate(D7:D10,L7:L10,H7:H10,M7:M10)</f>
        <v>1.8922531465731085E-2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4.8106800000000005</v>
      </c>
      <c r="E8" s="221"/>
      <c r="F8" s="92" t="str">
        <f>F7</f>
        <v>fruit</v>
      </c>
      <c r="G8" s="99" t="s">
        <v>34</v>
      </c>
      <c r="H8" s="222">
        <f ca="1">0.001*INDIRECT($B8&amp;"!W6")</f>
        <v>5.2085279999999994</v>
      </c>
      <c r="I8" s="10"/>
      <c r="J8" s="223">
        <f ca="1">H8/D8-1</f>
        <v>8.2700990296589838E-2</v>
      </c>
      <c r="L8" s="74">
        <f ca="1">INDIRECT($B8&amp;"!"&amp;L$3&amp;"6")</f>
        <v>0.99872104374999982</v>
      </c>
      <c r="M8" s="75">
        <f ca="1">INDIRECT($B8&amp;"!"&amp;M$3&amp;"6")</f>
        <v>0.99881570666666686</v>
      </c>
      <c r="N8" s="76">
        <f ca="1">M8-L8</f>
        <v>9.4662916667043184E-5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6.1621440000000005</v>
      </c>
      <c r="E9" s="221"/>
      <c r="F9" s="92" t="str">
        <f>F8</f>
        <v>fruit</v>
      </c>
      <c r="G9" s="99" t="s">
        <v>35</v>
      </c>
      <c r="H9" s="222">
        <f ca="1">0.001*INDIRECT($B9&amp;"!W7")</f>
        <v>6.9094400000000009</v>
      </c>
      <c r="I9" s="10"/>
      <c r="J9" s="223">
        <f ca="1">H9/D9-1</f>
        <v>0.12127207673173501</v>
      </c>
      <c r="L9" s="74">
        <f ca="1">INDIRECT($B9&amp;"!"&amp;L$3&amp;"7")</f>
        <v>0.99896345875000014</v>
      </c>
      <c r="M9" s="75">
        <f ca="1">INDIRECT($B9&amp;"!"&amp;M$3&amp;"7")</f>
        <v>0.99902187333333325</v>
      </c>
      <c r="N9" s="76">
        <f ca="1">M9-L9</f>
        <v>5.841458333311067E-5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8.6076400000000017</v>
      </c>
      <c r="E10" s="221"/>
      <c r="F10" s="92" t="str">
        <f>F9</f>
        <v>fruit</v>
      </c>
      <c r="G10" s="99" t="s">
        <v>37</v>
      </c>
      <c r="H10" s="222">
        <f ca="1">0.001*INDIRECT($B10&amp;"!W8")</f>
        <v>9.7417759999999998</v>
      </c>
      <c r="I10" s="10"/>
      <c r="J10" s="223">
        <f ca="1">H10/D10-1</f>
        <v>0.13175922784874805</v>
      </c>
      <c r="L10" s="74">
        <f ca="1">INDIRECT($B10&amp;"!"&amp;L$3&amp;"8")</f>
        <v>0.99915831291666668</v>
      </c>
      <c r="M10" s="75">
        <f ca="1">INDIRECT($B10&amp;"!"&amp;M$3&amp;"8")</f>
        <v>0.99918471041666646</v>
      </c>
      <c r="N10" s="76">
        <f ca="1">M10-L10</f>
        <v>2.6397499999775142E-5</v>
      </c>
      <c r="O10" s="221"/>
      <c r="P10" s="226">
        <f ca="1">bdrate(L7:L10,D7:D10,M7:M10,H7:H10)</f>
        <v>-2.7637696319304794E-5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11"/>
      <c r="V15" s="211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07" t="s">
        <v>28</v>
      </c>
      <c r="L16" s="273" t="s">
        <v>43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29.707768000000002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33.414000000000001</v>
      </c>
      <c r="I18" s="10"/>
      <c r="J18" s="223">
        <f ca="1">H18/D18-1</f>
        <v>0.12475632635881628</v>
      </c>
      <c r="L18" s="74">
        <f ca="1">INDIRECT($B18&amp;"!"&amp;L$3&amp;"5")</f>
        <v>0.98637233866666663</v>
      </c>
      <c r="M18" s="75">
        <f ca="1">INDIRECT($B18&amp;"!"&amp;M$3&amp;"5")</f>
        <v>0.98804788533333343</v>
      </c>
      <c r="N18" s="76">
        <f ca="1">M18-L18</f>
        <v>1.6755466666668051E-3</v>
      </c>
      <c r="O18" s="221"/>
      <c r="P18" s="223">
        <f ca="1">bdrate(D18:D21,L18:L21,H18:H21,M18:M21)</f>
        <v>8.7405795625914218E-2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39.551535999999992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44.680991999999996</v>
      </c>
      <c r="I19" s="10"/>
      <c r="J19" s="223">
        <f ca="1">H19/D19-1</f>
        <v>0.12969043730691032</v>
      </c>
      <c r="L19" s="74">
        <f ca="1">INDIRECT($B19&amp;"!"&amp;L$3&amp;"6")</f>
        <v>0.99224924800000003</v>
      </c>
      <c r="M19" s="75">
        <f ca="1">INDIRECT($B19&amp;"!"&amp;M$3&amp;"6")</f>
        <v>0.99257454933333333</v>
      </c>
      <c r="N19" s="76">
        <f ca="1">M19-L19</f>
        <v>3.2530133333330546E-4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53.579192000000006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61.242760000000004</v>
      </c>
      <c r="I20" s="10"/>
      <c r="J20" s="223">
        <f ca="1">H20/D20-1</f>
        <v>0.14303254143884803</v>
      </c>
      <c r="L20" s="74">
        <f ca="1">INDIRECT($B20&amp;"!"&amp;L$3&amp;"7")</f>
        <v>0.99397937200000019</v>
      </c>
      <c r="M20" s="75">
        <f ca="1">INDIRECT($B20&amp;"!"&amp;M$3&amp;"7")</f>
        <v>0.99402431400000002</v>
      </c>
      <c r="N20" s="76">
        <f ca="1">M20-L20</f>
        <v>4.4941999999825732E-5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74.990671999999989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85.107416000000001</v>
      </c>
      <c r="I21" s="10"/>
      <c r="J21" s="223">
        <f ca="1">H21/D21-1</f>
        <v>0.13490669879581829</v>
      </c>
      <c r="L21" s="74">
        <f ca="1">INDIRECT($B21&amp;"!"&amp;L$3&amp;"8")</f>
        <v>0.99479953599999993</v>
      </c>
      <c r="M21" s="75">
        <f ca="1">INDIRECT($B21&amp;"!"&amp;M$3&amp;"8")</f>
        <v>0.99478725800000001</v>
      </c>
      <c r="N21" s="76">
        <f ca="1">M21-L21</f>
        <v>-1.2277999999921185E-5</v>
      </c>
      <c r="O21" s="221"/>
      <c r="P21" s="226">
        <f ca="1">bdrate(L18:L21,D18:D21,M18:M21,H18:H21)</f>
        <v>-5.9081604513144814E-4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11"/>
      <c r="V26" s="211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07" t="s">
        <v>28</v>
      </c>
      <c r="L27" s="273" t="s">
        <v>43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36.964591999999996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41.983448000000003</v>
      </c>
      <c r="I29" s="10"/>
      <c r="J29" s="223">
        <f ca="1">H29/D29-1</f>
        <v>0.13577468946498872</v>
      </c>
      <c r="L29" s="74">
        <f ca="1">INDIRECT($B29&amp;"!"&amp;L$3&amp;"5")</f>
        <v>0.95836929999999998</v>
      </c>
      <c r="M29" s="75">
        <f ca="1">INDIRECT($B29&amp;"!"&amp;M$3&amp;"5")</f>
        <v>0.95998403533333321</v>
      </c>
      <c r="N29" s="76">
        <f ca="1">M29-L29</f>
        <v>1.6147353333332282E-3</v>
      </c>
      <c r="O29" s="221"/>
      <c r="P29" s="223">
        <f ca="1">bdrate(D29:D32,L29:L32,H29:H32,M29:M32)</f>
        <v>8.6166188910194341E-2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53.153799999999997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60.495176000000001</v>
      </c>
      <c r="I30" s="10"/>
      <c r="J30" s="223">
        <f ca="1">H30/D30-1</f>
        <v>0.138115732083125</v>
      </c>
      <c r="L30" s="74">
        <f ca="1">INDIRECT($B30&amp;"!"&amp;L$3&amp;"6")</f>
        <v>0.97590032066666665</v>
      </c>
      <c r="M30" s="75">
        <f ca="1">INDIRECT($B30&amp;"!"&amp;M$3&amp;"6")</f>
        <v>0.97787089333333332</v>
      </c>
      <c r="N30" s="76">
        <f ca="1">M30-L30</f>
        <v>1.9705726666666701E-3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76.648168000000013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86.819575999999998</v>
      </c>
      <c r="I31" s="10"/>
      <c r="J31" s="223">
        <f ca="1">H31/D31-1</f>
        <v>0.13270255852690416</v>
      </c>
      <c r="L31" s="74">
        <f ca="1">INDIRECT($B31&amp;"!"&amp;L$3&amp;"7")</f>
        <v>0.98845811266666672</v>
      </c>
      <c r="M31" s="75">
        <f ca="1">INDIRECT($B31&amp;"!"&amp;M$3&amp;"7")</f>
        <v>0.98941714266666692</v>
      </c>
      <c r="N31" s="76">
        <f ca="1">M31-L31</f>
        <v>9.5903000000019389E-4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108.70972799999998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120.280824</v>
      </c>
      <c r="I32" s="10"/>
      <c r="J32" s="223">
        <f ca="1">H32/D32-1</f>
        <v>0.10644029943667976</v>
      </c>
      <c r="L32" s="74">
        <f ca="1">INDIRECT($B32&amp;"!"&amp;L$3&amp;"8")</f>
        <v>0.99283938133333327</v>
      </c>
      <c r="M32" s="75">
        <f ca="1">INDIRECT($B32&amp;"!"&amp;M$3&amp;"8")</f>
        <v>0.99310849200000006</v>
      </c>
      <c r="N32" s="76">
        <f ca="1">M32-L32</f>
        <v>2.6911066666679417E-4</v>
      </c>
      <c r="O32" s="221"/>
      <c r="P32" s="226">
        <f ca="1">bdrate(L29:L32,D29:D32,M29:M32,H29:H32)</f>
        <v>-2.3767301957472453E-3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120.280824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11"/>
      <c r="V37" s="211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07" t="s">
        <v>28</v>
      </c>
      <c r="L38" s="273" t="s">
        <v>43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37.872328000000003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43.056959999999997</v>
      </c>
      <c r="I40" s="10"/>
      <c r="J40" s="223">
        <f ca="1">H40/D40-1</f>
        <v>0.13689763143158218</v>
      </c>
      <c r="L40" s="74">
        <f ca="1">INDIRECT($B40&amp;"!"&amp;L$3&amp;"5")</f>
        <v>0.9570314213333333</v>
      </c>
      <c r="M40" s="75">
        <f ca="1">INDIRECT($B40&amp;"!"&amp;M$3&amp;"5")</f>
        <v>0.95848746266666651</v>
      </c>
      <c r="N40" s="76">
        <f ca="1">M40-L40</f>
        <v>1.4560413333332134E-3</v>
      </c>
      <c r="O40" s="221"/>
      <c r="P40" s="223">
        <f ca="1">bdrate(D40:D43,L40:L43,H40:H43,M40:M43)</f>
        <v>9.0996596611819136E-2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54.587872000000004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62.195320000000002</v>
      </c>
      <c r="I41" s="10"/>
      <c r="J41" s="223">
        <f ca="1">H41/D41-1</f>
        <v>0.13936150506105083</v>
      </c>
      <c r="L41" s="74">
        <f ca="1">INDIRECT($B41&amp;"!"&amp;L$3&amp;"6")</f>
        <v>0.97523187066666672</v>
      </c>
      <c r="M41" s="75">
        <f ca="1">INDIRECT($B41&amp;"!"&amp;M$3&amp;"6")</f>
        <v>0.97706914133333322</v>
      </c>
      <c r="N41" s="76">
        <f ca="1">M41-L41</f>
        <v>1.8372706666665017E-3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78.910656000000003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89.416951999999995</v>
      </c>
      <c r="I42" s="10"/>
      <c r="J42" s="223">
        <f ca="1">H42/D42-1</f>
        <v>0.13314166340221512</v>
      </c>
      <c r="L42" s="74">
        <f ca="1">INDIRECT($B42&amp;"!"&amp;L$3&amp;"7")</f>
        <v>0.98799858266666674</v>
      </c>
      <c r="M42" s="75">
        <f ca="1">INDIRECT($B42&amp;"!"&amp;M$3&amp;"7")</f>
        <v>0.98894177333333344</v>
      </c>
      <c r="N42" s="76">
        <f ca="1">M42-L42</f>
        <v>9.4319066666670448E-4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111.989728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123.8312</v>
      </c>
      <c r="I43" s="10"/>
      <c r="J43" s="223">
        <f ca="1">H43/D43-1</f>
        <v>0.10573712617642927</v>
      </c>
      <c r="L43" s="74">
        <f ca="1">INDIRECT($B43&amp;"!"&amp;L$3&amp;"8")</f>
        <v>0.9924088533333334</v>
      </c>
      <c r="M43" s="75">
        <f ca="1">INDIRECT($B43&amp;"!"&amp;M$3&amp;"8")</f>
        <v>0.99267397200000007</v>
      </c>
      <c r="N43" s="76">
        <f ca="1">M43-L43</f>
        <v>2.6511866666667494E-4</v>
      </c>
      <c r="O43" s="221"/>
      <c r="P43" s="226">
        <f ca="1">bdrate(L40:L43,D40:D43,M40:M43,H40:H43)</f>
        <v>-2.5392641314404552E-3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123.8312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11"/>
      <c r="V48" s="211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07" t="s">
        <v>28</v>
      </c>
      <c r="L49" s="273" t="s">
        <v>43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27.417736000000001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30.964104000000003</v>
      </c>
      <c r="I51" s="10"/>
      <c r="J51" s="223">
        <f ca="1">H51/D51-1</f>
        <v>0.12934576363270844</v>
      </c>
      <c r="L51" s="74">
        <f ca="1">INDIRECT($B51&amp;"!"&amp;L$3&amp;"5")</f>
        <v>0.96906233476190506</v>
      </c>
      <c r="M51" s="75">
        <f ca="1">INDIRECT($B51&amp;"!"&amp;M$3&amp;"5")</f>
        <v>0.97118571761904759</v>
      </c>
      <c r="N51" s="76">
        <f ca="1">M51-L51</f>
        <v>2.1233828571425306E-3</v>
      </c>
      <c r="O51" s="221"/>
      <c r="P51" s="223">
        <f ca="1">bdrate(D51:D54,L51:L54,H51:H54,M51:M54)</f>
        <v>7.1287341077377775E-2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39.677615999999993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45.42214400000001</v>
      </c>
      <c r="I52" s="10"/>
      <c r="J52" s="223">
        <f ca="1">H52/D52-1</f>
        <v>0.14478006944772126</v>
      </c>
      <c r="L52" s="74">
        <f ca="1">INDIRECT($B52&amp;"!"&amp;L$3&amp;"6")</f>
        <v>0.98089687666666658</v>
      </c>
      <c r="M52" s="75">
        <f ca="1">INDIRECT($B52&amp;"!"&amp;M$3&amp;"6")</f>
        <v>0.98238105428571421</v>
      </c>
      <c r="N52" s="76">
        <f ca="1">M52-L52</f>
        <v>1.4841776190476219E-3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59.474360000000004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67.492872000000006</v>
      </c>
      <c r="I53" s="10"/>
      <c r="J53" s="223">
        <f ca="1">H53/D53-1</f>
        <v>0.13482300608194864</v>
      </c>
      <c r="L53" s="74">
        <f ca="1">INDIRECT($B53&amp;"!"&amp;L$3&amp;"7")</f>
        <v>0.98967564809523789</v>
      </c>
      <c r="M53" s="75">
        <f ca="1">INDIRECT($B53&amp;"!"&amp;M$3&amp;"7")</f>
        <v>0.9907153823809528</v>
      </c>
      <c r="N53" s="76">
        <f ca="1">M53-L53</f>
        <v>1.0397342857149106E-3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86.901032000000015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95.688671999999997</v>
      </c>
      <c r="I54" s="10"/>
      <c r="J54" s="223">
        <f ca="1">H54/D54-1</f>
        <v>0.1011223894326132</v>
      </c>
      <c r="L54" s="74">
        <f ca="1">INDIRECT($B54&amp;"!"&amp;L$3&amp;"8")</f>
        <v>0.99411495142857143</v>
      </c>
      <c r="M54" s="75">
        <f ca="1">INDIRECT($B54&amp;"!"&amp;M$3&amp;"8")</f>
        <v>0.99452979333333336</v>
      </c>
      <c r="N54" s="76">
        <f ca="1">M54-L54</f>
        <v>4.1484190476193117E-4</v>
      </c>
      <c r="O54" s="221"/>
      <c r="P54" s="226">
        <f ca="1">bdrate(L51:L54,D51:D54,M51:M54,H51:H54)</f>
        <v>-1.3469060083912687E-3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11"/>
      <c r="V59" s="211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07" t="s">
        <v>28</v>
      </c>
      <c r="L60" s="273" t="s">
        <v>43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28.276047999999999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31.99812</v>
      </c>
      <c r="I62" s="10"/>
      <c r="J62" s="223">
        <f ca="1">H62/D62-1</f>
        <v>0.1316333880887457</v>
      </c>
      <c r="L62" s="74">
        <f ca="1">INDIRECT($B62&amp;"!"&amp;L$3&amp;"5")</f>
        <v>0.96771701380952402</v>
      </c>
      <c r="M62" s="75">
        <f ca="1">INDIRECT($B62&amp;"!"&amp;M$3&amp;"5")</f>
        <v>0.9695796538095236</v>
      </c>
      <c r="N62" s="76">
        <f ca="1">M62-L62</f>
        <v>1.8626399999995824E-3</v>
      </c>
      <c r="O62" s="221"/>
      <c r="P62" s="223">
        <f ca="1">bdrate(D62:D65,L62:L65,H62:H65,M62:M65)</f>
        <v>7.8856368178483294E-2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41.070520000000002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47.120816000000005</v>
      </c>
      <c r="I63" s="10"/>
      <c r="J63" s="223">
        <f ca="1">H63/D63-1</f>
        <v>0.14731481364248622</v>
      </c>
      <c r="L63" s="74">
        <f ca="1">INDIRECT($B63&amp;"!"&amp;L$3&amp;"6")</f>
        <v>0.98001915476190471</v>
      </c>
      <c r="M63" s="75">
        <f ca="1">INDIRECT($B63&amp;"!"&amp;M$3&amp;"6")</f>
        <v>0.98145778285714258</v>
      </c>
      <c r="N63" s="76">
        <f ca="1">M63-L63</f>
        <v>1.4386280952378705E-3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61.787448000000005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70.18495999999999</v>
      </c>
      <c r="I64" s="10"/>
      <c r="J64" s="223">
        <f ca="1">H64/D64-1</f>
        <v>0.13590967537613752</v>
      </c>
      <c r="L64" s="74">
        <f ca="1">INDIRECT($B64&amp;"!"&amp;L$3&amp;"7")</f>
        <v>0.98923608190476187</v>
      </c>
      <c r="M64" s="75">
        <f ca="1">INDIRECT($B64&amp;"!"&amp;M$3&amp;"7")</f>
        <v>0.99023100857142865</v>
      </c>
      <c r="N64" s="76">
        <f ca="1">M64-L64</f>
        <v>9.9492666666678442E-4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90.327991999999995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99.472144</v>
      </c>
      <c r="I65" s="10"/>
      <c r="J65" s="223">
        <f ca="1">H65/D65-1</f>
        <v>0.10123276071497322</v>
      </c>
      <c r="L65" s="74">
        <f ca="1">INDIRECT($B65&amp;"!"&amp;L$3&amp;"8")</f>
        <v>0.99385043714285737</v>
      </c>
      <c r="M65" s="75">
        <f ca="1">INDIRECT($B65&amp;"!"&amp;M$3&amp;"8")</f>
        <v>0.99424091523809532</v>
      </c>
      <c r="N65" s="76">
        <f ca="1">M65-L65</f>
        <v>3.9047809523795607E-4</v>
      </c>
      <c r="O65" s="221"/>
      <c r="P65" s="226">
        <f ca="1">bdrate(L62:L65,D62:D65,M62:M65,H62:H65)</f>
        <v>-1.5414781604586869E-3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11"/>
      <c r="V70" s="211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07" t="s">
        <v>28</v>
      </c>
      <c r="L71" s="273" t="s">
        <v>43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126.30592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141.91076799999999</v>
      </c>
      <c r="I73" s="10"/>
      <c r="J73" s="223">
        <f ca="1">H73/D73-1</f>
        <v>0.12354803321966212</v>
      </c>
      <c r="L73" s="74">
        <f ca="1">INDIRECT($B73&amp;"!"&amp;L$3&amp;"5")</f>
        <v>0.93706721781249991</v>
      </c>
      <c r="M73" s="75">
        <f ca="1">INDIRECT($B73&amp;"!"&amp;M$3&amp;"5")</f>
        <v>0.94407894499999989</v>
      </c>
      <c r="N73" s="76">
        <f ca="1">M73-L73</f>
        <v>7.0117271874999831E-3</v>
      </c>
      <c r="O73" s="221"/>
      <c r="P73" s="223">
        <f ca="1">bdrate(D73:D76,L73:L76,H73:H76,M73:M76)</f>
        <v>5.868083110508282E-2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180.82447199999999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202.49611999999999</v>
      </c>
      <c r="I74" s="10"/>
      <c r="J74" s="223">
        <f ca="1">H74/D74-1</f>
        <v>0.11984908768322033</v>
      </c>
      <c r="L74" s="74">
        <f ca="1">INDIRECT($B74&amp;"!"&amp;L$3&amp;"6")</f>
        <v>0.97289961375</v>
      </c>
      <c r="M74" s="75">
        <f ca="1">INDIRECT($B74&amp;"!"&amp;M$3&amp;"6")</f>
        <v>0.97649166562499989</v>
      </c>
      <c r="N74" s="76">
        <f ca="1">M74-L74</f>
        <v>3.5920518749998909E-3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255.75700000000001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284.92426400000005</v>
      </c>
      <c r="I75" s="10"/>
      <c r="J75" s="223">
        <f ca="1">H75/D75-1</f>
        <v>0.11404287663680779</v>
      </c>
      <c r="L75" s="74">
        <f ca="1">INDIRECT($B75&amp;"!"&amp;L$3&amp;"7")</f>
        <v>0.98979419281249992</v>
      </c>
      <c r="M75" s="75">
        <f ca="1">INDIRECT($B75&amp;"!"&amp;M$3&amp;"7")</f>
        <v>0.99114766374999974</v>
      </c>
      <c r="N75" s="76">
        <f ca="1">M75-L75</f>
        <v>1.3534709374998233E-3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355.70987200000002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388.26202400000005</v>
      </c>
      <c r="I76" s="10"/>
      <c r="J76" s="223">
        <f ca="1">H76/D76-1</f>
        <v>9.1513209394424866E-2</v>
      </c>
      <c r="L76" s="74">
        <f ca="1">INDIRECT($B76&amp;"!"&amp;L$3&amp;"8")</f>
        <v>0.99492763312499988</v>
      </c>
      <c r="M76" s="75">
        <f ca="1">INDIRECT($B76&amp;"!"&amp;M$3&amp;"8")</f>
        <v>0.99533274031249974</v>
      </c>
      <c r="N76" s="76">
        <f ca="1">M76-L76</f>
        <v>4.0510718749986463E-4</v>
      </c>
      <c r="O76" s="221"/>
      <c r="P76" s="226">
        <f ca="1">bdrate(L73:L76,D73:D76,M73:M76,H73:H76)</f>
        <v>-2.6873200401594799E-3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11"/>
      <c r="V81" s="211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07" t="s">
        <v>28</v>
      </c>
      <c r="L82" s="273" t="s">
        <v>43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132.18955199999999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148.74119999999999</v>
      </c>
      <c r="I84" s="10"/>
      <c r="J84" s="223">
        <f ca="1">H84/D84-1</f>
        <v>0.12521146905770597</v>
      </c>
      <c r="L84" s="74">
        <f ca="1">INDIRECT($B84&amp;"!"&amp;L$3&amp;"5")</f>
        <v>0.92959751562499993</v>
      </c>
      <c r="M84" s="75">
        <f ca="1">INDIRECT($B84&amp;"!"&amp;M$3&amp;"5")</f>
        <v>0.93741402750000002</v>
      </c>
      <c r="N84" s="76">
        <f ca="1">M84-L84</f>
        <v>7.8165118750000984E-3</v>
      </c>
      <c r="O84" s="221"/>
      <c r="P84" s="223">
        <f ca="1">bdrate(D84:D87,L84:L87,H84:H87,M84:M87)</f>
        <v>5.9037189459403283E-2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189.39303200000001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212.310136</v>
      </c>
      <c r="I85" s="10"/>
      <c r="J85" s="223">
        <f ca="1">H85/D85-1</f>
        <v>0.12100288884968058</v>
      </c>
      <c r="L85" s="74">
        <f ca="1">INDIRECT($B85&amp;"!"&amp;L$3&amp;"6")</f>
        <v>0.96992496562500019</v>
      </c>
      <c r="M85" s="75">
        <f ca="1">INDIRECT($B85&amp;"!"&amp;M$3&amp;"6")</f>
        <v>0.97402838718749984</v>
      </c>
      <c r="N85" s="76">
        <f ca="1">M85-L85</f>
        <v>4.103421562499654E-3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267.70935200000002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298.38734399999998</v>
      </c>
      <c r="I86" s="10"/>
      <c r="J86" s="223">
        <f ca="1">H86/D86-1</f>
        <v>0.11459439788267067</v>
      </c>
      <c r="L86" s="74">
        <f ca="1">INDIRECT($B86&amp;"!"&amp;L$3&amp;"7")</f>
        <v>0.98859655531250001</v>
      </c>
      <c r="M86" s="75">
        <f ca="1">INDIRECT($B86&amp;"!"&amp;M$3&amp;"7")</f>
        <v>0.99004854531250008</v>
      </c>
      <c r="N86" s="76">
        <f ca="1">M86-L86</f>
        <v>1.4519900000000696E-3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371.78708800000004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405.806104</v>
      </c>
      <c r="I87" s="10"/>
      <c r="J87" s="223">
        <f ca="1">H87/D87-1</f>
        <v>9.1501337991597875E-2</v>
      </c>
      <c r="L87" s="74">
        <f ca="1">INDIRECT($B87&amp;"!"&amp;L$3&amp;"8")</f>
        <v>0.99423508656249981</v>
      </c>
      <c r="M87" s="75">
        <f ca="1">INDIRECT($B87&amp;"!"&amp;M$3&amp;"8")</f>
        <v>0.9946589324999997</v>
      </c>
      <c r="N87" s="76">
        <f ca="1">M87-L87</f>
        <v>4.238459374998893E-4</v>
      </c>
      <c r="O87" s="221"/>
      <c r="P87" s="226">
        <f ca="1">bdrate(L84:L87,D84:D87,M84:M87,H84:H87)</f>
        <v>-3.0505432715535186E-3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11"/>
      <c r="V92" s="211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07" t="s">
        <v>28</v>
      </c>
      <c r="L93" s="273" t="s">
        <v>43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37.904303999999996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43.155912000000001</v>
      </c>
      <c r="I95" s="10"/>
      <c r="J95" s="223">
        <f ca="1">H95/D95-1</f>
        <v>0.13854912096526051</v>
      </c>
      <c r="L95" s="74">
        <f ca="1">INDIRECT($B95&amp;"!"&amp;L$3&amp;"5")</f>
        <v>0.97014456142857119</v>
      </c>
      <c r="M95" s="75">
        <f ca="1">INDIRECT($B95&amp;"!"&amp;M$3&amp;"5")</f>
        <v>0.9713511142857143</v>
      </c>
      <c r="N95" s="76">
        <f ca="1">M95-L95</f>
        <v>1.2065528571431061E-3</v>
      </c>
      <c r="O95" s="221"/>
      <c r="P95" s="223">
        <f ca="1">bdrate(D95:D98,L95:L98,H95:H98,M95:M98)</f>
        <v>7.5783418888672127E-2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56.021999999999998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64.133495999999994</v>
      </c>
      <c r="I96" s="10"/>
      <c r="J96" s="223">
        <f ca="1">H96/D96-1</f>
        <v>0.14479126057620206</v>
      </c>
      <c r="L96" s="74">
        <f ca="1">INDIRECT($B96&amp;"!"&amp;L$3&amp;"6")</f>
        <v>0.98141200714285703</v>
      </c>
      <c r="M96" s="75">
        <f ca="1">INDIRECT($B96&amp;"!"&amp;M$3&amp;"6")</f>
        <v>0.98298408380952396</v>
      </c>
      <c r="N96" s="76">
        <f ca="1">M96-L96</f>
        <v>1.5720766666669217E-3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83.811503999999999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94.915872000000007</v>
      </c>
      <c r="I97" s="10"/>
      <c r="J97" s="223">
        <f ca="1">H97/D97-1</f>
        <v>0.13249216957137544</v>
      </c>
      <c r="L97" s="74">
        <f ca="1">INDIRECT($B97&amp;"!"&amp;L$3&amp;"7")</f>
        <v>0.9902724047619047</v>
      </c>
      <c r="M97" s="75">
        <f ca="1">INDIRECT($B97&amp;"!"&amp;M$3&amp;"7")</f>
        <v>0.99117098142857141</v>
      </c>
      <c r="N97" s="76">
        <f ca="1">M97-L97</f>
        <v>8.985766666667061E-4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121.28760000000001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133.515456</v>
      </c>
      <c r="I98" s="10"/>
      <c r="J98" s="223">
        <f ca="1">H98/D98-1</f>
        <v>0.10081703323340552</v>
      </c>
      <c r="L98" s="74">
        <f ca="1">INDIRECT($B98&amp;"!"&amp;L$3&amp;"8")</f>
        <v>0.99421466952380955</v>
      </c>
      <c r="M98" s="75">
        <f ca="1">INDIRECT($B98&amp;"!"&amp;M$3&amp;"8")</f>
        <v>0.99458999999999997</v>
      </c>
      <c r="N98" s="76">
        <f ca="1">M98-L98</f>
        <v>3.7533047619042748E-4</v>
      </c>
      <c r="O98" s="221"/>
      <c r="P98" s="226">
        <f ca="1">bdrate(L95:L98,D95:D98,M95:M98,H95:H98)</f>
        <v>-1.3750297794069555E-3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11"/>
      <c r="V103" s="211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07" t="s">
        <v>28</v>
      </c>
      <c r="L104" s="273" t="s">
        <v>43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39.078191999999994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44.56575200000001</v>
      </c>
      <c r="I106" s="10"/>
      <c r="J106" s="223">
        <f ca="1">H106/D106-1</f>
        <v>0.14042512509278882</v>
      </c>
      <c r="L106" s="74">
        <f ca="1">INDIRECT($B106&amp;"!"&amp;L$3&amp;"5")</f>
        <v>0.96845465285714294</v>
      </c>
      <c r="M106" s="75">
        <f ca="1">INDIRECT($B106&amp;"!"&amp;M$3&amp;"5")</f>
        <v>0.96942843666666667</v>
      </c>
      <c r="N106" s="76">
        <f ca="1">M106-L106</f>
        <v>9.7378380952373167E-4</v>
      </c>
      <c r="O106" s="221"/>
      <c r="P106" s="223">
        <f ca="1">bdrate(D106:D109,L106:L109,H106:H109,M106:M109)</f>
        <v>8.2211673682633046E-2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57.88199199999999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66.379448000000011</v>
      </c>
      <c r="I107" s="10"/>
      <c r="J107" s="223">
        <f ca="1">H107/D107-1</f>
        <v>0.14680655772869766</v>
      </c>
      <c r="L107" s="74">
        <f ca="1">INDIRECT($B107&amp;"!"&amp;L$3&amp;"6")</f>
        <v>0.98016943523809508</v>
      </c>
      <c r="M107" s="75">
        <f ca="1">INDIRECT($B107&amp;"!"&amp;M$3&amp;"6")</f>
        <v>0.9816991380952379</v>
      </c>
      <c r="N107" s="76">
        <f ca="1">M107-L107</f>
        <v>1.5297028571428228E-3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86.779640000000001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98.37782399999999</v>
      </c>
      <c r="I108" s="10"/>
      <c r="J108" s="223">
        <f ca="1">H108/D108-1</f>
        <v>0.13365098080609683</v>
      </c>
      <c r="L108" s="74">
        <f ca="1">INDIRECT($B108&amp;"!"&amp;L$3&amp;"7")</f>
        <v>0.98953771666666668</v>
      </c>
      <c r="M108" s="75">
        <f ca="1">INDIRECT($B108&amp;"!"&amp;M$3&amp;"7")</f>
        <v>0.99046827238095236</v>
      </c>
      <c r="N108" s="76">
        <f ca="1">M108-L108</f>
        <v>9.3055571428568573E-4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125.57141600000001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138.21379200000001</v>
      </c>
      <c r="I109" s="10"/>
      <c r="J109" s="223">
        <f ca="1">H109/D109-1</f>
        <v>0.10067877230913758</v>
      </c>
      <c r="L109" s="74">
        <f ca="1">INDIRECT($B109&amp;"!"&amp;L$3&amp;"8")</f>
        <v>0.99377431047619036</v>
      </c>
      <c r="M109" s="75">
        <f ca="1">INDIRECT($B109&amp;"!"&amp;M$3&amp;"8")</f>
        <v>0.99415362619047609</v>
      </c>
      <c r="N109" s="76">
        <f ca="1">M109-L109</f>
        <v>3.7931571428573285E-4</v>
      </c>
      <c r="O109" s="221"/>
      <c r="P109" s="226">
        <f ca="1">bdrate(L106:L109,D106:D109,M106:M109,H106:H109)</f>
        <v>-1.5595389392747405E-3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F4" sqref="F4:H4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11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38" width="9" style="208" customWidth="1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11"/>
      <c r="J2" s="209" t="s">
        <v>21</v>
      </c>
      <c r="K2" s="211"/>
      <c r="L2" s="277" t="s">
        <v>22</v>
      </c>
      <c r="M2" s="274"/>
      <c r="N2" s="274"/>
      <c r="O2" s="211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11"/>
      <c r="J3" s="211"/>
      <c r="K3" s="174"/>
      <c r="L3" s="85" t="s">
        <v>44</v>
      </c>
      <c r="M3" s="85" t="s">
        <v>45</v>
      </c>
      <c r="N3" s="211"/>
      <c r="O3" s="174"/>
      <c r="P3" s="211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11"/>
      <c r="V4" s="211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07" t="s">
        <v>28</v>
      </c>
      <c r="L5" s="273" t="s">
        <v>46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3.801600000000001</v>
      </c>
      <c r="E7" s="221"/>
      <c r="F7" s="92" t="str">
        <f>F4</f>
        <v>fruit</v>
      </c>
      <c r="G7" s="99" t="s">
        <v>33</v>
      </c>
      <c r="H7" s="222">
        <f ca="1">0.001*INDIRECT($B7&amp;"!W5")</f>
        <v>4.0796559999999999</v>
      </c>
      <c r="I7" s="10"/>
      <c r="J7" s="223">
        <f ca="1">H7/D7-1</f>
        <v>7.3141835016834689E-2</v>
      </c>
      <c r="L7" s="74">
        <f ca="1">INDIRECT($B7&amp;"!"&amp;L$3&amp;"5")</f>
        <v>0.99846624166666664</v>
      </c>
      <c r="M7" s="75">
        <f ca="1">INDIRECT($B7&amp;"!"&amp;M$3&amp;"5")</f>
        <v>0.99844510249999996</v>
      </c>
      <c r="N7" s="76">
        <f ca="1">M7-L7</f>
        <v>-2.1139166666683806E-5</v>
      </c>
      <c r="O7" s="221"/>
      <c r="P7" s="223">
        <f ca="1">bdrate(D7:D10,L7:L10,H7:H10,M7:M10)</f>
        <v>6.3231676862723241E-2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4.8106800000000005</v>
      </c>
      <c r="E8" s="221"/>
      <c r="F8" s="92" t="str">
        <f>F7</f>
        <v>fruit</v>
      </c>
      <c r="G8" s="99" t="s">
        <v>34</v>
      </c>
      <c r="H8" s="222">
        <f ca="1">0.001*INDIRECT($B8&amp;"!W6")</f>
        <v>5.2085279999999994</v>
      </c>
      <c r="I8" s="10"/>
      <c r="J8" s="223">
        <f ca="1">H8/D8-1</f>
        <v>8.2700990296589838E-2</v>
      </c>
      <c r="L8" s="74">
        <f ca="1">INDIRECT($B8&amp;"!"&amp;L$3&amp;"6")</f>
        <v>0.99932530541666642</v>
      </c>
      <c r="M8" s="75">
        <f ca="1">INDIRECT($B8&amp;"!"&amp;M$3&amp;"6")</f>
        <v>0.99936953708333343</v>
      </c>
      <c r="N8" s="76">
        <f ca="1">M8-L8</f>
        <v>4.4231666667005065E-5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6.1621440000000005</v>
      </c>
      <c r="E9" s="221"/>
      <c r="F9" s="92" t="str">
        <f>F8</f>
        <v>fruit</v>
      </c>
      <c r="G9" s="99" t="s">
        <v>35</v>
      </c>
      <c r="H9" s="222">
        <f ca="1">0.001*INDIRECT($B9&amp;"!W7")</f>
        <v>6.9094400000000009</v>
      </c>
      <c r="I9" s="10"/>
      <c r="J9" s="223">
        <f ca="1">H9/D9-1</f>
        <v>0.12127207673173501</v>
      </c>
      <c r="L9" s="74">
        <f ca="1">INDIRECT($B9&amp;"!"&amp;L$3&amp;"7")</f>
        <v>0.99952585499999991</v>
      </c>
      <c r="M9" s="75">
        <f ca="1">INDIRECT($B9&amp;"!"&amp;M$3&amp;"7")</f>
        <v>0.99955770874999994</v>
      </c>
      <c r="N9" s="76">
        <f ca="1">M9-L9</f>
        <v>3.1853750000032655E-5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8.6076400000000017</v>
      </c>
      <c r="E10" s="221"/>
      <c r="F10" s="92" t="str">
        <f>F9</f>
        <v>fruit</v>
      </c>
      <c r="G10" s="99" t="s">
        <v>37</v>
      </c>
      <c r="H10" s="222">
        <f ca="1">0.001*INDIRECT($B10&amp;"!W8")</f>
        <v>9.7417759999999998</v>
      </c>
      <c r="I10" s="10"/>
      <c r="J10" s="223">
        <f ca="1">H10/D10-1</f>
        <v>0.13175922784874805</v>
      </c>
      <c r="L10" s="74">
        <f ca="1">INDIRECT($B10&amp;"!"&amp;L$3&amp;"8")</f>
        <v>0.99968925208333304</v>
      </c>
      <c r="M10" s="75">
        <f ca="1">INDIRECT($B10&amp;"!"&amp;M$3&amp;"8")</f>
        <v>0.99971341125000002</v>
      </c>
      <c r="N10" s="76">
        <f ca="1">M10-L10</f>
        <v>2.4159166666981591E-5</v>
      </c>
      <c r="O10" s="221"/>
      <c r="P10" s="226">
        <f ca="1">bdrate(L7:L10,D7:D10,M7:M10,H7:H10)</f>
        <v>-7.5679975922171572E-5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11"/>
      <c r="V15" s="211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07" t="s">
        <v>28</v>
      </c>
      <c r="L16" s="273" t="s">
        <v>46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29.707768000000002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33.414000000000001</v>
      </c>
      <c r="I18" s="10"/>
      <c r="J18" s="223">
        <f ca="1">H18/D18-1</f>
        <v>0.12475632635881628</v>
      </c>
      <c r="L18" s="74">
        <f ca="1">INDIRECT($B18&amp;"!"&amp;L$3&amp;"5")</f>
        <v>0.99354874133333348</v>
      </c>
      <c r="M18" s="75">
        <f ca="1">INDIRECT($B18&amp;"!"&amp;M$3&amp;"5")</f>
        <v>0.99409153533333339</v>
      </c>
      <c r="N18" s="76">
        <f ca="1">M18-L18</f>
        <v>5.4279399999990208E-4</v>
      </c>
      <c r="O18" s="221"/>
      <c r="P18" s="223">
        <f ca="1">bdrate(D18:D21,L18:L21,H18:H21,M18:M21)</f>
        <v>8.8545465541540969E-2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39.551535999999992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44.680991999999996</v>
      </c>
      <c r="I19" s="10"/>
      <c r="J19" s="223">
        <f ca="1">H19/D19-1</f>
        <v>0.12969043730691032</v>
      </c>
      <c r="L19" s="74">
        <f ca="1">INDIRECT($B19&amp;"!"&amp;L$3&amp;"6")</f>
        <v>0.99544287399999998</v>
      </c>
      <c r="M19" s="75">
        <f ca="1">INDIRECT($B19&amp;"!"&amp;M$3&amp;"6")</f>
        <v>0.99556916733333334</v>
      </c>
      <c r="N19" s="76">
        <f ca="1">M19-L19</f>
        <v>1.2629333333336046E-4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53.579192000000006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61.242760000000004</v>
      </c>
      <c r="I20" s="10"/>
      <c r="J20" s="223">
        <f ca="1">H20/D20-1</f>
        <v>0.14303254143884803</v>
      </c>
      <c r="L20" s="74">
        <f ca="1">INDIRECT($B20&amp;"!"&amp;L$3&amp;"7")</f>
        <v>0.99650025066666681</v>
      </c>
      <c r="M20" s="75">
        <f ca="1">INDIRECT($B20&amp;"!"&amp;M$3&amp;"7")</f>
        <v>0.99674097933333339</v>
      </c>
      <c r="N20" s="76">
        <f ca="1">M20-L20</f>
        <v>2.4072866666657866E-4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74.990671999999989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85.107416000000001</v>
      </c>
      <c r="I21" s="10"/>
      <c r="J21" s="223">
        <f ca="1">H21/D21-1</f>
        <v>0.13490669879581829</v>
      </c>
      <c r="L21" s="74">
        <f ca="1">INDIRECT($B21&amp;"!"&amp;L$3&amp;"8")</f>
        <v>0.99774691400000004</v>
      </c>
      <c r="M21" s="75">
        <f ca="1">INDIRECT($B21&amp;"!"&amp;M$3&amp;"8")</f>
        <v>0.9975904533333334</v>
      </c>
      <c r="N21" s="76">
        <f ca="1">M21-L21</f>
        <v>-1.5646066666663572E-4</v>
      </c>
      <c r="O21" s="221"/>
      <c r="P21" s="226">
        <f ca="1">bdrate(L18:L21,D18:D21,M18:M21,H18:H21)</f>
        <v>-3.204104316070211E-4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11"/>
      <c r="V26" s="211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07" t="s">
        <v>28</v>
      </c>
      <c r="L27" s="273" t="s">
        <v>46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36.964591999999996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41.983448000000003</v>
      </c>
      <c r="I29" s="10"/>
      <c r="J29" s="223">
        <f ca="1">H29/D29-1</f>
        <v>0.13577468946498872</v>
      </c>
      <c r="L29" s="74">
        <f ca="1">INDIRECT($B29&amp;"!"&amp;L$3&amp;"5")</f>
        <v>0.95587289466666681</v>
      </c>
      <c r="M29" s="75">
        <f ca="1">INDIRECT($B29&amp;"!"&amp;M$3&amp;"5")</f>
        <v>0.96028601466666652</v>
      </c>
      <c r="N29" s="76">
        <f ca="1">M29-L29</f>
        <v>4.413119999999715E-3</v>
      </c>
      <c r="O29" s="221"/>
      <c r="P29" s="223">
        <f ca="1">bdrate(D29:D32,L29:L32,H29:H32,M29:M32)</f>
        <v>8.2102993043760897E-2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53.153799999999997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60.495176000000001</v>
      </c>
      <c r="I30" s="10"/>
      <c r="J30" s="223">
        <f ca="1">H30/D30-1</f>
        <v>0.138115732083125</v>
      </c>
      <c r="L30" s="74">
        <f ca="1">INDIRECT($B30&amp;"!"&amp;L$3&amp;"6")</f>
        <v>0.97469807133333342</v>
      </c>
      <c r="M30" s="75">
        <f ca="1">INDIRECT($B30&amp;"!"&amp;M$3&amp;"6")</f>
        <v>0.977178192</v>
      </c>
      <c r="N30" s="76">
        <f ca="1">M30-L30</f>
        <v>2.4801206666665854E-3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76.648168000000013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86.819575999999998</v>
      </c>
      <c r="I31" s="10"/>
      <c r="J31" s="223">
        <f ca="1">H31/D31-1</f>
        <v>0.13270255852690416</v>
      </c>
      <c r="L31" s="74">
        <f ca="1">INDIRECT($B31&amp;"!"&amp;L$3&amp;"7")</f>
        <v>0.99093398799999999</v>
      </c>
      <c r="M31" s="75">
        <f ca="1">INDIRECT($B31&amp;"!"&amp;M$3&amp;"7")</f>
        <v>0.99158347066666674</v>
      </c>
      <c r="N31" s="76">
        <f ca="1">M31-L31</f>
        <v>6.4948266666675636E-4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108.70972799999998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120.280824</v>
      </c>
      <c r="I32" s="10"/>
      <c r="J32" s="223">
        <f ca="1">H32/D32-1</f>
        <v>0.10644029943667976</v>
      </c>
      <c r="L32" s="74">
        <f ca="1">INDIRECT($B32&amp;"!"&amp;L$3&amp;"8")</f>
        <v>0.99634679533333359</v>
      </c>
      <c r="M32" s="75">
        <f ca="1">INDIRECT($B32&amp;"!"&amp;M$3&amp;"8")</f>
        <v>0.99647295133333336</v>
      </c>
      <c r="N32" s="76">
        <f ca="1">M32-L32</f>
        <v>1.2615599999976634E-4</v>
      </c>
      <c r="O32" s="221"/>
      <c r="P32" s="226">
        <f ca="1">bdrate(L29:L32,D29:D32,M29:M32,H29:H32)</f>
        <v>-2.8045136499158518E-3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120.280824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11"/>
      <c r="V37" s="211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07" t="s">
        <v>28</v>
      </c>
      <c r="L38" s="273" t="s">
        <v>46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37.872328000000003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43.056959999999997</v>
      </c>
      <c r="I40" s="10"/>
      <c r="J40" s="223">
        <f ca="1">H40/D40-1</f>
        <v>0.13689763143158218</v>
      </c>
      <c r="L40" s="74">
        <f ca="1">INDIRECT($B40&amp;"!"&amp;L$3&amp;"5")</f>
        <v>0.95550544866666676</v>
      </c>
      <c r="M40" s="75">
        <f ca="1">INDIRECT($B40&amp;"!"&amp;M$3&amp;"5")</f>
        <v>0.96003570399999993</v>
      </c>
      <c r="N40" s="76">
        <f ca="1">M40-L40</f>
        <v>4.5302553333331774E-3</v>
      </c>
      <c r="O40" s="221"/>
      <c r="P40" s="223">
        <f ca="1">bdrate(D40:D43,L40:L43,H40:H43,M40:M43)</f>
        <v>5.8343667312772185E-2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54.587872000000004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62.195320000000002</v>
      </c>
      <c r="I41" s="10"/>
      <c r="J41" s="223">
        <f ca="1">H41/D41-1</f>
        <v>0.13936150506105083</v>
      </c>
      <c r="L41" s="74">
        <f ca="1">INDIRECT($B41&amp;"!"&amp;L$3&amp;"6")</f>
        <v>0.97468111600000007</v>
      </c>
      <c r="M41" s="75">
        <f ca="1">INDIRECT($B41&amp;"!"&amp;M$3&amp;"6")</f>
        <v>0.97836346133333341</v>
      </c>
      <c r="N41" s="76">
        <f ca="1">M41-L41</f>
        <v>3.6823453333333367E-3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78.910656000000003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89.416951999999995</v>
      </c>
      <c r="I42" s="10"/>
      <c r="J42" s="223">
        <f ca="1">H42/D42-1</f>
        <v>0.13314166340221512</v>
      </c>
      <c r="L42" s="74">
        <f ca="1">INDIRECT($B42&amp;"!"&amp;L$3&amp;"7")</f>
        <v>0.99077244733333325</v>
      </c>
      <c r="M42" s="75">
        <f ca="1">INDIRECT($B42&amp;"!"&amp;M$3&amp;"7")</f>
        <v>0.99217283533333334</v>
      </c>
      <c r="N42" s="76">
        <f ca="1">M42-L42</f>
        <v>1.4003880000000857E-3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111.989728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123.8312</v>
      </c>
      <c r="I43" s="10"/>
      <c r="J43" s="223">
        <f ca="1">H43/D43-1</f>
        <v>0.10573712617642927</v>
      </c>
      <c r="L43" s="74">
        <f ca="1">INDIRECT($B43&amp;"!"&amp;L$3&amp;"8")</f>
        <v>0.99619560400000018</v>
      </c>
      <c r="M43" s="75">
        <f ca="1">INDIRECT($B43&amp;"!"&amp;M$3&amp;"8")</f>
        <v>0.9963051799999999</v>
      </c>
      <c r="N43" s="76">
        <f ca="1">M43-L43</f>
        <v>1.0957599999972256E-4</v>
      </c>
      <c r="O43" s="221"/>
      <c r="P43" s="226">
        <f ca="1">bdrate(L40:L43,D40:D43,M40:M43,H40:H43)</f>
        <v>-2.035222613782528E-3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123.8312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11"/>
      <c r="V48" s="211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07" t="s">
        <v>28</v>
      </c>
      <c r="L49" s="273" t="s">
        <v>46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27.417736000000001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30.964104000000003</v>
      </c>
      <c r="I51" s="10"/>
      <c r="J51" s="223">
        <f ca="1">H51/D51-1</f>
        <v>0.12934576363270844</v>
      </c>
      <c r="L51" s="74">
        <f ca="1">INDIRECT($B51&amp;"!"&amp;L$3&amp;"5")</f>
        <v>0.97486962523809539</v>
      </c>
      <c r="M51" s="75">
        <f ca="1">INDIRECT($B51&amp;"!"&amp;M$3&amp;"5")</f>
        <v>0.97707904285714298</v>
      </c>
      <c r="N51" s="76">
        <f ca="1">M51-L51</f>
        <v>2.2094176190475823E-3</v>
      </c>
      <c r="O51" s="221"/>
      <c r="P51" s="223">
        <f ca="1">bdrate(D51:D54,L51:L54,H51:H54,M51:M54)</f>
        <v>6.5941348051815396E-2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39.677615999999993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45.42214400000001</v>
      </c>
      <c r="I52" s="10"/>
      <c r="J52" s="223">
        <f ca="1">H52/D52-1</f>
        <v>0.14478006944772126</v>
      </c>
      <c r="L52" s="74">
        <f ca="1">INDIRECT($B52&amp;"!"&amp;L$3&amp;"6")</f>
        <v>0.9853513633333334</v>
      </c>
      <c r="M52" s="75">
        <f ca="1">INDIRECT($B52&amp;"!"&amp;M$3&amp;"6")</f>
        <v>0.98690265095238094</v>
      </c>
      <c r="N52" s="76">
        <f ca="1">M52-L52</f>
        <v>1.5512876190475478E-3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59.474360000000004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67.492872000000006</v>
      </c>
      <c r="I53" s="10"/>
      <c r="J53" s="223">
        <f ca="1">H53/D53-1</f>
        <v>0.13482300608194864</v>
      </c>
      <c r="L53" s="74">
        <f ca="1">INDIRECT($B53&amp;"!"&amp;L$3&amp;"7")</f>
        <v>0.99305804952380938</v>
      </c>
      <c r="M53" s="75">
        <f ca="1">INDIRECT($B53&amp;"!"&amp;M$3&amp;"7")</f>
        <v>0.99377558904761898</v>
      </c>
      <c r="N53" s="76">
        <f ca="1">M53-L53</f>
        <v>7.1753952380959607E-4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86.901032000000015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95.688671999999997</v>
      </c>
      <c r="I54" s="10"/>
      <c r="J54" s="223">
        <f ca="1">H54/D54-1</f>
        <v>0.1011223894326132</v>
      </c>
      <c r="L54" s="74">
        <f ca="1">INDIRECT($B54&amp;"!"&amp;L$3&amp;"8")</f>
        <v>0.99662715380952371</v>
      </c>
      <c r="M54" s="75">
        <f ca="1">INDIRECT($B54&amp;"!"&amp;M$3&amp;"8")</f>
        <v>0.99697617047619058</v>
      </c>
      <c r="N54" s="76">
        <f ca="1">M54-L54</f>
        <v>3.4901666666686815E-4</v>
      </c>
      <c r="O54" s="221"/>
      <c r="P54" s="226">
        <f ca="1">bdrate(L51:L54,D51:D54,M51:M54,H51:H54)</f>
        <v>-1.1042699237330256E-3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11"/>
      <c r="V59" s="211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07" t="s">
        <v>28</v>
      </c>
      <c r="L60" s="273" t="s">
        <v>46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28.276047999999999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31.99812</v>
      </c>
      <c r="I62" s="10"/>
      <c r="J62" s="223">
        <f ca="1">H62/D62-1</f>
        <v>0.1316333880887457</v>
      </c>
      <c r="L62" s="74">
        <f ca="1">INDIRECT($B62&amp;"!"&amp;L$3&amp;"5")</f>
        <v>0.97395939857142844</v>
      </c>
      <c r="M62" s="75">
        <f ca="1">INDIRECT($B62&amp;"!"&amp;M$3&amp;"5")</f>
        <v>0.97625360857142829</v>
      </c>
      <c r="N62" s="76">
        <f ca="1">M62-L62</f>
        <v>2.2942099999998522E-3</v>
      </c>
      <c r="O62" s="221"/>
      <c r="P62" s="223">
        <f ca="1">bdrate(D62:D65,L62:L65,H62:H65,M62:M65)</f>
        <v>7.2821104197508202E-2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41.070520000000002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47.120816000000005</v>
      </c>
      <c r="I63" s="10"/>
      <c r="J63" s="223">
        <f ca="1">H63/D63-1</f>
        <v>0.14731481364248622</v>
      </c>
      <c r="L63" s="74">
        <f ca="1">INDIRECT($B63&amp;"!"&amp;L$3&amp;"6")</f>
        <v>0.98513399047619032</v>
      </c>
      <c r="M63" s="75">
        <f ca="1">INDIRECT($B63&amp;"!"&amp;M$3&amp;"6")</f>
        <v>0.98657499761904766</v>
      </c>
      <c r="N63" s="76">
        <f ca="1">M63-L63</f>
        <v>1.4410071428573312E-3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61.787448000000005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70.18495999999999</v>
      </c>
      <c r="I64" s="10"/>
      <c r="J64" s="223">
        <f ca="1">H64/D64-1</f>
        <v>0.13590967537613752</v>
      </c>
      <c r="L64" s="74">
        <f ca="1">INDIRECT($B64&amp;"!"&amp;L$3&amp;"7")</f>
        <v>0.99288331380952366</v>
      </c>
      <c r="M64" s="75">
        <f ca="1">INDIRECT($B64&amp;"!"&amp;M$3&amp;"7")</f>
        <v>0.9935602733333333</v>
      </c>
      <c r="N64" s="76">
        <f ca="1">M64-L64</f>
        <v>6.7695952380963931E-4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90.327991999999995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99.472144</v>
      </c>
      <c r="I65" s="10"/>
      <c r="J65" s="223">
        <f ca="1">H65/D65-1</f>
        <v>0.10123276071497322</v>
      </c>
      <c r="L65" s="74">
        <f ca="1">INDIRECT($B65&amp;"!"&amp;L$3&amp;"8")</f>
        <v>0.99651579571428561</v>
      </c>
      <c r="M65" s="75">
        <f ca="1">INDIRECT($B65&amp;"!"&amp;M$3&amp;"8")</f>
        <v>0.99686069761904761</v>
      </c>
      <c r="N65" s="76">
        <f ca="1">M65-L65</f>
        <v>3.4490190476199611E-4</v>
      </c>
      <c r="O65" s="221"/>
      <c r="P65" s="226">
        <f ca="1">bdrate(L62:L65,D62:D65,M62:M65,H62:H65)</f>
        <v>-1.231206748415592E-3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11"/>
      <c r="V70" s="211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07" t="s">
        <v>28</v>
      </c>
      <c r="L71" s="273" t="s">
        <v>46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126.30592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141.91076799999999</v>
      </c>
      <c r="I73" s="10"/>
      <c r="J73" s="223">
        <f ca="1">H73/D73-1</f>
        <v>0.12354803321966212</v>
      </c>
      <c r="L73" s="74">
        <f ca="1">INDIRECT($B73&amp;"!"&amp;L$3&amp;"5")</f>
        <v>0.96421997343749999</v>
      </c>
      <c r="M73" s="75">
        <f ca="1">INDIRECT($B73&amp;"!"&amp;M$3&amp;"5")</f>
        <v>0.96734482218749984</v>
      </c>
      <c r="N73" s="76">
        <f ca="1">M73-L73</f>
        <v>3.1248487499998534E-3</v>
      </c>
      <c r="O73" s="221"/>
      <c r="P73" s="223">
        <f ca="1">bdrate(D73:D76,L73:L76,H73:H76,M73:M76)</f>
        <v>6.7114634051177235E-2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180.82447199999999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202.49611999999999</v>
      </c>
      <c r="I74" s="10"/>
      <c r="J74" s="223">
        <f ca="1">H74/D74-1</f>
        <v>0.11984908768322033</v>
      </c>
      <c r="L74" s="74">
        <f ca="1">INDIRECT($B74&amp;"!"&amp;L$3&amp;"6")</f>
        <v>0.98324764406249998</v>
      </c>
      <c r="M74" s="75">
        <f ca="1">INDIRECT($B74&amp;"!"&amp;M$3&amp;"6")</f>
        <v>0.98496578031249982</v>
      </c>
      <c r="N74" s="76">
        <f ca="1">M74-L74</f>
        <v>1.7181362499998354E-3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255.75700000000001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284.92426400000005</v>
      </c>
      <c r="I75" s="10"/>
      <c r="J75" s="223">
        <f ca="1">H75/D75-1</f>
        <v>0.11404287663680779</v>
      </c>
      <c r="L75" s="74">
        <f ca="1">INDIRECT($B75&amp;"!"&amp;L$3&amp;"7")</f>
        <v>0.99329307812500001</v>
      </c>
      <c r="M75" s="75">
        <f ca="1">INDIRECT($B75&amp;"!"&amp;M$3&amp;"7")</f>
        <v>0.99413905843750006</v>
      </c>
      <c r="N75" s="76">
        <f ca="1">M75-L75</f>
        <v>8.4598031250004979E-4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355.70987200000002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388.26202400000005</v>
      </c>
      <c r="I76" s="10"/>
      <c r="J76" s="223">
        <f ca="1">H76/D76-1</f>
        <v>9.1513209394424866E-2</v>
      </c>
      <c r="L76" s="74">
        <f ca="1">INDIRECT($B76&amp;"!"&amp;L$3&amp;"8")</f>
        <v>0.99680079562500001</v>
      </c>
      <c r="M76" s="75">
        <f ca="1">INDIRECT($B76&amp;"!"&amp;M$3&amp;"8")</f>
        <v>0.99712737093749981</v>
      </c>
      <c r="N76" s="76">
        <f ca="1">M76-L76</f>
        <v>3.2657531249979943E-4</v>
      </c>
      <c r="O76" s="221"/>
      <c r="P76" s="226">
        <f ca="1">bdrate(L73:L76,D73:D76,M73:M76,H73:H76)</f>
        <v>-1.7218854057248212E-3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11"/>
      <c r="V81" s="211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07" t="s">
        <v>28</v>
      </c>
      <c r="L82" s="273" t="s">
        <v>46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132.18955199999999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148.74119999999999</v>
      </c>
      <c r="I84" s="10"/>
      <c r="J84" s="223">
        <f ca="1">H84/D84-1</f>
        <v>0.12521146905770597</v>
      </c>
      <c r="L84" s="74">
        <f ca="1">INDIRECT($B84&amp;"!"&amp;L$3&amp;"5")</f>
        <v>0.96255889000000028</v>
      </c>
      <c r="M84" s="75">
        <f ca="1">INDIRECT($B84&amp;"!"&amp;M$3&amp;"5")</f>
        <v>0.96530979062500022</v>
      </c>
      <c r="N84" s="76">
        <f ca="1">M84-L84</f>
        <v>2.7509006249999413E-3</v>
      </c>
      <c r="O84" s="221"/>
      <c r="P84" s="223">
        <f ca="1">bdrate(D84:D87,L84:L87,H84:H87,M84:M87)</f>
        <v>6.9029608427938927E-2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189.39303200000001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212.310136</v>
      </c>
      <c r="I85" s="10"/>
      <c r="J85" s="223">
        <f ca="1">H85/D85-1</f>
        <v>0.12100288884968058</v>
      </c>
      <c r="L85" s="74">
        <f ca="1">INDIRECT($B85&amp;"!"&amp;L$3&amp;"6")</f>
        <v>0.98248135375000001</v>
      </c>
      <c r="M85" s="75">
        <f ca="1">INDIRECT($B85&amp;"!"&amp;M$3&amp;"6")</f>
        <v>0.98438578249999997</v>
      </c>
      <c r="N85" s="76">
        <f ca="1">M85-L85</f>
        <v>1.9044287499999646E-3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267.70935200000002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298.38734399999998</v>
      </c>
      <c r="I86" s="10"/>
      <c r="J86" s="223">
        <f ca="1">H86/D86-1</f>
        <v>0.11459439788267067</v>
      </c>
      <c r="L86" s="74">
        <f ca="1">INDIRECT($B86&amp;"!"&amp;L$3&amp;"7")</f>
        <v>0.99293924562500013</v>
      </c>
      <c r="M86" s="75">
        <f ca="1">INDIRECT($B86&amp;"!"&amp;M$3&amp;"7")</f>
        <v>0.99372942718750013</v>
      </c>
      <c r="N86" s="76">
        <f ca="1">M86-L86</f>
        <v>7.9018156249999194E-4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371.78708800000004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405.806104</v>
      </c>
      <c r="I87" s="10"/>
      <c r="J87" s="223">
        <f ca="1">H87/D87-1</f>
        <v>9.1501337991597875E-2</v>
      </c>
      <c r="L87" s="74">
        <f ca="1">INDIRECT($B87&amp;"!"&amp;L$3&amp;"8")</f>
        <v>0.99657628437500012</v>
      </c>
      <c r="M87" s="75">
        <f ca="1">INDIRECT($B87&amp;"!"&amp;M$3&amp;"8")</f>
        <v>0.99688181125000008</v>
      </c>
      <c r="N87" s="76">
        <f ca="1">M87-L87</f>
        <v>3.0552687499996178E-4</v>
      </c>
      <c r="O87" s="221"/>
      <c r="P87" s="226">
        <f ca="1">bdrate(L84:L87,D84:D87,M84:M87,H84:H87)</f>
        <v>-1.8861178071789553E-3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11"/>
      <c r="V92" s="211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07" t="s">
        <v>28</v>
      </c>
      <c r="L93" s="273" t="s">
        <v>46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37.904303999999996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43.155912000000001</v>
      </c>
      <c r="I95" s="10"/>
      <c r="J95" s="223">
        <f ca="1">H95/D95-1</f>
        <v>0.13854912096526051</v>
      </c>
      <c r="L95" s="74">
        <f ca="1">INDIRECT($B95&amp;"!"&amp;L$3&amp;"5")</f>
        <v>0.97613948761904779</v>
      </c>
      <c r="M95" s="75">
        <f ca="1">INDIRECT($B95&amp;"!"&amp;M$3&amp;"5")</f>
        <v>0.97887245571428583</v>
      </c>
      <c r="N95" s="76">
        <f ca="1">M95-L95</f>
        <v>2.732968095238042E-3</v>
      </c>
      <c r="O95" s="221"/>
      <c r="P95" s="223">
        <f ca="1">bdrate(D95:D98,L95:L98,H95:H98,M95:M98)</f>
        <v>6.2946639447812203E-2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56.021999999999998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64.133495999999994</v>
      </c>
      <c r="I96" s="10"/>
      <c r="J96" s="223">
        <f ca="1">H96/D96-1</f>
        <v>0.14479126057620206</v>
      </c>
      <c r="L96" s="74">
        <f ca="1">INDIRECT($B96&amp;"!"&amp;L$3&amp;"6")</f>
        <v>0.98638870999999972</v>
      </c>
      <c r="M96" s="75">
        <f ca="1">INDIRECT($B96&amp;"!"&amp;M$3&amp;"6")</f>
        <v>0.98778708000000004</v>
      </c>
      <c r="N96" s="76">
        <f ca="1">M96-L96</f>
        <v>1.3983700000003152E-3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83.811503999999999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94.915872000000007</v>
      </c>
      <c r="I97" s="10"/>
      <c r="J97" s="223">
        <f ca="1">H97/D97-1</f>
        <v>0.13249216957137544</v>
      </c>
      <c r="L97" s="74">
        <f ca="1">INDIRECT($B97&amp;"!"&amp;L$3&amp;"7")</f>
        <v>0.99354173904761889</v>
      </c>
      <c r="M97" s="75">
        <f ca="1">INDIRECT($B97&amp;"!"&amp;M$3&amp;"7")</f>
        <v>0.99423217047619072</v>
      </c>
      <c r="N97" s="76">
        <f ca="1">M97-L97</f>
        <v>6.9043142857183604E-4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121.28760000000001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133.515456</v>
      </c>
      <c r="I98" s="10"/>
      <c r="J98" s="223">
        <f ca="1">H98/D98-1</f>
        <v>0.10081703323340552</v>
      </c>
      <c r="L98" s="74">
        <f ca="1">INDIRECT($B98&amp;"!"&amp;L$3&amp;"8")</f>
        <v>0.99675964190476185</v>
      </c>
      <c r="M98" s="75">
        <f ca="1">INDIRECT($B98&amp;"!"&amp;M$3&amp;"8")</f>
        <v>0.99710845142857152</v>
      </c>
      <c r="N98" s="76">
        <f ca="1">M98-L98</f>
        <v>3.4880952380966779E-4</v>
      </c>
      <c r="O98" s="221"/>
      <c r="P98" s="226">
        <f ca="1">bdrate(L95:L98,D95:D98,M95:M98,H95:H98)</f>
        <v>-9.7932487063112639E-4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11"/>
      <c r="V103" s="211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07" t="s">
        <v>28</v>
      </c>
      <c r="L104" s="273" t="s">
        <v>46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39.078191999999994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44.56575200000001</v>
      </c>
      <c r="I106" s="10"/>
      <c r="J106" s="223">
        <f ca="1">H106/D106-1</f>
        <v>0.14042512509278882</v>
      </c>
      <c r="L106" s="74">
        <f ca="1">INDIRECT($B106&amp;"!"&amp;L$3&amp;"5")</f>
        <v>0.97536403238095259</v>
      </c>
      <c r="M106" s="75">
        <f ca="1">INDIRECT($B106&amp;"!"&amp;M$3&amp;"5")</f>
        <v>0.97716037809523804</v>
      </c>
      <c r="N106" s="76">
        <f ca="1">M106-L106</f>
        <v>1.7963457142854411E-3</v>
      </c>
      <c r="O106" s="221"/>
      <c r="P106" s="223">
        <f ca="1">bdrate(D106:D109,L106:L109,H106:H109,M106:M109)</f>
        <v>8.0682811391225462E-2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57.88199199999999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66.379448000000011</v>
      </c>
      <c r="I107" s="10"/>
      <c r="J107" s="223">
        <f ca="1">H107/D107-1</f>
        <v>0.14680655772869766</v>
      </c>
      <c r="L107" s="74">
        <f ca="1">INDIRECT($B107&amp;"!"&amp;L$3&amp;"6")</f>
        <v>0.98593933333333306</v>
      </c>
      <c r="M107" s="75">
        <f ca="1">INDIRECT($B107&amp;"!"&amp;M$3&amp;"6")</f>
        <v>0.98705694857142845</v>
      </c>
      <c r="N107" s="76">
        <f ca="1">M107-L107</f>
        <v>1.117615238095393E-3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86.779640000000001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98.37782399999999</v>
      </c>
      <c r="I108" s="10"/>
      <c r="J108" s="223">
        <f ca="1">H108/D108-1</f>
        <v>0.13365098080609683</v>
      </c>
      <c r="L108" s="74">
        <f ca="1">INDIRECT($B108&amp;"!"&amp;L$3&amp;"7")</f>
        <v>0.99312553285714278</v>
      </c>
      <c r="M108" s="75">
        <f ca="1">INDIRECT($B108&amp;"!"&amp;M$3&amp;"7")</f>
        <v>0.99381804095238091</v>
      </c>
      <c r="N108" s="76">
        <f ca="1">M108-L108</f>
        <v>6.9250809523813128E-4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125.57141600000001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138.21379200000001</v>
      </c>
      <c r="I109" s="10"/>
      <c r="J109" s="223">
        <f ca="1">H109/D109-1</f>
        <v>0.10067877230913758</v>
      </c>
      <c r="L109" s="74">
        <f ca="1">INDIRECT($B109&amp;"!"&amp;L$3&amp;"8")</f>
        <v>0.9966197390476188</v>
      </c>
      <c r="M109" s="75">
        <f ca="1">INDIRECT($B109&amp;"!"&amp;M$3&amp;"8")</f>
        <v>0.99695701619047605</v>
      </c>
      <c r="N109" s="76">
        <f ca="1">M109-L109</f>
        <v>3.3727714285725074E-4</v>
      </c>
      <c r="O109" s="221"/>
      <c r="P109" s="226">
        <f ca="1">bdrate(L106:L109,D106:D109,M106:M109,H106:H109)</f>
        <v>-1.2613467949649237E-3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workbookViewId="0">
      <selection activeCell="J7" sqref="J7:J10"/>
    </sheetView>
  </sheetViews>
  <sheetFormatPr defaultColWidth="9" defaultRowHeight="15.6" x14ac:dyDescent="0.25"/>
  <cols>
    <col min="1" max="1" width="1.59765625" style="208" bestFit="1" customWidth="1"/>
    <col min="2" max="2" width="6.59765625" style="208" customWidth="1"/>
    <col min="3" max="3" width="9.3984375" style="208" customWidth="1"/>
    <col min="4" max="4" width="14.3984375" style="208" customWidth="1"/>
    <col min="5" max="5" width="4.59765625" style="208" customWidth="1"/>
    <col min="6" max="6" width="6.59765625" style="208" customWidth="1"/>
    <col min="7" max="7" width="9.3984375" style="208" customWidth="1"/>
    <col min="8" max="8" width="14.3984375" style="208" customWidth="1"/>
    <col min="9" max="9" width="4.59765625" style="208" customWidth="1"/>
    <col min="10" max="10" width="9.59765625" style="208" customWidth="1"/>
    <col min="11" max="11" width="4.59765625" style="208" customWidth="1"/>
    <col min="12" max="12" width="14.3984375" style="208" bestFit="1" customWidth="1"/>
    <col min="13" max="13" width="16.09765625" style="208" bestFit="1" customWidth="1"/>
    <col min="14" max="14" width="7.59765625" style="208" bestFit="1" customWidth="1"/>
    <col min="15" max="15" width="4.59765625" style="208" customWidth="1"/>
    <col min="16" max="16" width="9.59765625" style="208" bestFit="1" customWidth="1"/>
    <col min="17" max="17" width="4.59765625" style="208" customWidth="1"/>
    <col min="18" max="18" width="84.59765625" style="208" customWidth="1"/>
    <col min="19" max="19" width="6.5" style="208" bestFit="1" customWidth="1"/>
    <col min="20" max="20" width="9.59765625" style="208" bestFit="1" customWidth="1"/>
    <col min="21" max="21" width="1.59765625" style="208" bestFit="1" customWidth="1"/>
    <col min="22" max="22" width="7.59765625" style="208" bestFit="1" customWidth="1"/>
    <col min="23" max="23" width="1.59765625" style="208" bestFit="1" customWidth="1"/>
    <col min="24" max="24" width="14.3984375" style="208" bestFit="1" customWidth="1"/>
    <col min="25" max="25" width="16.09765625" style="208" bestFit="1" customWidth="1"/>
    <col min="26" max="26" width="5.09765625" style="208" bestFit="1" customWidth="1"/>
    <col min="27" max="27" width="1.59765625" style="208" bestFit="1" customWidth="1"/>
    <col min="28" max="28" width="8.09765625" style="211" bestFit="1" customWidth="1"/>
    <col min="29" max="29" width="9" style="208" customWidth="1"/>
    <col min="30" max="30" width="1.3984375" style="208" bestFit="1" customWidth="1"/>
    <col min="31" max="31" width="80.59765625" style="208" customWidth="1"/>
    <col min="32" max="32" width="1.3984375" style="208" bestFit="1" customWidth="1"/>
    <col min="33" max="41" width="9" style="208" customWidth="1"/>
    <col min="42" max="16384" width="9" style="208"/>
  </cols>
  <sheetData>
    <row r="1" spans="1:32" x14ac:dyDescent="0.25">
      <c r="AD1" s="11"/>
      <c r="AF1" s="11"/>
    </row>
    <row r="2" spans="1:32" x14ac:dyDescent="0.25">
      <c r="B2" s="278" t="str">
        <f>'Summary (auto)'!C3</f>
        <v>MPEG-151</v>
      </c>
      <c r="C2" s="274"/>
      <c r="D2" s="274"/>
      <c r="E2" s="198"/>
      <c r="F2" s="278" t="str">
        <f>'Summary (auto)'!C4</f>
        <v>my</v>
      </c>
      <c r="G2" s="274"/>
      <c r="H2" s="274"/>
      <c r="I2" s="211"/>
      <c r="J2" s="209" t="s">
        <v>21</v>
      </c>
      <c r="K2" s="211"/>
      <c r="L2" s="277" t="s">
        <v>22</v>
      </c>
      <c r="M2" s="274"/>
      <c r="N2" s="274"/>
      <c r="O2" s="211"/>
      <c r="P2" s="209" t="s">
        <v>23</v>
      </c>
      <c r="U2" s="209"/>
      <c r="V2" s="209"/>
    </row>
    <row r="3" spans="1:32" ht="16.5" customHeight="1" thickBot="1" x14ac:dyDescent="0.3">
      <c r="A3" s="173"/>
      <c r="B3" s="198"/>
      <c r="C3" s="198"/>
      <c r="D3" s="198"/>
      <c r="E3" s="198"/>
      <c r="F3" s="198"/>
      <c r="G3" s="198"/>
      <c r="H3" s="198"/>
      <c r="I3" s="211"/>
      <c r="J3" s="211"/>
      <c r="K3" s="174"/>
      <c r="L3" s="85" t="s">
        <v>47</v>
      </c>
      <c r="M3" s="85" t="s">
        <v>48</v>
      </c>
      <c r="N3" s="211"/>
      <c r="O3" s="174"/>
      <c r="P3" s="211"/>
      <c r="U3" s="173"/>
      <c r="W3" s="173"/>
    </row>
    <row r="4" spans="1:32" x14ac:dyDescent="0.25">
      <c r="B4" s="279" t="s">
        <v>10</v>
      </c>
      <c r="C4" s="280"/>
      <c r="D4" s="281"/>
      <c r="E4" s="3"/>
      <c r="F4" s="279" t="str">
        <f>B4</f>
        <v>fruit</v>
      </c>
      <c r="G4" s="280"/>
      <c r="H4" s="281"/>
      <c r="I4" s="3"/>
      <c r="J4" s="210"/>
      <c r="L4" s="282" t="str">
        <f>F4</f>
        <v>fruit</v>
      </c>
      <c r="M4" s="280"/>
      <c r="N4" s="281"/>
      <c r="O4" s="178"/>
      <c r="P4" s="210"/>
      <c r="Q4" s="178"/>
      <c r="R4" s="178"/>
      <c r="S4" s="178"/>
      <c r="T4" s="178"/>
      <c r="U4" s="211"/>
      <c r="V4" s="211"/>
      <c r="X4" s="283"/>
      <c r="Y4" s="274"/>
      <c r="Z4" s="274"/>
    </row>
    <row r="5" spans="1:32" x14ac:dyDescent="0.25">
      <c r="B5" s="276" t="s">
        <v>26</v>
      </c>
      <c r="C5" s="274"/>
      <c r="D5" s="69" t="s">
        <v>27</v>
      </c>
      <c r="E5" s="221"/>
      <c r="F5" s="276" t="s">
        <v>26</v>
      </c>
      <c r="G5" s="274"/>
      <c r="H5" s="69" t="s">
        <v>27</v>
      </c>
      <c r="I5" s="10"/>
      <c r="J5" s="207" t="s">
        <v>28</v>
      </c>
      <c r="L5" s="273" t="s">
        <v>46</v>
      </c>
      <c r="M5" s="274"/>
      <c r="N5" s="275"/>
      <c r="O5" s="67"/>
      <c r="P5" s="4"/>
      <c r="Q5" s="67"/>
      <c r="R5" s="277"/>
      <c r="S5" s="274"/>
      <c r="T5" s="274"/>
      <c r="U5" s="209"/>
      <c r="V5" s="209"/>
      <c r="X5" s="277"/>
      <c r="Y5" s="274"/>
      <c r="Z5" s="274"/>
    </row>
    <row r="6" spans="1:32" x14ac:dyDescent="0.25">
      <c r="B6" s="175" t="s">
        <v>0</v>
      </c>
      <c r="C6" s="99" t="s">
        <v>30</v>
      </c>
      <c r="D6" s="68" t="s">
        <v>31</v>
      </c>
      <c r="E6" s="221"/>
      <c r="F6" s="175" t="s">
        <v>0</v>
      </c>
      <c r="G6" s="99" t="s">
        <v>30</v>
      </c>
      <c r="H6" s="68" t="s">
        <v>31</v>
      </c>
      <c r="I6" s="10"/>
      <c r="J6" s="73"/>
      <c r="L6" s="176" t="str">
        <f>CONCATENATE(B$2," ",L4)</f>
        <v>MPEG-151 fruit</v>
      </c>
      <c r="M6" s="194" t="str">
        <f>CONCATENATE(F$2," ",L4)</f>
        <v>my fruit</v>
      </c>
      <c r="N6" s="177" t="s">
        <v>32</v>
      </c>
      <c r="O6" s="3"/>
      <c r="P6" s="4" t="s">
        <v>23</v>
      </c>
      <c r="Q6" s="3"/>
      <c r="R6" s="3"/>
      <c r="S6" s="3"/>
      <c r="T6" s="3"/>
      <c r="U6" s="3"/>
      <c r="V6" s="3"/>
      <c r="X6" s="178"/>
      <c r="Y6" s="178"/>
      <c r="Z6" s="178"/>
    </row>
    <row r="7" spans="1:32" x14ac:dyDescent="0.25">
      <c r="B7" s="92" t="str">
        <f>B4</f>
        <v>fruit</v>
      </c>
      <c r="C7" s="99" t="s">
        <v>33</v>
      </c>
      <c r="D7" s="222">
        <f ca="1">0.001*INDIRECT($B7&amp;"!E5")</f>
        <v>3.801600000000001</v>
      </c>
      <c r="E7" s="221"/>
      <c r="F7" s="92" t="str">
        <f>F4</f>
        <v>fruit</v>
      </c>
      <c r="G7" s="99" t="s">
        <v>33</v>
      </c>
      <c r="H7" s="222">
        <f ca="1">0.001*INDIRECT($B7&amp;"!W5")</f>
        <v>4.0796559999999999</v>
      </c>
      <c r="I7" s="10"/>
      <c r="J7" s="223">
        <f ca="1">H7/D7-1</f>
        <v>7.3141835016834689E-2</v>
      </c>
      <c r="L7" s="74">
        <f ca="1">INDIRECT($B7&amp;"!"&amp;L$3&amp;"5")</f>
        <v>6.4511383041666662E-3</v>
      </c>
      <c r="M7" s="75">
        <f ca="1">INDIRECT($B7&amp;"!"&amp;M$3&amp;"5")</f>
        <v>5.591781091666667E-3</v>
      </c>
      <c r="N7" s="76">
        <f ca="1">M7-L7</f>
        <v>-8.593572124999992E-4</v>
      </c>
      <c r="O7" s="221"/>
      <c r="P7" s="223">
        <f ca="1">bdrate(D7:D10,L7:L10,H7:H10,M7:M10)</f>
        <v>0</v>
      </c>
      <c r="Q7" s="221"/>
      <c r="R7" s="10"/>
      <c r="S7" s="10"/>
      <c r="T7" s="10"/>
      <c r="U7" s="10"/>
      <c r="V7" s="224"/>
      <c r="X7" s="7"/>
      <c r="Y7" s="7"/>
      <c r="Z7" s="64"/>
      <c r="AB7" s="225"/>
    </row>
    <row r="8" spans="1:32" x14ac:dyDescent="0.25">
      <c r="B8" s="92" t="str">
        <f>B7</f>
        <v>fruit</v>
      </c>
      <c r="C8" s="99" t="s">
        <v>34</v>
      </c>
      <c r="D8" s="222">
        <f ca="1">0.001*INDIRECT($B8&amp;"!E6")</f>
        <v>4.8106800000000005</v>
      </c>
      <c r="E8" s="221"/>
      <c r="F8" s="92" t="str">
        <f>F7</f>
        <v>fruit</v>
      </c>
      <c r="G8" s="99" t="s">
        <v>34</v>
      </c>
      <c r="H8" s="222">
        <f ca="1">0.001*INDIRECT($B8&amp;"!W6")</f>
        <v>5.2085279999999994</v>
      </c>
      <c r="I8" s="10"/>
      <c r="J8" s="223">
        <f ca="1">H8/D8-1</f>
        <v>8.2700990296589838E-2</v>
      </c>
      <c r="L8" s="74">
        <f ca="1">INDIRECT($B8&amp;"!"&amp;L$3&amp;"6")</f>
        <v>3.4380993833333338E-3</v>
      </c>
      <c r="M8" s="75">
        <f ca="1">INDIRECT($B8&amp;"!"&amp;M$3&amp;"6")</f>
        <v>3.0389053916666671E-3</v>
      </c>
      <c r="N8" s="76">
        <f ca="1">M8-L8</f>
        <v>-3.991939916666667E-4</v>
      </c>
      <c r="O8" s="221"/>
      <c r="P8" s="4"/>
      <c r="Q8" s="221"/>
      <c r="R8" s="10"/>
      <c r="S8" s="10"/>
      <c r="T8" s="10"/>
      <c r="U8" s="10"/>
      <c r="V8" s="224"/>
      <c r="X8" s="7"/>
      <c r="Y8" s="7"/>
      <c r="Z8" s="64"/>
    </row>
    <row r="9" spans="1:32" x14ac:dyDescent="0.25">
      <c r="B9" s="92" t="str">
        <f>B8</f>
        <v>fruit</v>
      </c>
      <c r="C9" s="99" t="s">
        <v>35</v>
      </c>
      <c r="D9" s="222">
        <f ca="1">0.001*INDIRECT($B9&amp;"!E7")</f>
        <v>6.1621440000000005</v>
      </c>
      <c r="E9" s="221"/>
      <c r="F9" s="92" t="str">
        <f>F8</f>
        <v>fruit</v>
      </c>
      <c r="G9" s="99" t="s">
        <v>35</v>
      </c>
      <c r="H9" s="222">
        <f ca="1">0.001*INDIRECT($B9&amp;"!W7")</f>
        <v>6.9094400000000009</v>
      </c>
      <c r="I9" s="10"/>
      <c r="J9" s="223">
        <f ca="1">H9/D9-1</f>
        <v>0.12127207673173501</v>
      </c>
      <c r="L9" s="74">
        <f ca="1">INDIRECT($B9&amp;"!"&amp;L$3&amp;"7")</f>
        <v>2.2802280166666668E-3</v>
      </c>
      <c r="M9" s="75">
        <f ca="1">INDIRECT($B9&amp;"!"&amp;M$3&amp;"7")</f>
        <v>1.9927221249999997E-3</v>
      </c>
      <c r="N9" s="76">
        <f ca="1">M9-L9</f>
        <v>-2.8750589166666712E-4</v>
      </c>
      <c r="O9" s="221"/>
      <c r="P9" s="4" t="s">
        <v>36</v>
      </c>
      <c r="Q9" s="221"/>
      <c r="R9" s="10"/>
      <c r="S9" s="10"/>
      <c r="T9" s="10"/>
      <c r="U9" s="10"/>
      <c r="V9" s="224"/>
      <c r="X9" s="7"/>
      <c r="Y9" s="7"/>
      <c r="Z9" s="64"/>
    </row>
    <row r="10" spans="1:32" x14ac:dyDescent="0.25">
      <c r="B10" s="92" t="str">
        <f>B9</f>
        <v>fruit</v>
      </c>
      <c r="C10" s="99" t="s">
        <v>37</v>
      </c>
      <c r="D10" s="222">
        <f ca="1">0.001*INDIRECT($B10&amp;"!E8")</f>
        <v>8.6076400000000017</v>
      </c>
      <c r="E10" s="221"/>
      <c r="F10" s="92" t="str">
        <f>F9</f>
        <v>fruit</v>
      </c>
      <c r="G10" s="99" t="s">
        <v>37</v>
      </c>
      <c r="H10" s="222">
        <f ca="1">0.001*INDIRECT($B10&amp;"!W8")</f>
        <v>9.7417759999999998</v>
      </c>
      <c r="I10" s="10"/>
      <c r="J10" s="223">
        <f ca="1">H10/D10-1</f>
        <v>0.13175922784874805</v>
      </c>
      <c r="L10" s="74">
        <f ca="1">INDIRECT($B10&amp;"!"&amp;L$3&amp;"8")</f>
        <v>1.2600069291666665E-3</v>
      </c>
      <c r="M10" s="75">
        <f ca="1">INDIRECT($B10&amp;"!"&amp;M$3&amp;"8")</f>
        <v>1.1483708604166666E-3</v>
      </c>
      <c r="N10" s="76">
        <f ca="1">M10-L10</f>
        <v>-1.1163606874999986E-4</v>
      </c>
      <c r="O10" s="221"/>
      <c r="P10" s="226">
        <f ca="1">bdrate(L7:L10,D7:D10,M7:M10,H7:H10)</f>
        <v>5.9612856757107258E-2</v>
      </c>
      <c r="Q10" s="221"/>
      <c r="R10" s="10"/>
      <c r="S10" s="10"/>
      <c r="T10" s="10"/>
      <c r="U10" s="10"/>
      <c r="V10" s="224"/>
      <c r="X10" s="7"/>
      <c r="Y10" s="7"/>
      <c r="Z10" s="64"/>
    </row>
    <row r="11" spans="1:32" ht="16.5" customHeight="1" thickBot="1" x14ac:dyDescent="0.3">
      <c r="B11" s="70"/>
      <c r="C11" s="100"/>
      <c r="D11" s="227"/>
      <c r="E11" s="221"/>
      <c r="F11" s="70"/>
      <c r="G11" s="100"/>
      <c r="H11" s="222"/>
      <c r="I11" s="10"/>
      <c r="J11" s="223"/>
      <c r="L11" s="74"/>
      <c r="M11" s="75"/>
      <c r="N11" s="77"/>
      <c r="O11" s="221"/>
      <c r="P11" s="228"/>
      <c r="Q11" s="221"/>
      <c r="R11" s="10"/>
      <c r="S11" s="10"/>
      <c r="T11" s="10"/>
      <c r="U11" s="10"/>
      <c r="V11" s="224"/>
      <c r="X11" s="7"/>
      <c r="Y11" s="7"/>
      <c r="Z11" s="64"/>
      <c r="AB11" s="225"/>
    </row>
    <row r="12" spans="1:32" ht="16.5" customHeight="1" x14ac:dyDescent="0.25">
      <c r="B12" s="71"/>
      <c r="C12" s="89"/>
      <c r="D12" s="229"/>
      <c r="F12" s="71"/>
      <c r="G12" s="89"/>
      <c r="H12" s="229"/>
      <c r="J12" s="78">
        <f ca="1">MIN(D7:D11,H7:H11)</f>
        <v>3.801600000000001</v>
      </c>
      <c r="L12" s="79"/>
      <c r="M12" s="80"/>
      <c r="N12" s="81"/>
      <c r="O12" s="221"/>
      <c r="P12" s="210"/>
      <c r="Q12" s="221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27"/>
      <c r="E13" s="221"/>
      <c r="F13" s="70"/>
      <c r="G13" s="72"/>
      <c r="H13" s="227"/>
      <c r="I13" s="10"/>
      <c r="J13" s="82">
        <f ca="1">MAX(D7:D11,H7:H11)</f>
        <v>9.7417759999999998</v>
      </c>
      <c r="L13" s="83">
        <f>L12</f>
        <v>0</v>
      </c>
      <c r="M13" s="84">
        <f>M12</f>
        <v>0</v>
      </c>
      <c r="N13" s="77"/>
      <c r="O13" s="221"/>
      <c r="P13" s="6"/>
      <c r="Q13" s="221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79" t="s">
        <v>11</v>
      </c>
      <c r="C15" s="280"/>
      <c r="D15" s="281"/>
      <c r="E15" s="3"/>
      <c r="F15" s="279" t="str">
        <f>B15</f>
        <v>breakfast</v>
      </c>
      <c r="G15" s="280"/>
      <c r="H15" s="281"/>
      <c r="I15" s="3"/>
      <c r="J15" s="210"/>
      <c r="L15" s="282" t="str">
        <f>F15</f>
        <v>breakfast</v>
      </c>
      <c r="M15" s="280"/>
      <c r="N15" s="281"/>
      <c r="O15" s="178"/>
      <c r="P15" s="210"/>
      <c r="Q15" s="178"/>
      <c r="R15" s="178"/>
      <c r="S15" s="178"/>
      <c r="T15" s="178"/>
      <c r="U15" s="211"/>
      <c r="V15" s="211"/>
      <c r="X15" s="283"/>
      <c r="Y15" s="274"/>
      <c r="Z15" s="274"/>
    </row>
    <row r="16" spans="1:32" x14ac:dyDescent="0.25">
      <c r="B16" s="276" t="s">
        <v>26</v>
      </c>
      <c r="C16" s="274"/>
      <c r="D16" s="69" t="s">
        <v>27</v>
      </c>
      <c r="E16" s="221"/>
      <c r="F16" s="276" t="s">
        <v>26</v>
      </c>
      <c r="G16" s="274"/>
      <c r="H16" s="69" t="s">
        <v>27</v>
      </c>
      <c r="I16" s="10"/>
      <c r="J16" s="207" t="s">
        <v>28</v>
      </c>
      <c r="L16" s="273" t="s">
        <v>46</v>
      </c>
      <c r="M16" s="274"/>
      <c r="N16" s="275"/>
      <c r="O16" s="67"/>
      <c r="P16" s="4"/>
      <c r="Q16" s="67"/>
      <c r="R16" s="277"/>
      <c r="S16" s="274"/>
      <c r="T16" s="274"/>
      <c r="U16" s="209"/>
      <c r="V16" s="209"/>
      <c r="X16" s="277"/>
      <c r="Y16" s="274"/>
      <c r="Z16" s="274"/>
    </row>
    <row r="17" spans="2:28" x14ac:dyDescent="0.25">
      <c r="B17" s="175" t="s">
        <v>0</v>
      </c>
      <c r="C17" s="99" t="s">
        <v>30</v>
      </c>
      <c r="D17" s="68" t="s">
        <v>31</v>
      </c>
      <c r="E17" s="221"/>
      <c r="F17" s="175" t="s">
        <v>0</v>
      </c>
      <c r="G17" s="99" t="s">
        <v>30</v>
      </c>
      <c r="H17" s="68" t="s">
        <v>31</v>
      </c>
      <c r="I17" s="10"/>
      <c r="J17" s="73"/>
      <c r="L17" s="176" t="str">
        <f>CONCATENATE(B$2," ",L15)</f>
        <v>MPEG-151 breakfast</v>
      </c>
      <c r="M17" s="194" t="str">
        <f>CONCATENATE(F$2," ",L15)</f>
        <v>my breakfast</v>
      </c>
      <c r="N17" s="177" t="s">
        <v>32</v>
      </c>
      <c r="O17" s="3"/>
      <c r="P17" s="4" t="s">
        <v>23</v>
      </c>
      <c r="Q17" s="3"/>
      <c r="R17" s="3"/>
      <c r="S17" s="3"/>
      <c r="T17" s="3"/>
      <c r="U17" s="3"/>
      <c r="V17" s="3"/>
      <c r="X17" s="178"/>
      <c r="Y17" s="178"/>
      <c r="Z17" s="178"/>
    </row>
    <row r="18" spans="2:28" x14ac:dyDescent="0.25">
      <c r="B18" s="92" t="str">
        <f>B15</f>
        <v>breakfast</v>
      </c>
      <c r="C18" s="99" t="s">
        <v>33</v>
      </c>
      <c r="D18" s="222">
        <f ca="1">0.001*INDIRECT($B18&amp;"!E5")</f>
        <v>29.707768000000002</v>
      </c>
      <c r="E18" s="221"/>
      <c r="F18" s="92" t="str">
        <f>F15</f>
        <v>breakfast</v>
      </c>
      <c r="G18" s="99" t="s">
        <v>33</v>
      </c>
      <c r="H18" s="222">
        <f ca="1">0.001*INDIRECT($B18&amp;"!W5")</f>
        <v>33.414000000000001</v>
      </c>
      <c r="I18" s="10"/>
      <c r="J18" s="223">
        <f ca="1">H18/D18-1</f>
        <v>0.12475632635881628</v>
      </c>
      <c r="L18" s="74">
        <f ca="1">INDIRECT($B18&amp;"!"&amp;L$3&amp;"5")</f>
        <v>1.533537043333333E-2</v>
      </c>
      <c r="M18" s="75">
        <f ca="1">INDIRECT($B18&amp;"!"&amp;M$3&amp;"5")</f>
        <v>1.2966156966666665E-2</v>
      </c>
      <c r="N18" s="76">
        <f ca="1">M18-L18</f>
        <v>-2.3692134666666656E-3</v>
      </c>
      <c r="O18" s="221"/>
      <c r="P18" s="223">
        <f ca="1">bdrate(D18:D21,L18:L21,H18:H21,M18:M21)</f>
        <v>0</v>
      </c>
      <c r="Q18" s="221"/>
      <c r="R18" s="10"/>
      <c r="S18" s="10"/>
      <c r="T18" s="10"/>
      <c r="U18" s="10"/>
      <c r="V18" s="224"/>
      <c r="X18" s="7"/>
      <c r="Y18" s="7"/>
      <c r="Z18" s="64"/>
      <c r="AB18" s="225"/>
    </row>
    <row r="19" spans="2:28" x14ac:dyDescent="0.25">
      <c r="B19" s="92" t="str">
        <f>B18</f>
        <v>breakfast</v>
      </c>
      <c r="C19" s="99" t="s">
        <v>34</v>
      </c>
      <c r="D19" s="222">
        <f ca="1">0.001*INDIRECT($B19&amp;"!E6")</f>
        <v>39.551535999999992</v>
      </c>
      <c r="E19" s="221"/>
      <c r="F19" s="92" t="str">
        <f>F18</f>
        <v>breakfast</v>
      </c>
      <c r="G19" s="99" t="s">
        <v>34</v>
      </c>
      <c r="H19" s="222">
        <f ca="1">0.001*INDIRECT($B19&amp;"!W6")</f>
        <v>44.680991999999996</v>
      </c>
      <c r="I19" s="10"/>
      <c r="J19" s="223">
        <f ca="1">H19/D19-1</f>
        <v>0.12969043730691032</v>
      </c>
      <c r="L19" s="74">
        <f ca="1">INDIRECT($B19&amp;"!"&amp;L$3&amp;"6")</f>
        <v>7.8005268666666659E-3</v>
      </c>
      <c r="M19" s="75">
        <f ca="1">INDIRECT($B19&amp;"!"&amp;M$3&amp;"6")</f>
        <v>7.4496496466666673E-3</v>
      </c>
      <c r="N19" s="76">
        <f ca="1">M19-L19</f>
        <v>-3.5087721999999856E-4</v>
      </c>
      <c r="O19" s="221"/>
      <c r="P19" s="4"/>
      <c r="Q19" s="221"/>
      <c r="R19" s="10"/>
      <c r="S19" s="10"/>
      <c r="T19" s="10"/>
      <c r="U19" s="10"/>
      <c r="V19" s="224"/>
      <c r="X19" s="7"/>
      <c r="Y19" s="7"/>
      <c r="Z19" s="64"/>
    </row>
    <row r="20" spans="2:28" x14ac:dyDescent="0.25">
      <c r="B20" s="92" t="str">
        <f>B19</f>
        <v>breakfast</v>
      </c>
      <c r="C20" s="99" t="s">
        <v>35</v>
      </c>
      <c r="D20" s="222">
        <f ca="1">0.001*INDIRECT($B20&amp;"!E7")</f>
        <v>53.579192000000006</v>
      </c>
      <c r="E20" s="221"/>
      <c r="F20" s="92" t="str">
        <f>F19</f>
        <v>breakfast</v>
      </c>
      <c r="G20" s="99" t="s">
        <v>35</v>
      </c>
      <c r="H20" s="222">
        <f ca="1">0.001*INDIRECT($B20&amp;"!W7")</f>
        <v>61.242760000000004</v>
      </c>
      <c r="I20" s="10"/>
      <c r="J20" s="223">
        <f ca="1">H20/D20-1</f>
        <v>0.14303254143884803</v>
      </c>
      <c r="L20" s="74">
        <f ca="1">INDIRECT($B20&amp;"!"&amp;L$3&amp;"7")</f>
        <v>5.5928531866666674E-3</v>
      </c>
      <c r="M20" s="75">
        <f ca="1">INDIRECT($B20&amp;"!"&amp;M$3&amp;"7")</f>
        <v>5.821239199999999E-3</v>
      </c>
      <c r="N20" s="76">
        <f ca="1">M20-L20</f>
        <v>2.2838601333333153E-4</v>
      </c>
      <c r="O20" s="221"/>
      <c r="P20" s="4" t="s">
        <v>36</v>
      </c>
      <c r="Q20" s="221"/>
      <c r="R20" s="10"/>
      <c r="S20" s="10"/>
      <c r="T20" s="10"/>
      <c r="U20" s="10"/>
      <c r="V20" s="224"/>
      <c r="X20" s="7"/>
      <c r="Y20" s="7"/>
      <c r="Z20" s="64"/>
    </row>
    <row r="21" spans="2:28" x14ac:dyDescent="0.25">
      <c r="B21" s="92" t="str">
        <f>B20</f>
        <v>breakfast</v>
      </c>
      <c r="C21" s="99" t="s">
        <v>37</v>
      </c>
      <c r="D21" s="222">
        <f ca="1">0.001*INDIRECT($B21&amp;"!E8")</f>
        <v>74.990671999999989</v>
      </c>
      <c r="E21" s="221"/>
      <c r="F21" s="92" t="str">
        <f>F20</f>
        <v>breakfast</v>
      </c>
      <c r="G21" s="99" t="s">
        <v>37</v>
      </c>
      <c r="H21" s="222">
        <f ca="1">0.001*INDIRECT($B21&amp;"!W8")</f>
        <v>85.107416000000001</v>
      </c>
      <c r="I21" s="10"/>
      <c r="J21" s="223">
        <f ca="1">H21/D21-1</f>
        <v>0.13490669879581829</v>
      </c>
      <c r="L21" s="74">
        <f ca="1">INDIRECT($B21&amp;"!"&amp;L$3&amp;"8")</f>
        <v>4.5820438000000003E-3</v>
      </c>
      <c r="M21" s="75">
        <f ca="1">INDIRECT($B21&amp;"!"&amp;M$3&amp;"8")</f>
        <v>4.8014578200000014E-3</v>
      </c>
      <c r="N21" s="76">
        <f ca="1">M21-L21</f>
        <v>2.1941402000000103E-4</v>
      </c>
      <c r="O21" s="221"/>
      <c r="P21" s="226">
        <f ca="1">bdrate(L18:L21,D18:D21,M18:M21,H18:H21)</f>
        <v>0.1438244352865663</v>
      </c>
      <c r="Q21" s="221"/>
      <c r="R21" s="10"/>
      <c r="S21" s="10"/>
      <c r="T21" s="10"/>
      <c r="U21" s="10"/>
      <c r="V21" s="224"/>
      <c r="X21" s="7"/>
      <c r="Y21" s="7"/>
      <c r="Z21" s="64"/>
    </row>
    <row r="22" spans="2:28" ht="16.5" customHeight="1" thickBot="1" x14ac:dyDescent="0.3">
      <c r="B22" s="70"/>
      <c r="C22" s="100"/>
      <c r="D22" s="227"/>
      <c r="E22" s="221"/>
      <c r="F22" s="70"/>
      <c r="G22" s="100"/>
      <c r="H22" s="222"/>
      <c r="I22" s="10"/>
      <c r="J22" s="223"/>
      <c r="L22" s="74"/>
      <c r="M22" s="75"/>
      <c r="N22" s="77"/>
      <c r="O22" s="221"/>
      <c r="P22" s="228"/>
      <c r="Q22" s="221"/>
      <c r="R22" s="10"/>
      <c r="S22" s="10"/>
      <c r="T22" s="10"/>
      <c r="U22" s="10"/>
      <c r="V22" s="224"/>
      <c r="X22" s="7"/>
      <c r="Y22" s="7"/>
      <c r="Z22" s="64"/>
      <c r="AB22" s="225"/>
    </row>
    <row r="23" spans="2:28" ht="16.5" customHeight="1" x14ac:dyDescent="0.25">
      <c r="B23" s="71"/>
      <c r="C23" s="89"/>
      <c r="D23" s="229"/>
      <c r="F23" s="71"/>
      <c r="G23" s="89"/>
      <c r="H23" s="229"/>
      <c r="J23" s="78">
        <f ca="1">MIN(D18:D22,H18:H22)</f>
        <v>29.707768000000002</v>
      </c>
      <c r="L23" s="79"/>
      <c r="M23" s="80"/>
      <c r="N23" s="81"/>
      <c r="O23" s="221"/>
      <c r="P23" s="210"/>
      <c r="Q23" s="221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27"/>
      <c r="E24" s="221"/>
      <c r="F24" s="70"/>
      <c r="G24" s="72"/>
      <c r="H24" s="227"/>
      <c r="I24" s="10"/>
      <c r="J24" s="82">
        <f ca="1">MAX(D18:D22,H18:H22)</f>
        <v>85.107416000000001</v>
      </c>
      <c r="L24" s="83">
        <f>L23</f>
        <v>0</v>
      </c>
      <c r="M24" s="84">
        <f>M23</f>
        <v>0</v>
      </c>
      <c r="N24" s="77"/>
      <c r="O24" s="221"/>
      <c r="P24" s="6"/>
      <c r="Q24" s="221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79" t="s">
        <v>12</v>
      </c>
      <c r="C26" s="280"/>
      <c r="D26" s="281"/>
      <c r="E26" s="3"/>
      <c r="F26" s="279" t="str">
        <f>B26</f>
        <v>breakfast_track</v>
      </c>
      <c r="G26" s="280"/>
      <c r="H26" s="281"/>
      <c r="I26" s="3"/>
      <c r="J26" s="210"/>
      <c r="L26" s="282" t="str">
        <f>F26</f>
        <v>breakfast_track</v>
      </c>
      <c r="M26" s="280"/>
      <c r="N26" s="281"/>
      <c r="O26" s="178"/>
      <c r="P26" s="210"/>
      <c r="U26" s="211"/>
      <c r="V26" s="211"/>
      <c r="X26" s="283"/>
      <c r="Y26" s="274"/>
      <c r="Z26" s="274"/>
    </row>
    <row r="27" spans="2:28" x14ac:dyDescent="0.25">
      <c r="B27" s="276" t="s">
        <v>26</v>
      </c>
      <c r="C27" s="274"/>
      <c r="D27" s="69" t="s">
        <v>27</v>
      </c>
      <c r="E27" s="221"/>
      <c r="F27" s="276" t="s">
        <v>26</v>
      </c>
      <c r="G27" s="274"/>
      <c r="H27" s="69" t="s">
        <v>27</v>
      </c>
      <c r="I27" s="10"/>
      <c r="J27" s="207" t="s">
        <v>28</v>
      </c>
      <c r="L27" s="273" t="s">
        <v>46</v>
      </c>
      <c r="M27" s="274"/>
      <c r="N27" s="275"/>
      <c r="O27" s="67"/>
      <c r="P27" s="4"/>
      <c r="R27" s="277"/>
      <c r="S27" s="274"/>
      <c r="T27" s="274"/>
      <c r="U27" s="209"/>
      <c r="V27" s="209"/>
      <c r="X27" s="277"/>
      <c r="Y27" s="274"/>
      <c r="Z27" s="274"/>
    </row>
    <row r="28" spans="2:28" x14ac:dyDescent="0.25">
      <c r="B28" s="175" t="s">
        <v>0</v>
      </c>
      <c r="C28" s="99" t="s">
        <v>30</v>
      </c>
      <c r="D28" s="68" t="s">
        <v>31</v>
      </c>
      <c r="E28" s="221"/>
      <c r="F28" s="175" t="s">
        <v>0</v>
      </c>
      <c r="G28" s="99" t="s">
        <v>30</v>
      </c>
      <c r="H28" s="68" t="s">
        <v>31</v>
      </c>
      <c r="I28" s="10"/>
      <c r="J28" s="73"/>
      <c r="L28" s="176" t="str">
        <f>CONCATENATE(B$2," ",L26)</f>
        <v>MPEG-151 breakfast_track</v>
      </c>
      <c r="M28" s="194" t="str">
        <f>CONCATENATE(F$2," ",L26)</f>
        <v>my breakfast_track</v>
      </c>
      <c r="N28" s="177" t="s">
        <v>32</v>
      </c>
      <c r="O28" s="3"/>
      <c r="P28" s="4" t="s">
        <v>23</v>
      </c>
      <c r="Q28" s="3"/>
      <c r="R28" s="3"/>
      <c r="S28" s="3"/>
      <c r="T28" s="3"/>
      <c r="U28" s="3"/>
      <c r="V28" s="3"/>
      <c r="X28" s="178"/>
      <c r="Y28" s="178"/>
      <c r="Z28" s="178"/>
    </row>
    <row r="29" spans="2:28" x14ac:dyDescent="0.25">
      <c r="B29" s="92" t="str">
        <f>B26</f>
        <v>breakfast_track</v>
      </c>
      <c r="C29" s="99" t="s">
        <v>33</v>
      </c>
      <c r="D29" s="222">
        <f ca="1">0.001*INDIRECT($B29&amp;"!E5")</f>
        <v>36.964591999999996</v>
      </c>
      <c r="E29" s="221"/>
      <c r="F29" s="92" t="str">
        <f>F26</f>
        <v>breakfast_track</v>
      </c>
      <c r="G29" s="99" t="s">
        <v>33</v>
      </c>
      <c r="H29" s="222">
        <f ca="1">0.001*INDIRECT($B29&amp;"!W5")</f>
        <v>41.983448000000003</v>
      </c>
      <c r="I29" s="10"/>
      <c r="J29" s="223">
        <f ca="1">H29/D29-1</f>
        <v>0.13577468946498872</v>
      </c>
      <c r="L29" s="74">
        <f ca="1">INDIRECT($B29&amp;"!"&amp;L$3&amp;"5")</f>
        <v>5.6792373066666672E-2</v>
      </c>
      <c r="M29" s="75">
        <f ca="1">INDIRECT($B29&amp;"!"&amp;M$3&amp;"5")</f>
        <v>5.4141298733333322E-2</v>
      </c>
      <c r="N29" s="76">
        <f ca="1">M29-L29</f>
        <v>-2.6510743333333503E-3</v>
      </c>
      <c r="O29" s="221"/>
      <c r="P29" s="223">
        <f ca="1">bdrate(D29:D32,L29:L32,H29:H32,M29:M32)</f>
        <v>0</v>
      </c>
      <c r="Q29" s="221"/>
      <c r="R29" s="10"/>
      <c r="S29" s="10"/>
      <c r="T29" s="10"/>
      <c r="U29" s="10"/>
      <c r="V29" s="224"/>
      <c r="X29" s="7"/>
      <c r="Y29" s="7"/>
      <c r="Z29" s="64"/>
      <c r="AB29" s="225"/>
    </row>
    <row r="30" spans="2:28" x14ac:dyDescent="0.25">
      <c r="B30" s="92" t="str">
        <f>B29</f>
        <v>breakfast_track</v>
      </c>
      <c r="C30" s="99" t="s">
        <v>34</v>
      </c>
      <c r="D30" s="222">
        <f ca="1">0.001*INDIRECT($B30&amp;"!E6")</f>
        <v>53.153799999999997</v>
      </c>
      <c r="E30" s="221"/>
      <c r="F30" s="92" t="str">
        <f>F29</f>
        <v>breakfast_track</v>
      </c>
      <c r="G30" s="99" t="s">
        <v>34</v>
      </c>
      <c r="H30" s="222">
        <f ca="1">0.001*INDIRECT($B30&amp;"!W6")</f>
        <v>60.495176000000001</v>
      </c>
      <c r="I30" s="10"/>
      <c r="J30" s="223">
        <f ca="1">H30/D30-1</f>
        <v>0.138115732083125</v>
      </c>
      <c r="L30" s="74">
        <f ca="1">INDIRECT($B30&amp;"!"&amp;L$3&amp;"6")</f>
        <v>3.2299469666666664E-2</v>
      </c>
      <c r="M30" s="75">
        <f ca="1">INDIRECT($B30&amp;"!"&amp;M$3&amp;"6")</f>
        <v>3.0532512933333335E-2</v>
      </c>
      <c r="N30" s="76">
        <f ca="1">M30-L30</f>
        <v>-1.7669567333333282E-3</v>
      </c>
      <c r="O30" s="221"/>
      <c r="P30" s="4"/>
      <c r="Q30" s="221"/>
      <c r="R30" s="10"/>
      <c r="S30" s="10"/>
      <c r="T30" s="10"/>
      <c r="U30" s="10"/>
      <c r="V30" s="224"/>
      <c r="X30" s="7"/>
      <c r="Y30" s="7"/>
      <c r="Z30" s="64"/>
    </row>
    <row r="31" spans="2:28" x14ac:dyDescent="0.25">
      <c r="B31" s="92" t="str">
        <f>B30</f>
        <v>breakfast_track</v>
      </c>
      <c r="C31" s="99" t="s">
        <v>35</v>
      </c>
      <c r="D31" s="222">
        <f ca="1">0.001*INDIRECT($B31&amp;"!E7")</f>
        <v>76.648168000000013</v>
      </c>
      <c r="E31" s="221"/>
      <c r="F31" s="92" t="str">
        <f>F30</f>
        <v>breakfast_track</v>
      </c>
      <c r="G31" s="99" t="s">
        <v>35</v>
      </c>
      <c r="H31" s="222">
        <f ca="1">0.001*INDIRECT($B31&amp;"!W7")</f>
        <v>86.819575999999998</v>
      </c>
      <c r="I31" s="10"/>
      <c r="J31" s="223">
        <f ca="1">H31/D31-1</f>
        <v>0.13270255852690416</v>
      </c>
      <c r="L31" s="74">
        <f ca="1">INDIRECT($B31&amp;"!"&amp;L$3&amp;"7")</f>
        <v>1.5802477666666662E-2</v>
      </c>
      <c r="M31" s="75">
        <f ca="1">INDIRECT($B31&amp;"!"&amp;M$3&amp;"7")</f>
        <v>1.5638011266666668E-2</v>
      </c>
      <c r="N31" s="76">
        <f ca="1">M31-L31</f>
        <v>-1.6446639999999346E-4</v>
      </c>
      <c r="O31" s="221"/>
      <c r="P31" s="4" t="s">
        <v>36</v>
      </c>
      <c r="Q31" s="221"/>
      <c r="R31" s="10"/>
      <c r="S31" s="10"/>
      <c r="T31" s="10"/>
      <c r="U31" s="10"/>
      <c r="V31" s="224"/>
      <c r="X31" s="7"/>
      <c r="Y31" s="7"/>
      <c r="Z31" s="64"/>
    </row>
    <row r="32" spans="2:28" x14ac:dyDescent="0.25">
      <c r="B32" s="92" t="str">
        <f>B31</f>
        <v>breakfast_track</v>
      </c>
      <c r="C32" s="99" t="s">
        <v>37</v>
      </c>
      <c r="D32" s="222">
        <f ca="1">0.001*INDIRECT($B32&amp;"!E8")</f>
        <v>108.70972799999998</v>
      </c>
      <c r="E32" s="221"/>
      <c r="F32" s="92" t="str">
        <f>F31</f>
        <v>breakfast_track</v>
      </c>
      <c r="G32" s="99" t="s">
        <v>37</v>
      </c>
      <c r="H32" s="222">
        <f ca="1">0.001*INDIRECT($B32&amp;"!W8")</f>
        <v>120.280824</v>
      </c>
      <c r="I32" s="10"/>
      <c r="J32" s="223">
        <f ca="1">H32/D32-1</f>
        <v>0.10644029943667976</v>
      </c>
      <c r="L32" s="74">
        <f ca="1">INDIRECT($B32&amp;"!"&amp;L$3&amp;"8")</f>
        <v>8.9120792400000023E-3</v>
      </c>
      <c r="M32" s="75">
        <f ca="1">INDIRECT($B32&amp;"!"&amp;M$3&amp;"8")</f>
        <v>8.6350863533333332E-3</v>
      </c>
      <c r="N32" s="76">
        <f ca="1">M32-L32</f>
        <v>-2.7699288666666912E-4</v>
      </c>
      <c r="O32" s="221"/>
      <c r="P32" s="226">
        <f ca="1">bdrate(L29:L32,D29:D32,M29:M32,H29:H32)</f>
        <v>0.20932763431349399</v>
      </c>
      <c r="Q32" s="221"/>
      <c r="R32" s="10"/>
      <c r="S32" s="10"/>
      <c r="T32" s="10"/>
      <c r="U32" s="10"/>
      <c r="V32" s="224"/>
      <c r="X32" s="7"/>
      <c r="Y32" s="7"/>
      <c r="Z32" s="64"/>
    </row>
    <row r="33" spans="2:28" ht="16.5" customHeight="1" thickBot="1" x14ac:dyDescent="0.3">
      <c r="B33" s="70"/>
      <c r="C33" s="100"/>
      <c r="D33" s="227"/>
      <c r="E33" s="221"/>
      <c r="F33" s="70"/>
      <c r="G33" s="100"/>
      <c r="H33" s="222"/>
      <c r="I33" s="10"/>
      <c r="J33" s="223"/>
      <c r="L33" s="74"/>
      <c r="M33" s="75"/>
      <c r="N33" s="77"/>
      <c r="O33" s="221"/>
      <c r="P33" s="228"/>
      <c r="Q33" s="221"/>
      <c r="R33" s="10"/>
      <c r="S33" s="10"/>
      <c r="T33" s="10"/>
      <c r="U33" s="10"/>
      <c r="V33" s="224"/>
      <c r="X33" s="7"/>
      <c r="Y33" s="7"/>
      <c r="Z33" s="64"/>
      <c r="AB33" s="225"/>
    </row>
    <row r="34" spans="2:28" ht="16.5" customHeight="1" x14ac:dyDescent="0.25">
      <c r="B34" s="71"/>
      <c r="C34" s="89"/>
      <c r="D34" s="229"/>
      <c r="F34" s="71"/>
      <c r="G34" s="89"/>
      <c r="H34" s="229"/>
      <c r="J34" s="78">
        <f ca="1">MIN(D29:D33,H29:H33)</f>
        <v>36.964591999999996</v>
      </c>
      <c r="L34" s="79"/>
      <c r="M34" s="80"/>
      <c r="N34" s="81"/>
      <c r="O34" s="221"/>
      <c r="P34" s="210"/>
      <c r="Q34" s="221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27"/>
      <c r="E35" s="221"/>
      <c r="F35" s="70"/>
      <c r="G35" s="72"/>
      <c r="H35" s="227"/>
      <c r="I35" s="10"/>
      <c r="J35" s="82">
        <f ca="1">MAX(D29:D33,H29:H33)</f>
        <v>120.280824</v>
      </c>
      <c r="L35" s="83">
        <f>L34</f>
        <v>0</v>
      </c>
      <c r="M35" s="84">
        <f>M34</f>
        <v>0</v>
      </c>
      <c r="N35" s="77"/>
      <c r="O35" s="221"/>
      <c r="P35" s="6"/>
      <c r="Q35" s="221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79" t="s">
        <v>13</v>
      </c>
      <c r="C37" s="280"/>
      <c r="D37" s="281"/>
      <c r="E37" s="3"/>
      <c r="F37" s="279" t="str">
        <f>B37</f>
        <v>breakfast_semitrack</v>
      </c>
      <c r="G37" s="280"/>
      <c r="H37" s="281"/>
      <c r="I37" s="3"/>
      <c r="J37" s="210"/>
      <c r="L37" s="282" t="str">
        <f>F37</f>
        <v>breakfast_semitrack</v>
      </c>
      <c r="M37" s="280"/>
      <c r="N37" s="281"/>
      <c r="O37" s="178"/>
      <c r="P37" s="210"/>
      <c r="U37" s="211"/>
      <c r="V37" s="211"/>
      <c r="X37" s="283"/>
      <c r="Y37" s="274"/>
      <c r="Z37" s="274"/>
    </row>
    <row r="38" spans="2:28" x14ac:dyDescent="0.25">
      <c r="B38" s="276" t="s">
        <v>26</v>
      </c>
      <c r="C38" s="274"/>
      <c r="D38" s="69" t="s">
        <v>27</v>
      </c>
      <c r="E38" s="221"/>
      <c r="F38" s="276" t="s">
        <v>26</v>
      </c>
      <c r="G38" s="274"/>
      <c r="H38" s="69" t="s">
        <v>27</v>
      </c>
      <c r="I38" s="10"/>
      <c r="J38" s="207" t="s">
        <v>28</v>
      </c>
      <c r="L38" s="273" t="s">
        <v>46</v>
      </c>
      <c r="M38" s="274"/>
      <c r="N38" s="275"/>
      <c r="O38" s="67"/>
      <c r="P38" s="4"/>
      <c r="R38" s="277"/>
      <c r="S38" s="274"/>
      <c r="T38" s="274"/>
      <c r="U38" s="209"/>
      <c r="V38" s="209"/>
      <c r="X38" s="277"/>
      <c r="Y38" s="274"/>
      <c r="Z38" s="274"/>
    </row>
    <row r="39" spans="2:28" x14ac:dyDescent="0.25">
      <c r="B39" s="175" t="s">
        <v>0</v>
      </c>
      <c r="C39" s="99" t="s">
        <v>30</v>
      </c>
      <c r="D39" s="68" t="s">
        <v>31</v>
      </c>
      <c r="E39" s="221"/>
      <c r="F39" s="175" t="s">
        <v>0</v>
      </c>
      <c r="G39" s="99" t="s">
        <v>30</v>
      </c>
      <c r="H39" s="68" t="s">
        <v>31</v>
      </c>
      <c r="I39" s="10"/>
      <c r="J39" s="73"/>
      <c r="L39" s="176" t="str">
        <f>CONCATENATE(B$2," ",L37)</f>
        <v>MPEG-151 breakfast_semitrack</v>
      </c>
      <c r="M39" s="194" t="str">
        <f>CONCATENATE(F$2," ",L37)</f>
        <v>my breakfast_semitrack</v>
      </c>
      <c r="N39" s="177" t="s">
        <v>32</v>
      </c>
      <c r="O39" s="3"/>
      <c r="P39" s="4" t="s">
        <v>23</v>
      </c>
      <c r="Q39" s="3"/>
      <c r="R39" s="3"/>
      <c r="S39" s="3"/>
      <c r="T39" s="3"/>
      <c r="U39" s="3"/>
      <c r="V39" s="3"/>
      <c r="X39" s="178"/>
      <c r="Y39" s="178"/>
      <c r="Z39" s="178"/>
    </row>
    <row r="40" spans="2:28" x14ac:dyDescent="0.25">
      <c r="B40" s="92" t="str">
        <f>B37</f>
        <v>breakfast_semitrack</v>
      </c>
      <c r="C40" s="99" t="s">
        <v>33</v>
      </c>
      <c r="D40" s="222">
        <f ca="1">0.001*INDIRECT($B40&amp;"!E5")</f>
        <v>37.872328000000003</v>
      </c>
      <c r="E40" s="221"/>
      <c r="F40" s="92" t="str">
        <f>F37</f>
        <v>breakfast_semitrack</v>
      </c>
      <c r="G40" s="99" t="s">
        <v>33</v>
      </c>
      <c r="H40" s="222">
        <f ca="1">0.001*INDIRECT($B40&amp;"!W5")</f>
        <v>43.056959999999997</v>
      </c>
      <c r="I40" s="10"/>
      <c r="J40" s="223">
        <f ca="1">H40/D40-1</f>
        <v>0.13689763143158218</v>
      </c>
      <c r="L40" s="74">
        <f ca="1">INDIRECT($B40&amp;"!"&amp;L$3&amp;"5")</f>
        <v>5.789443973333333E-2</v>
      </c>
      <c r="M40" s="75">
        <f ca="1">INDIRECT($B40&amp;"!"&amp;M$3&amp;"5")</f>
        <v>5.6092088666666678E-2</v>
      </c>
      <c r="N40" s="76">
        <f ca="1">M40-L40</f>
        <v>-1.802351066666652E-3</v>
      </c>
      <c r="O40" s="221"/>
      <c r="P40" s="223">
        <f ca="1">bdrate(D40:D43,L40:L43,H40:H43,M40:M43)</f>
        <v>0</v>
      </c>
      <c r="Q40" s="221"/>
      <c r="R40" s="10"/>
      <c r="S40" s="10"/>
      <c r="T40" s="10"/>
      <c r="U40" s="10"/>
      <c r="V40" s="224"/>
      <c r="X40" s="7"/>
      <c r="Y40" s="7"/>
      <c r="Z40" s="64"/>
      <c r="AB40" s="225"/>
    </row>
    <row r="41" spans="2:28" x14ac:dyDescent="0.25">
      <c r="B41" s="92" t="str">
        <f>B40</f>
        <v>breakfast_semitrack</v>
      </c>
      <c r="C41" s="99" t="s">
        <v>34</v>
      </c>
      <c r="D41" s="222">
        <f ca="1">0.001*INDIRECT($B41&amp;"!E6")</f>
        <v>54.587872000000004</v>
      </c>
      <c r="E41" s="221"/>
      <c r="F41" s="92" t="str">
        <f>F40</f>
        <v>breakfast_semitrack</v>
      </c>
      <c r="G41" s="99" t="s">
        <v>34</v>
      </c>
      <c r="H41" s="222">
        <f ca="1">0.001*INDIRECT($B41&amp;"!W6")</f>
        <v>62.195320000000002</v>
      </c>
      <c r="I41" s="10"/>
      <c r="J41" s="223">
        <f ca="1">H41/D41-1</f>
        <v>0.13936150506105083</v>
      </c>
      <c r="L41" s="74">
        <f ca="1">INDIRECT($B41&amp;"!"&amp;L$3&amp;"6")</f>
        <v>3.2927790533333334E-2</v>
      </c>
      <c r="M41" s="75">
        <f ca="1">INDIRECT($B41&amp;"!"&amp;M$3&amp;"6")</f>
        <v>3.0983377200000002E-2</v>
      </c>
      <c r="N41" s="76">
        <f ca="1">M41-L41</f>
        <v>-1.9444133333333322E-3</v>
      </c>
      <c r="O41" s="221"/>
      <c r="P41" s="4"/>
      <c r="Q41" s="221"/>
      <c r="R41" s="10"/>
      <c r="S41" s="10"/>
      <c r="T41" s="10"/>
      <c r="U41" s="10"/>
      <c r="V41" s="224"/>
      <c r="X41" s="7"/>
      <c r="Y41" s="7"/>
      <c r="Z41" s="64"/>
    </row>
    <row r="42" spans="2:28" x14ac:dyDescent="0.25">
      <c r="B42" s="92" t="str">
        <f>B41</f>
        <v>breakfast_semitrack</v>
      </c>
      <c r="C42" s="99" t="s">
        <v>35</v>
      </c>
      <c r="D42" s="222">
        <f ca="1">0.001*INDIRECT($B42&amp;"!E7")</f>
        <v>78.910656000000003</v>
      </c>
      <c r="E42" s="221"/>
      <c r="F42" s="92" t="str">
        <f>F41</f>
        <v>breakfast_semitrack</v>
      </c>
      <c r="G42" s="99" t="s">
        <v>35</v>
      </c>
      <c r="H42" s="222">
        <f ca="1">0.001*INDIRECT($B42&amp;"!W7")</f>
        <v>89.416951999999995</v>
      </c>
      <c r="I42" s="10"/>
      <c r="J42" s="223">
        <f ca="1">H42/D42-1</f>
        <v>0.13314166340221512</v>
      </c>
      <c r="L42" s="74">
        <f ca="1">INDIRECT($B42&amp;"!"&amp;L$3&amp;"7")</f>
        <v>1.6205756233333334E-2</v>
      </c>
      <c r="M42" s="75">
        <f ca="1">INDIRECT($B42&amp;"!"&amp;M$3&amp;"7")</f>
        <v>1.5672818766666666E-2</v>
      </c>
      <c r="N42" s="76">
        <f ca="1">M42-L42</f>
        <v>-5.329374666666678E-4</v>
      </c>
      <c r="O42" s="221"/>
      <c r="P42" s="4" t="s">
        <v>36</v>
      </c>
      <c r="Q42" s="221"/>
      <c r="R42" s="10"/>
      <c r="S42" s="10"/>
      <c r="T42" s="10"/>
      <c r="U42" s="10"/>
      <c r="V42" s="224"/>
      <c r="X42" s="7"/>
      <c r="Y42" s="7"/>
      <c r="Z42" s="64"/>
    </row>
    <row r="43" spans="2:28" x14ac:dyDescent="0.25">
      <c r="B43" s="92" t="str">
        <f>B42</f>
        <v>breakfast_semitrack</v>
      </c>
      <c r="C43" s="99" t="s">
        <v>37</v>
      </c>
      <c r="D43" s="222">
        <f ca="1">0.001*INDIRECT($B43&amp;"!E8")</f>
        <v>111.989728</v>
      </c>
      <c r="E43" s="221"/>
      <c r="F43" s="92" t="str">
        <f>F42</f>
        <v>breakfast_semitrack</v>
      </c>
      <c r="G43" s="99" t="s">
        <v>37</v>
      </c>
      <c r="H43" s="222">
        <f ca="1">0.001*INDIRECT($B43&amp;"!W8")</f>
        <v>123.8312</v>
      </c>
      <c r="I43" s="10"/>
      <c r="J43" s="223">
        <f ca="1">H43/D43-1</f>
        <v>0.10573712617642927</v>
      </c>
      <c r="L43" s="74">
        <f ca="1">INDIRECT($B43&amp;"!"&amp;L$3&amp;"8")</f>
        <v>9.5512996333333329E-3</v>
      </c>
      <c r="M43" s="75">
        <f ca="1">INDIRECT($B43&amp;"!"&amp;M$3&amp;"8")</f>
        <v>9.3046671333333331E-3</v>
      </c>
      <c r="N43" s="76">
        <f ca="1">M43-L43</f>
        <v>-2.4663249999999984E-4</v>
      </c>
      <c r="O43" s="221"/>
      <c r="P43" s="226">
        <f ca="1">bdrate(L40:L43,D40:D43,M40:M43,H40:H43)</f>
        <v>0.18857962230783287</v>
      </c>
      <c r="Q43" s="221"/>
      <c r="R43" s="10"/>
      <c r="S43" s="10"/>
      <c r="T43" s="10"/>
      <c r="U43" s="10"/>
      <c r="V43" s="224"/>
      <c r="X43" s="7"/>
      <c r="Y43" s="7"/>
      <c r="Z43" s="64"/>
    </row>
    <row r="44" spans="2:28" ht="16.5" customHeight="1" thickBot="1" x14ac:dyDescent="0.3">
      <c r="B44" s="70"/>
      <c r="C44" s="100"/>
      <c r="D44" s="227"/>
      <c r="E44" s="221"/>
      <c r="F44" s="70"/>
      <c r="G44" s="100"/>
      <c r="H44" s="222"/>
      <c r="I44" s="10"/>
      <c r="J44" s="223"/>
      <c r="L44" s="74"/>
      <c r="M44" s="75"/>
      <c r="N44" s="77"/>
      <c r="O44" s="221"/>
      <c r="P44" s="228"/>
      <c r="Q44" s="221"/>
      <c r="R44" s="10"/>
      <c r="S44" s="10"/>
      <c r="T44" s="10"/>
      <c r="U44" s="10"/>
      <c r="V44" s="224"/>
      <c r="X44" s="7"/>
      <c r="Y44" s="7"/>
      <c r="Z44" s="64"/>
      <c r="AB44" s="225"/>
    </row>
    <row r="45" spans="2:28" ht="16.5" customHeight="1" x14ac:dyDescent="0.25">
      <c r="B45" s="71"/>
      <c r="C45" s="89"/>
      <c r="D45" s="229"/>
      <c r="F45" s="71"/>
      <c r="G45" s="89"/>
      <c r="H45" s="229"/>
      <c r="J45" s="78">
        <f ca="1">MIN(D40:D44,H40:H44)</f>
        <v>37.872328000000003</v>
      </c>
      <c r="L45" s="79"/>
      <c r="M45" s="80"/>
      <c r="N45" s="81"/>
      <c r="O45" s="221"/>
      <c r="P45" s="210"/>
      <c r="Q45" s="221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27"/>
      <c r="E46" s="221"/>
      <c r="F46" s="70"/>
      <c r="G46" s="72"/>
      <c r="H46" s="227"/>
      <c r="I46" s="10"/>
      <c r="J46" s="82">
        <f ca="1">MAX(D40:D44,H40:H44)</f>
        <v>123.8312</v>
      </c>
      <c r="L46" s="83">
        <f>L45</f>
        <v>0</v>
      </c>
      <c r="M46" s="84">
        <f>M45</f>
        <v>0</v>
      </c>
      <c r="N46" s="77"/>
      <c r="O46" s="221"/>
      <c r="P46" s="6"/>
      <c r="Q46" s="221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79" t="s">
        <v>14</v>
      </c>
      <c r="C48" s="280"/>
      <c r="D48" s="281"/>
      <c r="E48" s="3"/>
      <c r="F48" s="279" t="str">
        <f>B48</f>
        <v>cinema_track</v>
      </c>
      <c r="G48" s="280"/>
      <c r="H48" s="281"/>
      <c r="I48" s="3"/>
      <c r="J48" s="210"/>
      <c r="L48" s="282" t="str">
        <f>F48</f>
        <v>cinema_track</v>
      </c>
      <c r="M48" s="280"/>
      <c r="N48" s="281"/>
      <c r="O48" s="178"/>
      <c r="P48" s="210"/>
      <c r="U48" s="211"/>
      <c r="V48" s="211"/>
      <c r="X48" s="283"/>
      <c r="Y48" s="274"/>
      <c r="Z48" s="274"/>
    </row>
    <row r="49" spans="2:28" x14ac:dyDescent="0.25">
      <c r="B49" s="276" t="s">
        <v>26</v>
      </c>
      <c r="C49" s="274"/>
      <c r="D49" s="69" t="s">
        <v>27</v>
      </c>
      <c r="E49" s="221"/>
      <c r="F49" s="276" t="s">
        <v>26</v>
      </c>
      <c r="G49" s="274"/>
      <c r="H49" s="69" t="s">
        <v>27</v>
      </c>
      <c r="I49" s="10"/>
      <c r="J49" s="207" t="s">
        <v>28</v>
      </c>
      <c r="L49" s="273" t="s">
        <v>46</v>
      </c>
      <c r="M49" s="274"/>
      <c r="N49" s="275"/>
      <c r="O49" s="67"/>
      <c r="P49" s="4"/>
      <c r="R49" s="277"/>
      <c r="S49" s="274"/>
      <c r="T49" s="274"/>
      <c r="U49" s="209"/>
      <c r="V49" s="209"/>
      <c r="X49" s="277"/>
      <c r="Y49" s="274"/>
      <c r="Z49" s="274"/>
    </row>
    <row r="50" spans="2:28" x14ac:dyDescent="0.25">
      <c r="B50" s="175" t="s">
        <v>0</v>
      </c>
      <c r="C50" s="99" t="s">
        <v>30</v>
      </c>
      <c r="D50" s="68" t="s">
        <v>31</v>
      </c>
      <c r="E50" s="221"/>
      <c r="F50" s="175" t="s">
        <v>0</v>
      </c>
      <c r="G50" s="99" t="s">
        <v>30</v>
      </c>
      <c r="H50" s="68" t="s">
        <v>31</v>
      </c>
      <c r="I50" s="10"/>
      <c r="J50" s="73"/>
      <c r="L50" s="176" t="str">
        <f>CONCATENATE(B$2," ",L48)</f>
        <v>MPEG-151 cinema_track</v>
      </c>
      <c r="M50" s="194" t="str">
        <f>CONCATENATE(F$2," ",L48)</f>
        <v>my cinema_track</v>
      </c>
      <c r="N50" s="177" t="s">
        <v>32</v>
      </c>
      <c r="O50" s="3"/>
      <c r="P50" s="4" t="s">
        <v>23</v>
      </c>
      <c r="Q50" s="3"/>
      <c r="R50" s="3"/>
      <c r="S50" s="3"/>
      <c r="T50" s="3"/>
      <c r="U50" s="3"/>
      <c r="V50" s="3"/>
      <c r="X50" s="178"/>
      <c r="Y50" s="178"/>
      <c r="Z50" s="178"/>
    </row>
    <row r="51" spans="2:28" x14ac:dyDescent="0.25">
      <c r="B51" s="92" t="str">
        <f>B48</f>
        <v>cinema_track</v>
      </c>
      <c r="C51" s="99" t="s">
        <v>33</v>
      </c>
      <c r="D51" s="222">
        <f ca="1">0.001*INDIRECT($B51&amp;"!E5")</f>
        <v>27.417736000000001</v>
      </c>
      <c r="E51" s="221"/>
      <c r="F51" s="92" t="str">
        <f>F48</f>
        <v>cinema_track</v>
      </c>
      <c r="G51" s="99" t="s">
        <v>33</v>
      </c>
      <c r="H51" s="222">
        <f ca="1">0.001*INDIRECT($B51&amp;"!W5")</f>
        <v>30.964104000000003</v>
      </c>
      <c r="I51" s="10"/>
      <c r="J51" s="223">
        <f ca="1">H51/D51-1</f>
        <v>0.12934576363270844</v>
      </c>
      <c r="L51" s="74">
        <f ca="1">INDIRECT($B51&amp;"!"&amp;L$3&amp;"5")</f>
        <v>5.3840448714285713E-2</v>
      </c>
      <c r="M51" s="75">
        <f ca="1">INDIRECT($B51&amp;"!"&amp;M$3&amp;"5")</f>
        <v>4.974585747619048E-2</v>
      </c>
      <c r="N51" s="76">
        <f ca="1">M51-L51</f>
        <v>-4.0945912380952326E-3</v>
      </c>
      <c r="O51" s="221"/>
      <c r="P51" s="223">
        <f ca="1">bdrate(D51:D54,L51:L54,H51:H54,M51:M54)</f>
        <v>0</v>
      </c>
      <c r="Q51" s="221"/>
      <c r="R51" s="10"/>
      <c r="S51" s="10"/>
      <c r="T51" s="10"/>
      <c r="U51" s="10"/>
      <c r="V51" s="224"/>
      <c r="X51" s="7"/>
      <c r="Y51" s="7"/>
      <c r="Z51" s="64"/>
      <c r="AB51" s="225"/>
    </row>
    <row r="52" spans="2:28" x14ac:dyDescent="0.25">
      <c r="B52" s="92" t="str">
        <f>B51</f>
        <v>cinema_track</v>
      </c>
      <c r="C52" s="99" t="s">
        <v>34</v>
      </c>
      <c r="D52" s="222">
        <f ca="1">0.001*INDIRECT($B52&amp;"!E6")</f>
        <v>39.677615999999993</v>
      </c>
      <c r="E52" s="221"/>
      <c r="F52" s="92" t="str">
        <f>F51</f>
        <v>cinema_track</v>
      </c>
      <c r="G52" s="99" t="s">
        <v>34</v>
      </c>
      <c r="H52" s="222">
        <f ca="1">0.001*INDIRECT($B52&amp;"!W6")</f>
        <v>45.42214400000001</v>
      </c>
      <c r="I52" s="10"/>
      <c r="J52" s="223">
        <f ca="1">H52/D52-1</f>
        <v>0.14478006944772126</v>
      </c>
      <c r="L52" s="74">
        <f ca="1">INDIRECT($B52&amp;"!"&amp;L$3&amp;"6")</f>
        <v>3.4440573333333328E-2</v>
      </c>
      <c r="M52" s="75">
        <f ca="1">INDIRECT($B52&amp;"!"&amp;M$3&amp;"6")</f>
        <v>3.2261442666666675E-2</v>
      </c>
      <c r="N52" s="76">
        <f ca="1">M52-L52</f>
        <v>-2.1791306666666538E-3</v>
      </c>
      <c r="O52" s="221"/>
      <c r="P52" s="4"/>
      <c r="Q52" s="221"/>
      <c r="R52" s="10"/>
      <c r="S52" s="10"/>
      <c r="T52" s="10"/>
      <c r="U52" s="10"/>
      <c r="V52" s="224"/>
      <c r="X52" s="7"/>
      <c r="Y52" s="7"/>
      <c r="Z52" s="64"/>
    </row>
    <row r="53" spans="2:28" x14ac:dyDescent="0.25">
      <c r="B53" s="92" t="str">
        <f>B52</f>
        <v>cinema_track</v>
      </c>
      <c r="C53" s="99" t="s">
        <v>35</v>
      </c>
      <c r="D53" s="222">
        <f ca="1">0.001*INDIRECT($B53&amp;"!E7")</f>
        <v>59.474360000000004</v>
      </c>
      <c r="E53" s="221"/>
      <c r="F53" s="92" t="str">
        <f>F52</f>
        <v>cinema_track</v>
      </c>
      <c r="G53" s="99" t="s">
        <v>35</v>
      </c>
      <c r="H53" s="222">
        <f ca="1">0.001*INDIRECT($B53&amp;"!W7")</f>
        <v>67.492872000000006</v>
      </c>
      <c r="I53" s="10"/>
      <c r="J53" s="223">
        <f ca="1">H53/D53-1</f>
        <v>0.13482300608194864</v>
      </c>
      <c r="L53" s="74">
        <f ca="1">INDIRECT($B53&amp;"!"&amp;L$3&amp;"7")</f>
        <v>1.929209880952381E-2</v>
      </c>
      <c r="M53" s="75">
        <f ca="1">INDIRECT($B53&amp;"!"&amp;M$3&amp;"7")</f>
        <v>1.7206824380952383E-2</v>
      </c>
      <c r="N53" s="76">
        <f ca="1">M53-L53</f>
        <v>-2.0852744285714264E-3</v>
      </c>
      <c r="O53" s="221"/>
      <c r="P53" s="4" t="s">
        <v>36</v>
      </c>
      <c r="Q53" s="221"/>
      <c r="R53" s="10"/>
      <c r="S53" s="10"/>
      <c r="T53" s="10"/>
      <c r="U53" s="10"/>
      <c r="V53" s="224"/>
      <c r="X53" s="7"/>
      <c r="Y53" s="7"/>
      <c r="Z53" s="64"/>
    </row>
    <row r="54" spans="2:28" x14ac:dyDescent="0.25">
      <c r="B54" s="92" t="str">
        <f>B53</f>
        <v>cinema_track</v>
      </c>
      <c r="C54" s="99" t="s">
        <v>37</v>
      </c>
      <c r="D54" s="222">
        <f ca="1">0.001*INDIRECT($B54&amp;"!E8")</f>
        <v>86.901032000000015</v>
      </c>
      <c r="E54" s="221"/>
      <c r="F54" s="92" t="str">
        <f>F53</f>
        <v>cinema_track</v>
      </c>
      <c r="G54" s="99" t="s">
        <v>37</v>
      </c>
      <c r="H54" s="222">
        <f ca="1">0.001*INDIRECT($B54&amp;"!W8")</f>
        <v>95.688671999999997</v>
      </c>
      <c r="I54" s="10"/>
      <c r="J54" s="223">
        <f ca="1">H54/D54-1</f>
        <v>0.1011223894326132</v>
      </c>
      <c r="L54" s="74">
        <f ca="1">INDIRECT($B54&amp;"!"&amp;L$3&amp;"8")</f>
        <v>8.5733571190476175E-3</v>
      </c>
      <c r="M54" s="75">
        <f ca="1">INDIRECT($B54&amp;"!"&amp;M$3&amp;"8")</f>
        <v>7.4079734333333336E-3</v>
      </c>
      <c r="N54" s="76">
        <f ca="1">M54-L54</f>
        <v>-1.1653836857142838E-3</v>
      </c>
      <c r="O54" s="221"/>
      <c r="P54" s="226">
        <f ca="1">bdrate(L51:L54,D51:D54,M51:M54,H51:H54)</f>
        <v>0.11890440416721515</v>
      </c>
      <c r="Q54" s="221"/>
      <c r="R54" s="10"/>
      <c r="S54" s="10"/>
      <c r="T54" s="10"/>
      <c r="U54" s="10"/>
      <c r="V54" s="224"/>
      <c r="X54" s="7"/>
      <c r="Y54" s="7"/>
      <c r="Z54" s="64"/>
    </row>
    <row r="55" spans="2:28" ht="16.5" customHeight="1" thickBot="1" x14ac:dyDescent="0.3">
      <c r="B55" s="70"/>
      <c r="C55" s="100"/>
      <c r="D55" s="227"/>
      <c r="E55" s="221"/>
      <c r="F55" s="70"/>
      <c r="G55" s="100"/>
      <c r="H55" s="222"/>
      <c r="I55" s="10"/>
      <c r="J55" s="223"/>
      <c r="L55" s="74"/>
      <c r="M55" s="75"/>
      <c r="N55" s="77"/>
      <c r="O55" s="221"/>
      <c r="P55" s="228"/>
      <c r="Q55" s="221"/>
      <c r="R55" s="10"/>
      <c r="S55" s="10"/>
      <c r="T55" s="10"/>
      <c r="U55" s="10"/>
      <c r="V55" s="224"/>
      <c r="X55" s="7"/>
      <c r="Y55" s="7"/>
      <c r="Z55" s="64"/>
      <c r="AB55" s="225"/>
    </row>
    <row r="56" spans="2:28" ht="16.5" customHeight="1" x14ac:dyDescent="0.25">
      <c r="B56" s="88"/>
      <c r="C56" s="89"/>
      <c r="D56" s="229"/>
      <c r="F56" s="88"/>
      <c r="G56" s="89"/>
      <c r="H56" s="229"/>
      <c r="J56" s="78">
        <f ca="1">MIN(D51:D55,H51:H55)</f>
        <v>27.417736000000001</v>
      </c>
      <c r="L56" s="79"/>
      <c r="M56" s="80"/>
      <c r="N56" s="81"/>
      <c r="O56" s="221"/>
      <c r="P56" s="210"/>
      <c r="Q56" s="221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27"/>
      <c r="E57" s="221"/>
      <c r="F57" s="70"/>
      <c r="G57" s="72"/>
      <c r="H57" s="227"/>
      <c r="I57" s="10"/>
      <c r="J57" s="82">
        <f ca="1">MAX(D51:D55,H51:H55)</f>
        <v>95.688671999999997</v>
      </c>
      <c r="L57" s="83">
        <f>L56</f>
        <v>0</v>
      </c>
      <c r="M57" s="84">
        <f>M56</f>
        <v>0</v>
      </c>
      <c r="N57" s="77"/>
      <c r="O57" s="221"/>
      <c r="P57" s="6"/>
      <c r="Q57" s="221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79" t="s">
        <v>15</v>
      </c>
      <c r="C59" s="280"/>
      <c r="D59" s="281"/>
      <c r="E59" s="3"/>
      <c r="F59" s="279" t="str">
        <f>B59</f>
        <v>cinema_semitrack</v>
      </c>
      <c r="G59" s="280"/>
      <c r="H59" s="281"/>
      <c r="I59" s="3"/>
      <c r="J59" s="210"/>
      <c r="L59" s="282" t="str">
        <f>F59</f>
        <v>cinema_semitrack</v>
      </c>
      <c r="M59" s="280"/>
      <c r="N59" s="281"/>
      <c r="O59" s="178"/>
      <c r="P59" s="210"/>
      <c r="U59" s="211"/>
      <c r="V59" s="211"/>
      <c r="X59" s="283"/>
      <c r="Y59" s="274"/>
      <c r="Z59" s="274"/>
    </row>
    <row r="60" spans="2:28" x14ac:dyDescent="0.25">
      <c r="B60" s="276" t="s">
        <v>26</v>
      </c>
      <c r="C60" s="274"/>
      <c r="D60" s="69" t="s">
        <v>27</v>
      </c>
      <c r="E60" s="221"/>
      <c r="F60" s="276" t="s">
        <v>26</v>
      </c>
      <c r="G60" s="274"/>
      <c r="H60" s="69" t="s">
        <v>27</v>
      </c>
      <c r="I60" s="10"/>
      <c r="J60" s="207" t="s">
        <v>28</v>
      </c>
      <c r="L60" s="273" t="s">
        <v>46</v>
      </c>
      <c r="M60" s="274"/>
      <c r="N60" s="275"/>
      <c r="O60" s="67"/>
      <c r="P60" s="4"/>
      <c r="R60" s="277"/>
      <c r="S60" s="274"/>
      <c r="T60" s="274"/>
      <c r="U60" s="209"/>
      <c r="V60" s="209"/>
      <c r="X60" s="277"/>
      <c r="Y60" s="274"/>
      <c r="Z60" s="274"/>
    </row>
    <row r="61" spans="2:28" x14ac:dyDescent="0.25">
      <c r="B61" s="175" t="s">
        <v>0</v>
      </c>
      <c r="C61" s="99" t="s">
        <v>30</v>
      </c>
      <c r="D61" s="68" t="s">
        <v>31</v>
      </c>
      <c r="E61" s="221"/>
      <c r="F61" s="175" t="s">
        <v>0</v>
      </c>
      <c r="G61" s="99" t="s">
        <v>30</v>
      </c>
      <c r="H61" s="68" t="s">
        <v>31</v>
      </c>
      <c r="I61" s="10"/>
      <c r="J61" s="73"/>
      <c r="L61" s="176" t="str">
        <f>CONCATENATE(B$2," ",L59)</f>
        <v>MPEG-151 cinema_semitrack</v>
      </c>
      <c r="M61" s="194" t="str">
        <f>CONCATENATE(F$2," ",L59)</f>
        <v>my cinema_semitrack</v>
      </c>
      <c r="N61" s="177" t="s">
        <v>32</v>
      </c>
      <c r="O61" s="3"/>
      <c r="P61" s="4" t="s">
        <v>23</v>
      </c>
      <c r="Q61" s="3"/>
      <c r="R61" s="3"/>
      <c r="S61" s="3"/>
      <c r="T61" s="3"/>
      <c r="U61" s="3"/>
      <c r="V61" s="3"/>
      <c r="X61" s="178"/>
      <c r="Y61" s="178"/>
      <c r="Z61" s="178"/>
    </row>
    <row r="62" spans="2:28" x14ac:dyDescent="0.25">
      <c r="B62" s="92" t="str">
        <f>B59</f>
        <v>cinema_semitrack</v>
      </c>
      <c r="C62" s="99" t="s">
        <v>33</v>
      </c>
      <c r="D62" s="222">
        <f ca="1">0.001*INDIRECT($B62&amp;"!E5")</f>
        <v>28.276047999999999</v>
      </c>
      <c r="E62" s="221"/>
      <c r="F62" s="92" t="str">
        <f>F59</f>
        <v>cinema_semitrack</v>
      </c>
      <c r="G62" s="99" t="s">
        <v>33</v>
      </c>
      <c r="H62" s="222">
        <f ca="1">0.001*INDIRECT($B62&amp;"!W5")</f>
        <v>31.99812</v>
      </c>
      <c r="I62" s="10"/>
      <c r="J62" s="223">
        <f ca="1">H62/D62-1</f>
        <v>0.1316333880887457</v>
      </c>
      <c r="L62" s="74">
        <f ca="1">INDIRECT($B62&amp;"!"&amp;L$3&amp;"5")</f>
        <v>5.5222621571428557E-2</v>
      </c>
      <c r="M62" s="75">
        <f ca="1">INDIRECT($B62&amp;"!"&amp;M$3&amp;"5")</f>
        <v>5.2307170904761904E-2</v>
      </c>
      <c r="N62" s="76">
        <f ca="1">M62-L62</f>
        <v>-2.9154506666666524E-3</v>
      </c>
      <c r="O62" s="221"/>
      <c r="P62" s="223">
        <f ca="1">bdrate(D62:D65,L62:L65,H62:H65,M62:M65)</f>
        <v>0</v>
      </c>
      <c r="Q62" s="221"/>
      <c r="R62" s="10"/>
      <c r="S62" s="10"/>
      <c r="T62" s="10"/>
      <c r="U62" s="10"/>
      <c r="V62" s="224"/>
      <c r="X62" s="7"/>
      <c r="Y62" s="7"/>
      <c r="Z62" s="64"/>
      <c r="AB62" s="225"/>
    </row>
    <row r="63" spans="2:28" x14ac:dyDescent="0.25">
      <c r="B63" s="92" t="str">
        <f>B62</f>
        <v>cinema_semitrack</v>
      </c>
      <c r="C63" s="99" t="s">
        <v>34</v>
      </c>
      <c r="D63" s="222">
        <f ca="1">0.001*INDIRECT($B63&amp;"!E6")</f>
        <v>41.070520000000002</v>
      </c>
      <c r="E63" s="221"/>
      <c r="F63" s="92" t="str">
        <f>F62</f>
        <v>cinema_semitrack</v>
      </c>
      <c r="G63" s="99" t="s">
        <v>34</v>
      </c>
      <c r="H63" s="222">
        <f ca="1">0.001*INDIRECT($B63&amp;"!W6")</f>
        <v>47.120816000000005</v>
      </c>
      <c r="I63" s="10"/>
      <c r="J63" s="223">
        <f ca="1">H63/D63-1</f>
        <v>0.14731481364248622</v>
      </c>
      <c r="L63" s="74">
        <f ca="1">INDIRECT($B63&amp;"!"&amp;L$3&amp;"6")</f>
        <v>3.5305397714285709E-2</v>
      </c>
      <c r="M63" s="75">
        <f ca="1">INDIRECT($B63&amp;"!"&amp;M$3&amp;"6")</f>
        <v>3.283988538095238E-2</v>
      </c>
      <c r="N63" s="76">
        <f ca="1">M63-L63</f>
        <v>-2.4655123333333293E-3</v>
      </c>
      <c r="O63" s="221"/>
      <c r="P63" s="4"/>
      <c r="Q63" s="221"/>
      <c r="R63" s="10"/>
      <c r="S63" s="10"/>
      <c r="T63" s="10"/>
      <c r="U63" s="10"/>
      <c r="V63" s="224"/>
      <c r="X63" s="7"/>
      <c r="Y63" s="7"/>
      <c r="Z63" s="64"/>
    </row>
    <row r="64" spans="2:28" x14ac:dyDescent="0.25">
      <c r="B64" s="92" t="str">
        <f>B63</f>
        <v>cinema_semitrack</v>
      </c>
      <c r="C64" s="99" t="s">
        <v>35</v>
      </c>
      <c r="D64" s="222">
        <f ca="1">0.001*INDIRECT($B64&amp;"!E7")</f>
        <v>61.787448000000005</v>
      </c>
      <c r="E64" s="221"/>
      <c r="F64" s="92" t="str">
        <f>F63</f>
        <v>cinema_semitrack</v>
      </c>
      <c r="G64" s="99" t="s">
        <v>35</v>
      </c>
      <c r="H64" s="222">
        <f ca="1">0.001*INDIRECT($B64&amp;"!W7")</f>
        <v>70.18495999999999</v>
      </c>
      <c r="I64" s="10"/>
      <c r="J64" s="223">
        <f ca="1">H64/D64-1</f>
        <v>0.13590967537613752</v>
      </c>
      <c r="L64" s="74">
        <f ca="1">INDIRECT($B64&amp;"!"&amp;L$3&amp;"7")</f>
        <v>1.9383960238095237E-2</v>
      </c>
      <c r="M64" s="75">
        <f ca="1">INDIRECT($B64&amp;"!"&amp;M$3&amp;"7")</f>
        <v>1.7417199285714287E-2</v>
      </c>
      <c r="N64" s="76">
        <f ca="1">M64-L64</f>
        <v>-1.9667609523809498E-3</v>
      </c>
      <c r="O64" s="221"/>
      <c r="P64" s="4" t="s">
        <v>36</v>
      </c>
      <c r="Q64" s="221"/>
      <c r="R64" s="10"/>
      <c r="S64" s="10"/>
      <c r="T64" s="10"/>
      <c r="U64" s="10"/>
      <c r="V64" s="224"/>
      <c r="X64" s="7"/>
      <c r="Y64" s="7"/>
      <c r="Z64" s="64"/>
    </row>
    <row r="65" spans="2:28" x14ac:dyDescent="0.25">
      <c r="B65" s="92" t="str">
        <f>B64</f>
        <v>cinema_semitrack</v>
      </c>
      <c r="C65" s="99" t="s">
        <v>37</v>
      </c>
      <c r="D65" s="222">
        <f ca="1">0.001*INDIRECT($B65&amp;"!E8")</f>
        <v>90.327991999999995</v>
      </c>
      <c r="E65" s="221"/>
      <c r="F65" s="92" t="str">
        <f>F64</f>
        <v>cinema_semitrack</v>
      </c>
      <c r="G65" s="99" t="s">
        <v>37</v>
      </c>
      <c r="H65" s="222">
        <f ca="1">0.001*INDIRECT($B65&amp;"!W8")</f>
        <v>99.472144</v>
      </c>
      <c r="I65" s="10"/>
      <c r="J65" s="223">
        <f ca="1">H65/D65-1</f>
        <v>0.10123276071497322</v>
      </c>
      <c r="L65" s="74">
        <f ca="1">INDIRECT($B65&amp;"!"&amp;L$3&amp;"8")</f>
        <v>8.8245419999999995E-3</v>
      </c>
      <c r="M65" s="75">
        <f ca="1">INDIRECT($B65&amp;"!"&amp;M$3&amp;"8")</f>
        <v>7.6658333238095247E-3</v>
      </c>
      <c r="N65" s="76">
        <f ca="1">M65-L65</f>
        <v>-1.1587086761904748E-3</v>
      </c>
      <c r="O65" s="221"/>
      <c r="P65" s="226">
        <f ca="1">bdrate(L62:L65,D62:D65,M62:M65,H62:H65)</f>
        <v>0.12445663776547544</v>
      </c>
      <c r="Q65" s="221"/>
      <c r="R65" s="10"/>
      <c r="S65" s="10"/>
      <c r="T65" s="10"/>
      <c r="U65" s="10"/>
      <c r="V65" s="224"/>
      <c r="X65" s="7"/>
      <c r="Y65" s="7"/>
      <c r="Z65" s="64"/>
    </row>
    <row r="66" spans="2:28" ht="16.5" customHeight="1" thickBot="1" x14ac:dyDescent="0.3">
      <c r="B66" s="70"/>
      <c r="C66" s="100"/>
      <c r="D66" s="227"/>
      <c r="E66" s="221"/>
      <c r="F66" s="70"/>
      <c r="G66" s="100"/>
      <c r="H66" s="222"/>
      <c r="I66" s="10"/>
      <c r="J66" s="223"/>
      <c r="L66" s="74"/>
      <c r="M66" s="75"/>
      <c r="N66" s="77"/>
      <c r="O66" s="221"/>
      <c r="P66" s="228"/>
      <c r="Q66" s="221"/>
      <c r="R66" s="10"/>
      <c r="S66" s="10"/>
      <c r="T66" s="10"/>
      <c r="U66" s="10"/>
      <c r="V66" s="224"/>
      <c r="X66" s="7"/>
      <c r="Y66" s="7"/>
      <c r="Z66" s="64"/>
      <c r="AB66" s="225"/>
    </row>
    <row r="67" spans="2:28" ht="16.5" customHeight="1" x14ac:dyDescent="0.25">
      <c r="B67" s="88"/>
      <c r="C67" s="89"/>
      <c r="D67" s="229"/>
      <c r="F67" s="88"/>
      <c r="G67" s="89"/>
      <c r="H67" s="229"/>
      <c r="J67" s="78">
        <f ca="1">MIN(D62:D66,H62:H66)</f>
        <v>28.276047999999999</v>
      </c>
      <c r="L67" s="79"/>
      <c r="M67" s="80"/>
      <c r="N67" s="81"/>
      <c r="O67" s="221"/>
      <c r="P67" s="210"/>
      <c r="Q67" s="221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27"/>
      <c r="E68" s="221"/>
      <c r="F68" s="70"/>
      <c r="G68" s="72"/>
      <c r="H68" s="227"/>
      <c r="I68" s="10"/>
      <c r="J68" s="82">
        <f ca="1">MAX(D62:D66,H62:H66)</f>
        <v>99.472144</v>
      </c>
      <c r="L68" s="83">
        <f>L67</f>
        <v>0</v>
      </c>
      <c r="M68" s="84">
        <f>M67</f>
        <v>0</v>
      </c>
      <c r="N68" s="77"/>
      <c r="O68" s="221"/>
      <c r="P68" s="6"/>
      <c r="Q68" s="221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79" t="s">
        <v>16</v>
      </c>
      <c r="C70" s="280"/>
      <c r="D70" s="281"/>
      <c r="E70" s="3"/>
      <c r="F70" s="279" t="str">
        <f>B70</f>
        <v>breakdance_track</v>
      </c>
      <c r="G70" s="280"/>
      <c r="H70" s="281"/>
      <c r="I70" s="3"/>
      <c r="J70" s="210"/>
      <c r="L70" s="282" t="str">
        <f>F70</f>
        <v>breakdance_track</v>
      </c>
      <c r="M70" s="280"/>
      <c r="N70" s="281"/>
      <c r="O70" s="178"/>
      <c r="P70" s="210"/>
      <c r="U70" s="211"/>
      <c r="V70" s="211"/>
      <c r="X70" s="283"/>
      <c r="Y70" s="274"/>
      <c r="Z70" s="274"/>
    </row>
    <row r="71" spans="2:28" x14ac:dyDescent="0.25">
      <c r="B71" s="276" t="s">
        <v>26</v>
      </c>
      <c r="C71" s="274"/>
      <c r="D71" s="69" t="s">
        <v>27</v>
      </c>
      <c r="E71" s="221"/>
      <c r="F71" s="276" t="s">
        <v>26</v>
      </c>
      <c r="G71" s="274"/>
      <c r="H71" s="69" t="s">
        <v>27</v>
      </c>
      <c r="I71" s="10"/>
      <c r="J71" s="207" t="s">
        <v>28</v>
      </c>
      <c r="L71" s="273" t="s">
        <v>46</v>
      </c>
      <c r="M71" s="274"/>
      <c r="N71" s="275"/>
      <c r="O71" s="67"/>
      <c r="P71" s="4"/>
      <c r="R71" s="277"/>
      <c r="S71" s="274"/>
      <c r="T71" s="274"/>
      <c r="U71" s="209"/>
      <c r="V71" s="209"/>
      <c r="X71" s="277"/>
      <c r="Y71" s="274"/>
      <c r="Z71" s="274"/>
    </row>
    <row r="72" spans="2:28" x14ac:dyDescent="0.25">
      <c r="B72" s="175" t="s">
        <v>0</v>
      </c>
      <c r="C72" s="99" t="s">
        <v>30</v>
      </c>
      <c r="D72" s="68" t="s">
        <v>31</v>
      </c>
      <c r="E72" s="221"/>
      <c r="F72" s="175" t="s">
        <v>0</v>
      </c>
      <c r="G72" s="99" t="s">
        <v>30</v>
      </c>
      <c r="H72" s="68" t="s">
        <v>31</v>
      </c>
      <c r="I72" s="10"/>
      <c r="J72" s="73"/>
      <c r="L72" s="176" t="str">
        <f>CONCATENATE(B$2," ",L70)</f>
        <v>MPEG-151 breakdance_track</v>
      </c>
      <c r="M72" s="194" t="str">
        <f>CONCATENATE(F$2," ",L70)</f>
        <v>my breakdance_track</v>
      </c>
      <c r="N72" s="177" t="s">
        <v>32</v>
      </c>
      <c r="O72" s="3"/>
      <c r="P72" s="4" t="s">
        <v>23</v>
      </c>
      <c r="Q72" s="3"/>
      <c r="R72" s="3"/>
      <c r="S72" s="3"/>
      <c r="T72" s="3"/>
      <c r="U72" s="3"/>
      <c r="V72" s="3"/>
      <c r="X72" s="178"/>
      <c r="Y72" s="178"/>
      <c r="Z72" s="178"/>
    </row>
    <row r="73" spans="2:28" x14ac:dyDescent="0.25">
      <c r="B73" s="92" t="str">
        <f>B70</f>
        <v>breakdance_track</v>
      </c>
      <c r="C73" s="99" t="s">
        <v>33</v>
      </c>
      <c r="D73" s="222">
        <f ca="1">0.001*INDIRECT($B73&amp;"!E5")</f>
        <v>126.30592</v>
      </c>
      <c r="E73" s="221"/>
      <c r="F73" s="92" t="str">
        <f>F70</f>
        <v>breakdance_track</v>
      </c>
      <c r="G73" s="99" t="s">
        <v>33</v>
      </c>
      <c r="H73" s="222">
        <f ca="1">0.001*INDIRECT($B73&amp;"!W5")</f>
        <v>141.91076799999999</v>
      </c>
      <c r="I73" s="10"/>
      <c r="J73" s="223">
        <f ca="1">H73/D73-1</f>
        <v>0.12354803321966212</v>
      </c>
      <c r="L73" s="74">
        <f ca="1">INDIRECT($B73&amp;"!"&amp;L$3&amp;"5")</f>
        <v>6.9926632531250005E-2</v>
      </c>
      <c r="M73" s="75">
        <f ca="1">INDIRECT($B73&amp;"!"&amp;M$3&amp;"5")</f>
        <v>6.1570458718749992E-2</v>
      </c>
      <c r="N73" s="76">
        <f ca="1">M73-L73</f>
        <v>-8.3561738125000132E-3</v>
      </c>
      <c r="O73" s="221"/>
      <c r="P73" s="223">
        <f ca="1">bdrate(D73:D76,L73:L76,H73:H76,M73:M76)</f>
        <v>0</v>
      </c>
      <c r="Q73" s="221"/>
      <c r="R73" s="10"/>
      <c r="S73" s="10"/>
      <c r="T73" s="10"/>
      <c r="U73" s="10"/>
      <c r="V73" s="224"/>
      <c r="X73" s="7"/>
      <c r="Y73" s="7"/>
      <c r="Z73" s="64"/>
      <c r="AB73" s="225"/>
    </row>
    <row r="74" spans="2:28" x14ac:dyDescent="0.25">
      <c r="B74" s="92" t="str">
        <f>B73</f>
        <v>breakdance_track</v>
      </c>
      <c r="C74" s="99" t="s">
        <v>34</v>
      </c>
      <c r="D74" s="222">
        <f ca="1">0.001*INDIRECT($B74&amp;"!E6")</f>
        <v>180.82447199999999</v>
      </c>
      <c r="E74" s="221"/>
      <c r="F74" s="92" t="str">
        <f>F73</f>
        <v>breakdance_track</v>
      </c>
      <c r="G74" s="99" t="s">
        <v>34</v>
      </c>
      <c r="H74" s="222">
        <f ca="1">0.001*INDIRECT($B74&amp;"!W6")</f>
        <v>202.49611999999999</v>
      </c>
      <c r="I74" s="10"/>
      <c r="J74" s="223">
        <f ca="1">H74/D74-1</f>
        <v>0.11984908768322033</v>
      </c>
      <c r="L74" s="74">
        <f ca="1">INDIRECT($B74&amp;"!"&amp;L$3&amp;"6")</f>
        <v>3.2316649406250002E-2</v>
      </c>
      <c r="M74" s="75">
        <f ca="1">INDIRECT($B74&amp;"!"&amp;M$3&amp;"6")</f>
        <v>2.7953798187500004E-2</v>
      </c>
      <c r="N74" s="76">
        <f ca="1">M74-L74</f>
        <v>-4.3628512187499982E-3</v>
      </c>
      <c r="O74" s="221"/>
      <c r="P74" s="4"/>
      <c r="Q74" s="221"/>
      <c r="R74" s="10"/>
      <c r="S74" s="10"/>
      <c r="T74" s="10"/>
      <c r="U74" s="10"/>
      <c r="V74" s="224"/>
      <c r="X74" s="7"/>
      <c r="Y74" s="7"/>
      <c r="Z74" s="64"/>
    </row>
    <row r="75" spans="2:28" x14ac:dyDescent="0.25">
      <c r="B75" s="92" t="str">
        <f>B74</f>
        <v>breakdance_track</v>
      </c>
      <c r="C75" s="99" t="s">
        <v>35</v>
      </c>
      <c r="D75" s="222">
        <f ca="1">0.001*INDIRECT($B75&amp;"!E7")</f>
        <v>255.75700000000001</v>
      </c>
      <c r="E75" s="221"/>
      <c r="F75" s="92" t="str">
        <f>F74</f>
        <v>breakdance_track</v>
      </c>
      <c r="G75" s="99" t="s">
        <v>35</v>
      </c>
      <c r="H75" s="222">
        <f ca="1">0.001*INDIRECT($B75&amp;"!W7")</f>
        <v>284.92426400000005</v>
      </c>
      <c r="I75" s="10"/>
      <c r="J75" s="223">
        <f ca="1">H75/D75-1</f>
        <v>0.11404287663680779</v>
      </c>
      <c r="L75" s="74">
        <f ca="1">INDIRECT($B75&amp;"!"&amp;L$3&amp;"7")</f>
        <v>1.2657430781250001E-2</v>
      </c>
      <c r="M75" s="75">
        <f ca="1">INDIRECT($B75&amp;"!"&amp;M$3&amp;"7")</f>
        <v>1.084038425E-2</v>
      </c>
      <c r="N75" s="76">
        <f ca="1">M75-L75</f>
        <v>-1.8170465312500016E-3</v>
      </c>
      <c r="O75" s="221"/>
      <c r="P75" s="4" t="s">
        <v>36</v>
      </c>
      <c r="Q75" s="221"/>
      <c r="R75" s="10"/>
      <c r="S75" s="10"/>
      <c r="T75" s="10"/>
      <c r="U75" s="10"/>
      <c r="V75" s="224"/>
      <c r="X75" s="7"/>
      <c r="Y75" s="7"/>
      <c r="Z75" s="64"/>
    </row>
    <row r="76" spans="2:28" x14ac:dyDescent="0.25">
      <c r="B76" s="92" t="str">
        <f>B75</f>
        <v>breakdance_track</v>
      </c>
      <c r="C76" s="99" t="s">
        <v>37</v>
      </c>
      <c r="D76" s="222">
        <f ca="1">0.001*INDIRECT($B76&amp;"!E8")</f>
        <v>355.70987200000002</v>
      </c>
      <c r="E76" s="221"/>
      <c r="F76" s="92" t="str">
        <f>F75</f>
        <v>breakdance_track</v>
      </c>
      <c r="G76" s="99" t="s">
        <v>37</v>
      </c>
      <c r="H76" s="222">
        <f ca="1">0.001*INDIRECT($B76&amp;"!W8")</f>
        <v>388.26202400000005</v>
      </c>
      <c r="I76" s="10"/>
      <c r="J76" s="223">
        <f ca="1">H76/D76-1</f>
        <v>9.1513209394424866E-2</v>
      </c>
      <c r="L76" s="74">
        <f ca="1">INDIRECT($B76&amp;"!"&amp;L$3&amp;"8")</f>
        <v>5.3776234250000002E-3</v>
      </c>
      <c r="M76" s="75">
        <f ca="1">INDIRECT($B76&amp;"!"&amp;M$3&amp;"8")</f>
        <v>4.6943860500000016E-3</v>
      </c>
      <c r="N76" s="76">
        <f ca="1">M76-L76</f>
        <v>-6.8323737499999867E-4</v>
      </c>
      <c r="O76" s="221"/>
      <c r="P76" s="226">
        <f ca="1">bdrate(L73:L76,D73:D76,M73:M76,H73:H76)</f>
        <v>0.14119047770068116</v>
      </c>
      <c r="Q76" s="221"/>
      <c r="R76" s="10"/>
      <c r="S76" s="10"/>
      <c r="T76" s="10"/>
      <c r="U76" s="10"/>
      <c r="V76" s="224"/>
      <c r="X76" s="7"/>
      <c r="Y76" s="7"/>
      <c r="Z76" s="64"/>
    </row>
    <row r="77" spans="2:28" ht="16.5" customHeight="1" thickBot="1" x14ac:dyDescent="0.3">
      <c r="B77" s="70"/>
      <c r="C77" s="100"/>
      <c r="D77" s="227"/>
      <c r="E77" s="221"/>
      <c r="F77" s="70"/>
      <c r="G77" s="100"/>
      <c r="H77" s="222"/>
      <c r="I77" s="10"/>
      <c r="J77" s="223"/>
      <c r="L77" s="74"/>
      <c r="M77" s="75"/>
      <c r="N77" s="77"/>
      <c r="O77" s="221"/>
      <c r="P77" s="228"/>
      <c r="Q77" s="221"/>
      <c r="R77" s="10"/>
      <c r="S77" s="10"/>
      <c r="T77" s="10"/>
      <c r="U77" s="10"/>
      <c r="V77" s="224"/>
      <c r="X77" s="7"/>
      <c r="Y77" s="7"/>
      <c r="Z77" s="64"/>
      <c r="AB77" s="225"/>
    </row>
    <row r="78" spans="2:28" ht="16.5" customHeight="1" x14ac:dyDescent="0.25">
      <c r="B78" s="88"/>
      <c r="C78" s="89"/>
      <c r="D78" s="229"/>
      <c r="F78" s="88"/>
      <c r="G78" s="89"/>
      <c r="H78" s="229"/>
      <c r="J78" s="78">
        <f ca="1">MIN(D73:D77,H73:H77)</f>
        <v>126.30592</v>
      </c>
      <c r="L78" s="79"/>
      <c r="M78" s="80"/>
      <c r="N78" s="81"/>
      <c r="O78" s="221"/>
      <c r="P78" s="210"/>
      <c r="Q78" s="221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27"/>
      <c r="E79" s="221"/>
      <c r="F79" s="70"/>
      <c r="G79" s="72"/>
      <c r="H79" s="227"/>
      <c r="I79" s="10"/>
      <c r="J79" s="82">
        <f ca="1">MAX(D73:D77,H73:H77)</f>
        <v>388.26202400000005</v>
      </c>
      <c r="L79" s="83">
        <f>L78</f>
        <v>0</v>
      </c>
      <c r="M79" s="84">
        <f>M78</f>
        <v>0</v>
      </c>
      <c r="N79" s="77"/>
      <c r="O79" s="221"/>
      <c r="P79" s="6"/>
      <c r="Q79" s="221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79" t="s">
        <v>17</v>
      </c>
      <c r="C81" s="280"/>
      <c r="D81" s="281"/>
      <c r="E81" s="3"/>
      <c r="F81" s="279" t="str">
        <f>B81</f>
        <v>breakdance_semitrack</v>
      </c>
      <c r="G81" s="280"/>
      <c r="H81" s="281"/>
      <c r="I81" s="3"/>
      <c r="J81" s="210"/>
      <c r="L81" s="282" t="str">
        <f>F81</f>
        <v>breakdance_semitrack</v>
      </c>
      <c r="M81" s="280"/>
      <c r="N81" s="281"/>
      <c r="O81" s="178"/>
      <c r="P81" s="210"/>
      <c r="U81" s="211"/>
      <c r="V81" s="211"/>
      <c r="X81" s="283"/>
      <c r="Y81" s="274"/>
      <c r="Z81" s="274"/>
    </row>
    <row r="82" spans="2:28" x14ac:dyDescent="0.25">
      <c r="B82" s="276" t="s">
        <v>26</v>
      </c>
      <c r="C82" s="274"/>
      <c r="D82" s="69" t="s">
        <v>27</v>
      </c>
      <c r="E82" s="221"/>
      <c r="F82" s="276" t="s">
        <v>26</v>
      </c>
      <c r="G82" s="274"/>
      <c r="H82" s="69" t="s">
        <v>27</v>
      </c>
      <c r="I82" s="10"/>
      <c r="J82" s="207" t="s">
        <v>28</v>
      </c>
      <c r="L82" s="273" t="s">
        <v>46</v>
      </c>
      <c r="M82" s="274"/>
      <c r="N82" s="275"/>
      <c r="O82" s="67"/>
      <c r="P82" s="4"/>
      <c r="R82" s="277"/>
      <c r="S82" s="274"/>
      <c r="T82" s="274"/>
      <c r="U82" s="209"/>
      <c r="V82" s="209"/>
      <c r="X82" s="277"/>
      <c r="Y82" s="274"/>
      <c r="Z82" s="274"/>
    </row>
    <row r="83" spans="2:28" x14ac:dyDescent="0.25">
      <c r="B83" s="175" t="s">
        <v>0</v>
      </c>
      <c r="C83" s="99" t="s">
        <v>30</v>
      </c>
      <c r="D83" s="68" t="s">
        <v>31</v>
      </c>
      <c r="E83" s="221"/>
      <c r="F83" s="175" t="s">
        <v>0</v>
      </c>
      <c r="G83" s="99" t="s">
        <v>30</v>
      </c>
      <c r="H83" s="68" t="s">
        <v>31</v>
      </c>
      <c r="I83" s="10"/>
      <c r="J83" s="73"/>
      <c r="L83" s="176" t="str">
        <f>CONCATENATE(B$2," ",L81)</f>
        <v>MPEG-151 breakdance_semitrack</v>
      </c>
      <c r="M83" s="194" t="str">
        <f>CONCATENATE(F$2," ",L81)</f>
        <v>my breakdance_semitrack</v>
      </c>
      <c r="N83" s="177" t="s">
        <v>32</v>
      </c>
      <c r="O83" s="3"/>
      <c r="P83" s="4" t="s">
        <v>23</v>
      </c>
      <c r="Q83" s="3"/>
      <c r="R83" s="3"/>
      <c r="S83" s="3"/>
      <c r="T83" s="3"/>
      <c r="U83" s="3"/>
      <c r="V83" s="3"/>
      <c r="X83" s="178"/>
      <c r="Y83" s="178"/>
      <c r="Z83" s="178"/>
    </row>
    <row r="84" spans="2:28" x14ac:dyDescent="0.25">
      <c r="B84" s="92" t="str">
        <f>B81</f>
        <v>breakdance_semitrack</v>
      </c>
      <c r="C84" s="99" t="s">
        <v>33</v>
      </c>
      <c r="D84" s="222">
        <f ca="1">0.001*INDIRECT($B84&amp;"!E5")</f>
        <v>132.18955199999999</v>
      </c>
      <c r="E84" s="221"/>
      <c r="F84" s="92" t="str">
        <f>F81</f>
        <v>breakdance_semitrack</v>
      </c>
      <c r="G84" s="99" t="s">
        <v>33</v>
      </c>
      <c r="H84" s="222">
        <f ca="1">0.001*INDIRECT($B84&amp;"!W5")</f>
        <v>148.74119999999999</v>
      </c>
      <c r="I84" s="10"/>
      <c r="J84" s="223">
        <f ca="1">H84/D84-1</f>
        <v>0.12521146905770597</v>
      </c>
      <c r="L84" s="74">
        <f ca="1">INDIRECT($B84&amp;"!"&amp;L$3&amp;"5")</f>
        <v>7.3880629187499991E-2</v>
      </c>
      <c r="M84" s="75">
        <f ca="1">INDIRECT($B84&amp;"!"&amp;M$3&amp;"5")</f>
        <v>6.5765471281250015E-2</v>
      </c>
      <c r="N84" s="76">
        <f ca="1">M84-L84</f>
        <v>-8.1151579062499757E-3</v>
      </c>
      <c r="O84" s="221"/>
      <c r="P84" s="223">
        <f ca="1">bdrate(D84:D87,L84:L87,H84:H87,M84:M87)</f>
        <v>0</v>
      </c>
      <c r="Q84" s="221"/>
      <c r="R84" s="10"/>
      <c r="S84" s="10"/>
      <c r="T84" s="10"/>
      <c r="U84" s="10"/>
      <c r="V84" s="224"/>
      <c r="X84" s="7"/>
      <c r="Y84" s="7"/>
      <c r="Z84" s="64"/>
      <c r="AB84" s="225"/>
    </row>
    <row r="85" spans="2:28" x14ac:dyDescent="0.25">
      <c r="B85" s="92" t="str">
        <f>B84</f>
        <v>breakdance_semitrack</v>
      </c>
      <c r="C85" s="99" t="s">
        <v>34</v>
      </c>
      <c r="D85" s="222">
        <f ca="1">0.001*INDIRECT($B85&amp;"!E6")</f>
        <v>189.39303200000001</v>
      </c>
      <c r="E85" s="221"/>
      <c r="F85" s="92" t="str">
        <f>F84</f>
        <v>breakdance_semitrack</v>
      </c>
      <c r="G85" s="99" t="s">
        <v>34</v>
      </c>
      <c r="H85" s="222">
        <f ca="1">0.001*INDIRECT($B85&amp;"!W6")</f>
        <v>212.310136</v>
      </c>
      <c r="I85" s="10"/>
      <c r="J85" s="223">
        <f ca="1">H85/D85-1</f>
        <v>0.12100288884968058</v>
      </c>
      <c r="L85" s="74">
        <f ca="1">INDIRECT($B85&amp;"!"&amp;L$3&amp;"6")</f>
        <v>3.3153722125E-2</v>
      </c>
      <c r="M85" s="75">
        <f ca="1">INDIRECT($B85&amp;"!"&amp;M$3&amp;"6")</f>
        <v>2.8844670968750003E-2</v>
      </c>
      <c r="N85" s="76">
        <f ca="1">M85-L85</f>
        <v>-4.3090511562499968E-3</v>
      </c>
      <c r="O85" s="221"/>
      <c r="P85" s="4"/>
      <c r="Q85" s="221"/>
      <c r="R85" s="10"/>
      <c r="S85" s="10"/>
      <c r="T85" s="10"/>
      <c r="U85" s="10"/>
      <c r="V85" s="224"/>
      <c r="X85" s="7"/>
      <c r="Y85" s="7"/>
      <c r="Z85" s="64"/>
    </row>
    <row r="86" spans="2:28" x14ac:dyDescent="0.25">
      <c r="B86" s="92" t="str">
        <f>B85</f>
        <v>breakdance_semitrack</v>
      </c>
      <c r="C86" s="99" t="s">
        <v>35</v>
      </c>
      <c r="D86" s="222">
        <f ca="1">0.001*INDIRECT($B86&amp;"!E7")</f>
        <v>267.70935200000002</v>
      </c>
      <c r="E86" s="221"/>
      <c r="F86" s="92" t="str">
        <f>F85</f>
        <v>breakdance_semitrack</v>
      </c>
      <c r="G86" s="99" t="s">
        <v>35</v>
      </c>
      <c r="H86" s="222">
        <f ca="1">0.001*INDIRECT($B86&amp;"!W7")</f>
        <v>298.38734399999998</v>
      </c>
      <c r="I86" s="10"/>
      <c r="J86" s="223">
        <f ca="1">H86/D86-1</f>
        <v>0.11459439788267067</v>
      </c>
      <c r="L86" s="74">
        <f ca="1">INDIRECT($B86&amp;"!"&amp;L$3&amp;"7")</f>
        <v>1.3031633578125004E-2</v>
      </c>
      <c r="M86" s="75">
        <f ca="1">INDIRECT($B86&amp;"!"&amp;M$3&amp;"7")</f>
        <v>1.1481229328125004E-2</v>
      </c>
      <c r="N86" s="76">
        <f ca="1">M86-L86</f>
        <v>-1.5504042499999999E-3</v>
      </c>
      <c r="O86" s="221"/>
      <c r="P86" s="4" t="s">
        <v>36</v>
      </c>
      <c r="Q86" s="221"/>
      <c r="R86" s="10"/>
      <c r="S86" s="10"/>
      <c r="T86" s="10"/>
      <c r="U86" s="10"/>
      <c r="V86" s="224"/>
      <c r="X86" s="7"/>
      <c r="Y86" s="7"/>
      <c r="Z86" s="64"/>
    </row>
    <row r="87" spans="2:28" x14ac:dyDescent="0.25">
      <c r="B87" s="92" t="str">
        <f>B86</f>
        <v>breakdance_semitrack</v>
      </c>
      <c r="C87" s="99" t="s">
        <v>37</v>
      </c>
      <c r="D87" s="222">
        <f ca="1">0.001*INDIRECT($B87&amp;"!E8")</f>
        <v>371.78708800000004</v>
      </c>
      <c r="E87" s="221"/>
      <c r="F87" s="92" t="str">
        <f>F86</f>
        <v>breakdance_semitrack</v>
      </c>
      <c r="G87" s="99" t="s">
        <v>37</v>
      </c>
      <c r="H87" s="222">
        <f ca="1">0.001*INDIRECT($B87&amp;"!W8")</f>
        <v>405.806104</v>
      </c>
      <c r="I87" s="10"/>
      <c r="J87" s="223">
        <f ca="1">H87/D87-1</f>
        <v>9.1501337991597875E-2</v>
      </c>
      <c r="L87" s="74">
        <f ca="1">INDIRECT($B87&amp;"!"&amp;L$3&amp;"8")</f>
        <v>5.8194821093750003E-3</v>
      </c>
      <c r="M87" s="75">
        <f ca="1">INDIRECT($B87&amp;"!"&amp;M$3&amp;"8")</f>
        <v>5.1877156624999983E-3</v>
      </c>
      <c r="N87" s="76">
        <f ca="1">M87-L87</f>
        <v>-6.3176644687500203E-4</v>
      </c>
      <c r="O87" s="221"/>
      <c r="P87" s="226">
        <f ca="1">bdrate(L84:L87,D84:D87,M84:M87,H84:H87)</f>
        <v>0.16006434918030399</v>
      </c>
      <c r="Q87" s="221"/>
      <c r="R87" s="10"/>
      <c r="S87" s="10"/>
      <c r="T87" s="10"/>
      <c r="U87" s="10"/>
      <c r="V87" s="224"/>
      <c r="X87" s="7"/>
      <c r="Y87" s="7"/>
      <c r="Z87" s="64"/>
    </row>
    <row r="88" spans="2:28" ht="16.5" customHeight="1" thickBot="1" x14ac:dyDescent="0.3">
      <c r="B88" s="70"/>
      <c r="C88" s="100"/>
      <c r="D88" s="227"/>
      <c r="E88" s="221"/>
      <c r="F88" s="70"/>
      <c r="G88" s="100"/>
      <c r="H88" s="222"/>
      <c r="I88" s="10"/>
      <c r="J88" s="223"/>
      <c r="L88" s="74"/>
      <c r="M88" s="75"/>
      <c r="N88" s="77"/>
      <c r="O88" s="221"/>
      <c r="P88" s="228"/>
      <c r="Q88" s="221"/>
      <c r="R88" s="10"/>
      <c r="S88" s="10"/>
      <c r="T88" s="10"/>
      <c r="U88" s="10"/>
      <c r="V88" s="224"/>
      <c r="X88" s="7"/>
      <c r="Y88" s="7"/>
      <c r="Z88" s="64"/>
      <c r="AB88" s="225"/>
    </row>
    <row r="89" spans="2:28" ht="16.5" customHeight="1" x14ac:dyDescent="0.25">
      <c r="B89" s="88"/>
      <c r="C89" s="89"/>
      <c r="D89" s="229"/>
      <c r="F89" s="88"/>
      <c r="G89" s="89"/>
      <c r="H89" s="229"/>
      <c r="J89" s="78">
        <f ca="1">MIN(D84:D88,H84:H88)</f>
        <v>132.18955199999999</v>
      </c>
      <c r="L89" s="79"/>
      <c r="M89" s="80"/>
      <c r="N89" s="81"/>
      <c r="O89" s="221"/>
      <c r="P89" s="210"/>
      <c r="Q89" s="221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27"/>
      <c r="E90" s="221"/>
      <c r="F90" s="70"/>
      <c r="G90" s="72"/>
      <c r="H90" s="227"/>
      <c r="I90" s="10"/>
      <c r="J90" s="82">
        <f ca="1">MAX(D84:D88,H84:H88)</f>
        <v>405.806104</v>
      </c>
      <c r="L90" s="83">
        <f>L89</f>
        <v>0</v>
      </c>
      <c r="M90" s="84">
        <f>M89</f>
        <v>0</v>
      </c>
      <c r="N90" s="77"/>
      <c r="O90" s="221"/>
      <c r="P90" s="6"/>
      <c r="Q90" s="221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79" t="s">
        <v>18</v>
      </c>
      <c r="C92" s="280"/>
      <c r="D92" s="281"/>
      <c r="E92" s="3"/>
      <c r="F92" s="279" t="str">
        <f>B92</f>
        <v>bartender_track</v>
      </c>
      <c r="G92" s="280"/>
      <c r="H92" s="281"/>
      <c r="I92" s="3"/>
      <c r="J92" s="210"/>
      <c r="L92" s="282" t="str">
        <f>F92</f>
        <v>bartender_track</v>
      </c>
      <c r="M92" s="280"/>
      <c r="N92" s="281"/>
      <c r="O92" s="178"/>
      <c r="P92" s="210"/>
      <c r="U92" s="211"/>
      <c r="V92" s="211"/>
      <c r="X92" s="283"/>
      <c r="Y92" s="274"/>
      <c r="Z92" s="274"/>
    </row>
    <row r="93" spans="2:28" x14ac:dyDescent="0.25">
      <c r="B93" s="276" t="s">
        <v>26</v>
      </c>
      <c r="C93" s="274"/>
      <c r="D93" s="69" t="s">
        <v>27</v>
      </c>
      <c r="E93" s="221"/>
      <c r="F93" s="276" t="s">
        <v>26</v>
      </c>
      <c r="G93" s="274"/>
      <c r="H93" s="69" t="s">
        <v>27</v>
      </c>
      <c r="I93" s="10"/>
      <c r="J93" s="207" t="s">
        <v>28</v>
      </c>
      <c r="L93" s="273" t="s">
        <v>46</v>
      </c>
      <c r="M93" s="274"/>
      <c r="N93" s="275"/>
      <c r="O93" s="67"/>
      <c r="P93" s="4"/>
      <c r="R93" s="277"/>
      <c r="S93" s="274"/>
      <c r="T93" s="274"/>
      <c r="U93" s="209"/>
      <c r="V93" s="209"/>
      <c r="X93" s="277"/>
      <c r="Y93" s="274"/>
      <c r="Z93" s="274"/>
    </row>
    <row r="94" spans="2:28" x14ac:dyDescent="0.25">
      <c r="B94" s="175" t="s">
        <v>0</v>
      </c>
      <c r="C94" s="99" t="s">
        <v>30</v>
      </c>
      <c r="D94" s="68" t="s">
        <v>31</v>
      </c>
      <c r="E94" s="221"/>
      <c r="F94" s="175" t="s">
        <v>0</v>
      </c>
      <c r="G94" s="99" t="s">
        <v>30</v>
      </c>
      <c r="H94" s="68" t="s">
        <v>31</v>
      </c>
      <c r="I94" s="10"/>
      <c r="J94" s="73"/>
      <c r="L94" s="176" t="str">
        <f>CONCATENATE(B$2," ",L92)</f>
        <v>MPEG-151 bartender_track</v>
      </c>
      <c r="M94" s="194" t="str">
        <f>CONCATENATE(F$2," ",L92)</f>
        <v>my bartender_track</v>
      </c>
      <c r="N94" s="177" t="s">
        <v>32</v>
      </c>
      <c r="O94" s="3"/>
      <c r="P94" s="4" t="s">
        <v>23</v>
      </c>
      <c r="Q94" s="3"/>
      <c r="R94" s="3"/>
      <c r="S94" s="3"/>
      <c r="T94" s="3"/>
      <c r="U94" s="3"/>
      <c r="V94" s="3"/>
      <c r="X94" s="178"/>
      <c r="Y94" s="178"/>
      <c r="Z94" s="178"/>
    </row>
    <row r="95" spans="2:28" x14ac:dyDescent="0.25">
      <c r="B95" s="92" t="str">
        <f>B92</f>
        <v>bartender_track</v>
      </c>
      <c r="C95" s="99" t="s">
        <v>33</v>
      </c>
      <c r="D95" s="222">
        <f ca="1">0.001*INDIRECT($B95&amp;"!E5")</f>
        <v>37.904303999999996</v>
      </c>
      <c r="E95" s="221"/>
      <c r="F95" s="92" t="str">
        <f>F92</f>
        <v>bartender_track</v>
      </c>
      <c r="G95" s="99" t="s">
        <v>33</v>
      </c>
      <c r="H95" s="222">
        <f ca="1">0.001*INDIRECT($B95&amp;"!W5")</f>
        <v>43.155912000000001</v>
      </c>
      <c r="I95" s="10"/>
      <c r="J95" s="223">
        <f ca="1">H95/D95-1</f>
        <v>0.13854912096526051</v>
      </c>
      <c r="L95" s="74">
        <f ca="1">INDIRECT($B95&amp;"!"&amp;L$3&amp;"5")</f>
        <v>5.7006689190476176E-2</v>
      </c>
      <c r="M95" s="75">
        <f ca="1">INDIRECT($B95&amp;"!"&amp;M$3&amp;"5")</f>
        <v>5.750067752380951E-2</v>
      </c>
      <c r="N95" s="76">
        <f ca="1">M95-L95</f>
        <v>4.9398833333333392E-4</v>
      </c>
      <c r="O95" s="221"/>
      <c r="P95" s="223">
        <f ca="1">bdrate(D95:D98,L95:L98,H95:H98,M95:M98)</f>
        <v>0</v>
      </c>
      <c r="Q95" s="221"/>
      <c r="R95" s="10"/>
      <c r="S95" s="10"/>
      <c r="T95" s="10"/>
      <c r="U95" s="10"/>
      <c r="V95" s="224"/>
      <c r="X95" s="7"/>
      <c r="Y95" s="7"/>
      <c r="Z95" s="64"/>
      <c r="AB95" s="225"/>
    </row>
    <row r="96" spans="2:28" x14ac:dyDescent="0.25">
      <c r="B96" s="92" t="str">
        <f>B95</f>
        <v>bartender_track</v>
      </c>
      <c r="C96" s="99" t="s">
        <v>34</v>
      </c>
      <c r="D96" s="222">
        <f ca="1">0.001*INDIRECT($B96&amp;"!E6")</f>
        <v>56.021999999999998</v>
      </c>
      <c r="E96" s="221"/>
      <c r="F96" s="92" t="str">
        <f>F95</f>
        <v>bartender_track</v>
      </c>
      <c r="G96" s="99" t="s">
        <v>34</v>
      </c>
      <c r="H96" s="222">
        <f ca="1">0.001*INDIRECT($B96&amp;"!W6")</f>
        <v>64.133495999999994</v>
      </c>
      <c r="I96" s="10"/>
      <c r="J96" s="223">
        <f ca="1">H96/D96-1</f>
        <v>0.14479126057620206</v>
      </c>
      <c r="L96" s="74">
        <f ca="1">INDIRECT($B96&amp;"!"&amp;L$3&amp;"6")</f>
        <v>3.7055408857142862E-2</v>
      </c>
      <c r="M96" s="75">
        <f ca="1">INDIRECT($B96&amp;"!"&amp;M$3&amp;"6")</f>
        <v>3.3999164952380957E-2</v>
      </c>
      <c r="N96" s="76">
        <f ca="1">M96-L96</f>
        <v>-3.0562439047619044E-3</v>
      </c>
      <c r="O96" s="221"/>
      <c r="P96" s="4"/>
      <c r="Q96" s="221"/>
      <c r="R96" s="10"/>
      <c r="S96" s="10"/>
      <c r="T96" s="10"/>
      <c r="U96" s="10"/>
      <c r="V96" s="224"/>
      <c r="X96" s="7"/>
      <c r="Y96" s="7"/>
      <c r="Z96" s="64"/>
    </row>
    <row r="97" spans="2:28" x14ac:dyDescent="0.25">
      <c r="B97" s="92" t="str">
        <f>B96</f>
        <v>bartender_track</v>
      </c>
      <c r="C97" s="99" t="s">
        <v>35</v>
      </c>
      <c r="D97" s="222">
        <f ca="1">0.001*INDIRECT($B97&amp;"!E7")</f>
        <v>83.811503999999999</v>
      </c>
      <c r="E97" s="221"/>
      <c r="F97" s="92" t="str">
        <f>F96</f>
        <v>bartender_track</v>
      </c>
      <c r="G97" s="99" t="s">
        <v>35</v>
      </c>
      <c r="H97" s="222">
        <f ca="1">0.001*INDIRECT($B97&amp;"!W7")</f>
        <v>94.915872000000007</v>
      </c>
      <c r="I97" s="10"/>
      <c r="J97" s="223">
        <f ca="1">H97/D97-1</f>
        <v>0.13249216957137544</v>
      </c>
      <c r="L97" s="74">
        <f ca="1">INDIRECT($B97&amp;"!"&amp;L$3&amp;"7")</f>
        <v>1.789395333333333E-2</v>
      </c>
      <c r="M97" s="75">
        <f ca="1">INDIRECT($B97&amp;"!"&amp;M$3&amp;"7")</f>
        <v>1.6109171761904763E-2</v>
      </c>
      <c r="N97" s="76">
        <f ca="1">M97-L97</f>
        <v>-1.7847815714285668E-3</v>
      </c>
      <c r="O97" s="221"/>
      <c r="P97" s="4" t="s">
        <v>36</v>
      </c>
      <c r="Q97" s="221"/>
      <c r="R97" s="10"/>
      <c r="S97" s="10"/>
      <c r="T97" s="10"/>
      <c r="U97" s="10"/>
      <c r="V97" s="224"/>
      <c r="X97" s="7"/>
      <c r="Y97" s="7"/>
      <c r="Z97" s="64"/>
    </row>
    <row r="98" spans="2:28" x14ac:dyDescent="0.25">
      <c r="B98" s="92" t="str">
        <f>B97</f>
        <v>bartender_track</v>
      </c>
      <c r="C98" s="99" t="s">
        <v>37</v>
      </c>
      <c r="D98" s="222">
        <f ca="1">0.001*INDIRECT($B98&amp;"!E8")</f>
        <v>121.28760000000001</v>
      </c>
      <c r="E98" s="221"/>
      <c r="F98" s="92" t="str">
        <f>F97</f>
        <v>bartender_track</v>
      </c>
      <c r="G98" s="99" t="s">
        <v>37</v>
      </c>
      <c r="H98" s="222">
        <f ca="1">0.001*INDIRECT($B98&amp;"!W8")</f>
        <v>133.515456</v>
      </c>
      <c r="I98" s="10"/>
      <c r="J98" s="223">
        <f ca="1">H98/D98-1</f>
        <v>0.10081703323340552</v>
      </c>
      <c r="L98" s="74">
        <f ca="1">INDIRECT($B98&amp;"!"&amp;L$3&amp;"8")</f>
        <v>7.786523200000001E-3</v>
      </c>
      <c r="M98" s="75">
        <f ca="1">INDIRECT($B98&amp;"!"&amp;M$3&amp;"8")</f>
        <v>6.7792141761904767E-3</v>
      </c>
      <c r="N98" s="76">
        <f ca="1">M98-L98</f>
        <v>-1.0073090238095243E-3</v>
      </c>
      <c r="O98" s="221"/>
      <c r="P98" s="226">
        <f ca="1">bdrate(L95:L98,D95:D98,M95:M98,H95:H98)</f>
        <v>0.15111539552389552</v>
      </c>
      <c r="Q98" s="221"/>
      <c r="R98" s="10"/>
      <c r="S98" s="10"/>
      <c r="T98" s="10"/>
      <c r="U98" s="10"/>
      <c r="V98" s="224"/>
      <c r="X98" s="7"/>
      <c r="Y98" s="7"/>
      <c r="Z98" s="64"/>
    </row>
    <row r="99" spans="2:28" ht="16.5" customHeight="1" thickBot="1" x14ac:dyDescent="0.3">
      <c r="B99" s="70"/>
      <c r="C99" s="100"/>
      <c r="D99" s="227"/>
      <c r="E99" s="221"/>
      <c r="F99" s="70"/>
      <c r="G99" s="100"/>
      <c r="H99" s="222"/>
      <c r="I99" s="10"/>
      <c r="J99" s="223"/>
      <c r="L99" s="74"/>
      <c r="M99" s="75"/>
      <c r="N99" s="77"/>
      <c r="O99" s="221"/>
      <c r="P99" s="228"/>
      <c r="Q99" s="221"/>
      <c r="R99" s="10"/>
      <c r="S99" s="10"/>
      <c r="T99" s="10"/>
      <c r="U99" s="10"/>
      <c r="V99" s="224"/>
      <c r="X99" s="7"/>
      <c r="Y99" s="7"/>
      <c r="Z99" s="64"/>
      <c r="AB99" s="225"/>
    </row>
    <row r="100" spans="2:28" ht="16.5" customHeight="1" x14ac:dyDescent="0.25">
      <c r="B100" s="88"/>
      <c r="C100" s="89"/>
      <c r="D100" s="229"/>
      <c r="F100" s="88"/>
      <c r="G100" s="89"/>
      <c r="H100" s="229"/>
      <c r="J100" s="78">
        <f ca="1">MIN(D95:D99,H95:H99)</f>
        <v>37.904303999999996</v>
      </c>
      <c r="L100" s="79"/>
      <c r="M100" s="80"/>
      <c r="N100" s="81"/>
      <c r="O100" s="221"/>
      <c r="P100" s="210"/>
      <c r="Q100" s="221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27"/>
      <c r="E101" s="221"/>
      <c r="F101" s="70"/>
      <c r="G101" s="72"/>
      <c r="H101" s="227"/>
      <c r="I101" s="10"/>
      <c r="J101" s="82">
        <f ca="1">MAX(D95:D99,H95:H99)</f>
        <v>133.515456</v>
      </c>
      <c r="L101" s="83">
        <f>L100</f>
        <v>0</v>
      </c>
      <c r="M101" s="84">
        <f>M100</f>
        <v>0</v>
      </c>
      <c r="N101" s="77"/>
      <c r="O101" s="221"/>
      <c r="P101" s="6"/>
      <c r="Q101" s="221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79" t="s">
        <v>19</v>
      </c>
      <c r="C103" s="280"/>
      <c r="D103" s="281"/>
      <c r="E103" s="3"/>
      <c r="F103" s="279" t="str">
        <f>B103</f>
        <v>bartender_semitrack</v>
      </c>
      <c r="G103" s="280"/>
      <c r="H103" s="281"/>
      <c r="I103" s="3"/>
      <c r="J103" s="210"/>
      <c r="L103" s="282" t="str">
        <f>F103</f>
        <v>bartender_semitrack</v>
      </c>
      <c r="M103" s="280"/>
      <c r="N103" s="281"/>
      <c r="O103" s="178"/>
      <c r="P103" s="210"/>
      <c r="U103" s="211"/>
      <c r="V103" s="211"/>
      <c r="X103" s="283"/>
      <c r="Y103" s="274"/>
      <c r="Z103" s="274"/>
    </row>
    <row r="104" spans="2:28" x14ac:dyDescent="0.25">
      <c r="B104" s="276" t="s">
        <v>26</v>
      </c>
      <c r="C104" s="274"/>
      <c r="D104" s="69" t="s">
        <v>27</v>
      </c>
      <c r="E104" s="221"/>
      <c r="F104" s="276" t="s">
        <v>26</v>
      </c>
      <c r="G104" s="274"/>
      <c r="H104" s="69" t="s">
        <v>27</v>
      </c>
      <c r="I104" s="10"/>
      <c r="J104" s="207" t="s">
        <v>28</v>
      </c>
      <c r="L104" s="273" t="s">
        <v>46</v>
      </c>
      <c r="M104" s="274"/>
      <c r="N104" s="275"/>
      <c r="O104" s="67"/>
      <c r="P104" s="4"/>
      <c r="R104" s="277"/>
      <c r="S104" s="274"/>
      <c r="T104" s="274"/>
      <c r="U104" s="209"/>
      <c r="V104" s="209"/>
      <c r="X104" s="277"/>
      <c r="Y104" s="274"/>
      <c r="Z104" s="274"/>
    </row>
    <row r="105" spans="2:28" x14ac:dyDescent="0.25">
      <c r="B105" s="175" t="s">
        <v>0</v>
      </c>
      <c r="C105" s="99" t="s">
        <v>30</v>
      </c>
      <c r="D105" s="68" t="s">
        <v>31</v>
      </c>
      <c r="E105" s="221"/>
      <c r="F105" s="175" t="s">
        <v>0</v>
      </c>
      <c r="G105" s="99" t="s">
        <v>30</v>
      </c>
      <c r="H105" s="68" t="s">
        <v>31</v>
      </c>
      <c r="I105" s="10"/>
      <c r="J105" s="73"/>
      <c r="L105" s="176" t="str">
        <f>CONCATENATE(B$2," ",L103)</f>
        <v>MPEG-151 bartender_semitrack</v>
      </c>
      <c r="M105" s="194" t="str">
        <f>CONCATENATE(F$2," ",L103)</f>
        <v>my bartender_semitrack</v>
      </c>
      <c r="N105" s="177" t="s">
        <v>32</v>
      </c>
      <c r="O105" s="3"/>
      <c r="P105" s="4" t="s">
        <v>23</v>
      </c>
      <c r="Q105" s="3"/>
      <c r="R105" s="3"/>
      <c r="S105" s="3"/>
      <c r="T105" s="3"/>
      <c r="U105" s="3"/>
      <c r="V105" s="3"/>
      <c r="X105" s="178"/>
      <c r="Y105" s="178"/>
      <c r="Z105" s="178"/>
    </row>
    <row r="106" spans="2:28" x14ac:dyDescent="0.25">
      <c r="B106" s="92" t="str">
        <f>B103</f>
        <v>bartender_semitrack</v>
      </c>
      <c r="C106" s="99" t="s">
        <v>33</v>
      </c>
      <c r="D106" s="222">
        <f ca="1">0.001*INDIRECT($B106&amp;"!E5")</f>
        <v>39.078191999999994</v>
      </c>
      <c r="E106" s="221"/>
      <c r="F106" s="92" t="str">
        <f>F103</f>
        <v>bartender_semitrack</v>
      </c>
      <c r="G106" s="99" t="s">
        <v>33</v>
      </c>
      <c r="H106" s="222">
        <f ca="1">0.001*INDIRECT($B106&amp;"!W5")</f>
        <v>44.56575200000001</v>
      </c>
      <c r="I106" s="10"/>
      <c r="J106" s="223">
        <f ca="1">H106/D106-1</f>
        <v>0.14042512509278882</v>
      </c>
      <c r="L106" s="74">
        <f ca="1">INDIRECT($B106&amp;"!"&amp;L$3&amp;"5")</f>
        <v>5.9227567476190478E-2</v>
      </c>
      <c r="M106" s="75">
        <f ca="1">INDIRECT($B106&amp;"!"&amp;M$3&amp;"5")</f>
        <v>5.9806386428571424E-2</v>
      </c>
      <c r="N106" s="76">
        <f ca="1">M106-L106</f>
        <v>5.7881895238094672E-4</v>
      </c>
      <c r="O106" s="221"/>
      <c r="P106" s="223">
        <f ca="1">bdrate(D106:D109,L106:L109,H106:H109,M106:M109)</f>
        <v>0</v>
      </c>
      <c r="Q106" s="221"/>
      <c r="R106" s="10"/>
      <c r="S106" s="10"/>
      <c r="T106" s="10"/>
      <c r="U106" s="10"/>
      <c r="V106" s="224"/>
      <c r="X106" s="7"/>
      <c r="Y106" s="7"/>
      <c r="Z106" s="64"/>
      <c r="AB106" s="225"/>
    </row>
    <row r="107" spans="2:28" x14ac:dyDescent="0.25">
      <c r="B107" s="92" t="str">
        <f>B106</f>
        <v>bartender_semitrack</v>
      </c>
      <c r="C107" s="99" t="s">
        <v>34</v>
      </c>
      <c r="D107" s="222">
        <f ca="1">0.001*INDIRECT($B107&amp;"!E6")</f>
        <v>57.88199199999999</v>
      </c>
      <c r="E107" s="221"/>
      <c r="F107" s="92" t="str">
        <f>F106</f>
        <v>bartender_semitrack</v>
      </c>
      <c r="G107" s="99" t="s">
        <v>34</v>
      </c>
      <c r="H107" s="222">
        <f ca="1">0.001*INDIRECT($B107&amp;"!W6")</f>
        <v>66.379448000000011</v>
      </c>
      <c r="I107" s="10"/>
      <c r="J107" s="223">
        <f ca="1">H107/D107-1</f>
        <v>0.14680655772869766</v>
      </c>
      <c r="L107" s="74">
        <f ca="1">INDIRECT($B107&amp;"!"&amp;L$3&amp;"6")</f>
        <v>3.8941382142857146E-2</v>
      </c>
      <c r="M107" s="75">
        <f ca="1">INDIRECT($B107&amp;"!"&amp;M$3&amp;"6")</f>
        <v>3.6561598523809531E-2</v>
      </c>
      <c r="N107" s="76">
        <f ca="1">M107-L107</f>
        <v>-2.3797836190476152E-3</v>
      </c>
      <c r="O107" s="221"/>
      <c r="P107" s="4"/>
      <c r="Q107" s="221"/>
      <c r="R107" s="10"/>
      <c r="S107" s="10"/>
      <c r="T107" s="10"/>
      <c r="U107" s="10"/>
      <c r="V107" s="224"/>
      <c r="X107" s="7"/>
      <c r="Y107" s="7"/>
      <c r="Z107" s="64"/>
    </row>
    <row r="108" spans="2:28" x14ac:dyDescent="0.25">
      <c r="B108" s="92" t="str">
        <f>B107</f>
        <v>bartender_semitrack</v>
      </c>
      <c r="C108" s="99" t="s">
        <v>35</v>
      </c>
      <c r="D108" s="222">
        <f ca="1">0.001*INDIRECT($B108&amp;"!E7")</f>
        <v>86.779640000000001</v>
      </c>
      <c r="E108" s="221"/>
      <c r="F108" s="92" t="str">
        <f>F107</f>
        <v>bartender_semitrack</v>
      </c>
      <c r="G108" s="99" t="s">
        <v>35</v>
      </c>
      <c r="H108" s="222">
        <f ca="1">0.001*INDIRECT($B108&amp;"!W7")</f>
        <v>98.37782399999999</v>
      </c>
      <c r="I108" s="10"/>
      <c r="J108" s="223">
        <f ca="1">H108/D108-1</f>
        <v>0.13365098080609683</v>
      </c>
      <c r="L108" s="74">
        <f ca="1">INDIRECT($B108&amp;"!"&amp;L$3&amp;"7")</f>
        <v>1.9022951761904761E-2</v>
      </c>
      <c r="M108" s="75">
        <f ca="1">INDIRECT($B108&amp;"!"&amp;M$3&amp;"7")</f>
        <v>1.7155225904761904E-2</v>
      </c>
      <c r="N108" s="76">
        <f ca="1">M108-L108</f>
        <v>-1.8677258571428573E-3</v>
      </c>
      <c r="O108" s="221"/>
      <c r="P108" s="4" t="s">
        <v>36</v>
      </c>
      <c r="Q108" s="221"/>
      <c r="R108" s="10"/>
      <c r="S108" s="10"/>
      <c r="T108" s="10"/>
      <c r="U108" s="10"/>
      <c r="V108" s="224"/>
      <c r="X108" s="7"/>
      <c r="Y108" s="7"/>
      <c r="Z108" s="64"/>
    </row>
    <row r="109" spans="2:28" x14ac:dyDescent="0.25">
      <c r="B109" s="92" t="str">
        <f>B108</f>
        <v>bartender_semitrack</v>
      </c>
      <c r="C109" s="99" t="s">
        <v>37</v>
      </c>
      <c r="D109" s="222">
        <f ca="1">0.001*INDIRECT($B109&amp;"!E8")</f>
        <v>125.57141600000001</v>
      </c>
      <c r="E109" s="221"/>
      <c r="F109" s="92" t="str">
        <f>F108</f>
        <v>bartender_semitrack</v>
      </c>
      <c r="G109" s="99" t="s">
        <v>37</v>
      </c>
      <c r="H109" s="222">
        <f ca="1">0.001*INDIRECT($B109&amp;"!W8")</f>
        <v>138.21379200000001</v>
      </c>
      <c r="I109" s="10"/>
      <c r="J109" s="223">
        <f ca="1">H109/D109-1</f>
        <v>0.10067877230913758</v>
      </c>
      <c r="L109" s="74">
        <f ca="1">INDIRECT($B109&amp;"!"&amp;L$3&amp;"8")</f>
        <v>8.4342040619047615E-3</v>
      </c>
      <c r="M109" s="75">
        <f ca="1">INDIRECT($B109&amp;"!"&amp;M$3&amp;"8")</f>
        <v>7.4983172809523812E-3</v>
      </c>
      <c r="N109" s="76">
        <f ca="1">M109-L109</f>
        <v>-9.3588678095238038E-4</v>
      </c>
      <c r="O109" s="221"/>
      <c r="P109" s="226">
        <f ca="1">bdrate(L106:L109,D106:D109,M106:M109,H106:H109)</f>
        <v>0.15961986439255238</v>
      </c>
      <c r="Q109" s="221"/>
      <c r="R109" s="10"/>
      <c r="S109" s="10"/>
      <c r="T109" s="10"/>
      <c r="U109" s="10"/>
      <c r="V109" s="224"/>
      <c r="X109" s="7"/>
      <c r="Y109" s="7"/>
      <c r="Z109" s="64"/>
    </row>
    <row r="110" spans="2:28" ht="16.5" customHeight="1" thickBot="1" x14ac:dyDescent="0.3">
      <c r="B110" s="70"/>
      <c r="C110" s="100"/>
      <c r="D110" s="227"/>
      <c r="E110" s="221"/>
      <c r="F110" s="70"/>
      <c r="G110" s="100"/>
      <c r="H110" s="222"/>
      <c r="I110" s="10"/>
      <c r="J110" s="223"/>
      <c r="L110" s="74"/>
      <c r="M110" s="75"/>
      <c r="N110" s="77"/>
      <c r="O110" s="221"/>
      <c r="P110" s="228"/>
      <c r="Q110" s="221"/>
      <c r="R110" s="10"/>
      <c r="S110" s="10"/>
      <c r="T110" s="10"/>
      <c r="U110" s="10"/>
      <c r="V110" s="224"/>
      <c r="X110" s="7"/>
      <c r="Y110" s="7"/>
      <c r="Z110" s="64"/>
      <c r="AB110" s="225"/>
    </row>
    <row r="111" spans="2:28" ht="16.5" customHeight="1" x14ac:dyDescent="0.25">
      <c r="B111" s="88"/>
      <c r="C111" s="89"/>
      <c r="D111" s="229"/>
      <c r="F111" s="88"/>
      <c r="G111" s="89"/>
      <c r="H111" s="229"/>
      <c r="J111" s="78">
        <f ca="1">MIN(D106:D110,H106:H110)</f>
        <v>39.078191999999994</v>
      </c>
      <c r="L111" s="79"/>
      <c r="M111" s="80"/>
      <c r="N111" s="81"/>
      <c r="O111" s="221"/>
      <c r="P111" s="210"/>
      <c r="Q111" s="221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27"/>
      <c r="E112" s="221"/>
      <c r="F112" s="70"/>
      <c r="G112" s="72"/>
      <c r="H112" s="227"/>
      <c r="I112" s="10"/>
      <c r="J112" s="82">
        <f ca="1">MAX(D106:D110,H106:H110)</f>
        <v>138.21379200000001</v>
      </c>
      <c r="L112" s="83">
        <f>L111</f>
        <v>0</v>
      </c>
      <c r="M112" s="84">
        <f>M111</f>
        <v>0</v>
      </c>
      <c r="N112" s="77"/>
      <c r="O112" s="221"/>
      <c r="P112" s="6"/>
      <c r="Q112" s="221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25"/>
    </row>
    <row r="119" spans="28:28" ht="16.5" customHeight="1" x14ac:dyDescent="0.25">
      <c r="AB119" s="225"/>
    </row>
    <row r="121" spans="28:28" ht="16.5" customHeight="1" x14ac:dyDescent="0.25"/>
    <row r="122" spans="28:28" ht="16.5" customHeight="1" x14ac:dyDescent="0.25"/>
    <row r="126" spans="28:28" x14ac:dyDescent="0.25">
      <c r="AB126" s="225"/>
    </row>
    <row r="129" spans="28:28" ht="16.5" customHeight="1" x14ac:dyDescent="0.25">
      <c r="AB129" s="225"/>
    </row>
    <row r="131" spans="28:28" ht="16.5" customHeight="1" x14ac:dyDescent="0.25"/>
    <row r="132" spans="28:28" ht="16.5" customHeight="1" x14ac:dyDescent="0.25"/>
    <row r="136" spans="28:28" x14ac:dyDescent="0.25">
      <c r="AB136" s="225"/>
    </row>
    <row r="139" spans="28:28" ht="16.5" customHeight="1" x14ac:dyDescent="0.25">
      <c r="AB139" s="225"/>
    </row>
    <row r="141" spans="28:28" ht="16.5" customHeight="1" x14ac:dyDescent="0.25"/>
    <row r="142" spans="28:28" ht="16.5" customHeight="1" x14ac:dyDescent="0.25"/>
    <row r="146" spans="28:28" x14ac:dyDescent="0.25">
      <c r="AB146" s="225"/>
    </row>
    <row r="149" spans="28:28" ht="16.5" customHeight="1" x14ac:dyDescent="0.25">
      <c r="AB149" s="225"/>
    </row>
    <row r="151" spans="28:28" ht="16.5" customHeight="1" x14ac:dyDescent="0.25"/>
    <row r="152" spans="28:28" ht="16.5" customHeight="1" x14ac:dyDescent="0.25"/>
    <row r="156" spans="28:28" x14ac:dyDescent="0.25">
      <c r="AB156" s="225"/>
    </row>
    <row r="159" spans="28:28" ht="16.5" customHeight="1" x14ac:dyDescent="0.25">
      <c r="AB159" s="225"/>
    </row>
    <row r="161" spans="28:28" ht="16.5" customHeight="1" x14ac:dyDescent="0.25"/>
    <row r="162" spans="28:28" ht="16.5" customHeight="1" x14ac:dyDescent="0.25"/>
    <row r="166" spans="28:28" x14ac:dyDescent="0.25">
      <c r="AB166" s="225"/>
    </row>
    <row r="169" spans="28:28" ht="16.5" customHeight="1" x14ac:dyDescent="0.25">
      <c r="AB169" s="225"/>
    </row>
    <row r="171" spans="28:28" ht="16.5" customHeight="1" x14ac:dyDescent="0.25"/>
    <row r="172" spans="28:28" ht="16.5" customHeight="1" x14ac:dyDescent="0.25"/>
    <row r="176" spans="28:28" x14ac:dyDescent="0.25">
      <c r="AB176" s="225"/>
    </row>
    <row r="179" spans="28:28" ht="16.5" customHeight="1" x14ac:dyDescent="0.25">
      <c r="AB179" s="225"/>
    </row>
    <row r="181" spans="28:28" ht="16.5" customHeight="1" x14ac:dyDescent="0.25"/>
    <row r="182" spans="28:28" ht="16.5" customHeight="1" x14ac:dyDescent="0.25"/>
    <row r="186" spans="28:28" x14ac:dyDescent="0.25">
      <c r="AB186" s="225"/>
    </row>
    <row r="189" spans="28:28" ht="16.5" customHeight="1" x14ac:dyDescent="0.25">
      <c r="AB189" s="225"/>
    </row>
    <row r="191" spans="28:28" ht="16.5" customHeight="1" x14ac:dyDescent="0.25"/>
    <row r="192" spans="28:28" ht="16.5" customHeight="1" x14ac:dyDescent="0.25"/>
    <row r="196" spans="28:28" x14ac:dyDescent="0.25">
      <c r="AB196" s="225"/>
    </row>
    <row r="199" spans="28:28" ht="16.5" customHeight="1" x14ac:dyDescent="0.25">
      <c r="AB199" s="225"/>
    </row>
    <row r="201" spans="28:28" ht="16.5" customHeight="1" x14ac:dyDescent="0.25"/>
    <row r="202" spans="28:28" ht="16.5" customHeight="1" x14ac:dyDescent="0.25"/>
    <row r="206" spans="28:28" x14ac:dyDescent="0.25">
      <c r="AB206" s="225"/>
    </row>
    <row r="209" spans="2:28" ht="16.5" customHeight="1" x14ac:dyDescent="0.25">
      <c r="AB209" s="225"/>
    </row>
    <row r="211" spans="2:28" ht="16.5" customHeight="1" x14ac:dyDescent="0.25"/>
    <row r="212" spans="2:28" ht="16.5" customHeight="1" x14ac:dyDescent="0.25"/>
    <row r="215" spans="2:28" x14ac:dyDescent="0.25">
      <c r="B215" s="178"/>
      <c r="C215" s="178"/>
      <c r="D215" s="3"/>
      <c r="E215" s="3"/>
      <c r="F215" s="3"/>
      <c r="G215" s="3"/>
      <c r="H215" s="3"/>
      <c r="I215" s="3"/>
      <c r="J215" s="3"/>
      <c r="L215" s="178"/>
      <c r="M215" s="178"/>
      <c r="N215" s="3"/>
      <c r="O215" s="3"/>
      <c r="P215" s="3"/>
      <c r="Q215" s="3"/>
      <c r="R215" s="3"/>
      <c r="S215" s="3"/>
      <c r="T215" s="3"/>
      <c r="U215" s="3"/>
      <c r="V215" s="3"/>
      <c r="X215" s="178"/>
      <c r="Y215" s="178"/>
      <c r="Z215" s="178"/>
    </row>
    <row r="216" spans="2:28" x14ac:dyDescent="0.25">
      <c r="B216" s="38"/>
      <c r="C216" s="178"/>
      <c r="D216" s="221"/>
      <c r="E216" s="221"/>
      <c r="F216" s="221"/>
      <c r="G216" s="221"/>
      <c r="H216" s="10"/>
      <c r="I216" s="10"/>
      <c r="J216" s="10"/>
      <c r="L216" s="38"/>
      <c r="M216" s="178"/>
      <c r="N216" s="221"/>
      <c r="O216" s="221"/>
      <c r="P216" s="221"/>
      <c r="Q216" s="221"/>
      <c r="R216" s="10"/>
      <c r="S216" s="10"/>
      <c r="T216" s="10"/>
      <c r="U216" s="10"/>
      <c r="V216" s="224"/>
      <c r="X216" s="7"/>
      <c r="Y216" s="7"/>
      <c r="Z216" s="64"/>
      <c r="AB216" s="225"/>
    </row>
    <row r="217" spans="2:28" x14ac:dyDescent="0.25">
      <c r="B217" s="38"/>
      <c r="C217" s="178"/>
      <c r="D217" s="221"/>
      <c r="E217" s="221"/>
      <c r="F217" s="221"/>
      <c r="G217" s="221"/>
      <c r="H217" s="10"/>
      <c r="I217" s="10"/>
      <c r="J217" s="10"/>
      <c r="L217" s="38"/>
      <c r="M217" s="178"/>
      <c r="N217" s="221"/>
      <c r="O217" s="221"/>
      <c r="P217" s="221"/>
      <c r="Q217" s="221"/>
      <c r="R217" s="10"/>
      <c r="S217" s="10"/>
      <c r="T217" s="10"/>
      <c r="U217" s="10"/>
      <c r="V217" s="224"/>
      <c r="X217" s="7"/>
      <c r="Y217" s="7"/>
      <c r="Z217" s="64"/>
    </row>
    <row r="218" spans="2:28" x14ac:dyDescent="0.25">
      <c r="B218" s="38"/>
      <c r="C218" s="178"/>
      <c r="D218" s="221"/>
      <c r="E218" s="221"/>
      <c r="F218" s="221"/>
      <c r="G218" s="221"/>
      <c r="H218" s="10"/>
      <c r="I218" s="10"/>
      <c r="J218" s="10"/>
      <c r="L218" s="38"/>
      <c r="M218" s="178"/>
      <c r="N218" s="221"/>
      <c r="O218" s="221"/>
      <c r="P218" s="221"/>
      <c r="Q218" s="221"/>
      <c r="R218" s="10"/>
      <c r="S218" s="10"/>
      <c r="T218" s="10"/>
      <c r="U218" s="10"/>
      <c r="V218" s="224"/>
      <c r="X218" s="7"/>
      <c r="Y218" s="7"/>
      <c r="Z218" s="64"/>
    </row>
    <row r="219" spans="2:28" ht="16.5" customHeight="1" x14ac:dyDescent="0.25">
      <c r="B219" s="38"/>
      <c r="C219" s="178"/>
      <c r="D219" s="221"/>
      <c r="E219" s="221"/>
      <c r="F219" s="221"/>
      <c r="G219" s="221"/>
      <c r="H219" s="10"/>
      <c r="I219" s="10"/>
      <c r="J219" s="10"/>
      <c r="L219" s="38"/>
      <c r="M219" s="178"/>
      <c r="N219" s="221"/>
      <c r="O219" s="221"/>
      <c r="P219" s="221"/>
      <c r="Q219" s="221"/>
      <c r="R219" s="10"/>
      <c r="S219" s="10"/>
      <c r="T219" s="10"/>
      <c r="U219" s="10"/>
      <c r="V219" s="224"/>
      <c r="X219" s="7"/>
      <c r="Y219" s="7"/>
      <c r="Z219" s="64"/>
      <c r="AB219" s="225"/>
    </row>
    <row r="220" spans="2:28" x14ac:dyDescent="0.25">
      <c r="B220" s="38"/>
      <c r="C220" s="178"/>
      <c r="D220" s="221"/>
      <c r="E220" s="221"/>
      <c r="F220" s="221"/>
      <c r="G220" s="221"/>
      <c r="H220" s="10"/>
      <c r="I220" s="10"/>
      <c r="J220" s="10"/>
      <c r="L220" s="38"/>
      <c r="M220" s="178"/>
      <c r="N220" s="221"/>
      <c r="O220" s="221"/>
      <c r="P220" s="221"/>
      <c r="Q220" s="221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1"/>
      <c r="E221" s="221"/>
      <c r="F221" s="221"/>
      <c r="G221" s="221"/>
      <c r="H221" s="10"/>
      <c r="I221" s="10"/>
      <c r="J221" s="10"/>
      <c r="L221" s="38"/>
      <c r="M221" s="178"/>
      <c r="N221" s="221"/>
      <c r="O221" s="221"/>
      <c r="P221" s="221"/>
      <c r="Q221" s="221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10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3"/>
      <c r="T2" s="141" t="str">
        <f>$B$2</f>
        <v>fruit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fruit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3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3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3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3801.6000000000008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45.266979958333337</v>
      </c>
      <c r="G5" s="30">
        <f t="shared" si="0"/>
        <v>48.820518916666657</v>
      </c>
      <c r="H5" s="30">
        <f t="shared" si="0"/>
        <v>0.99793651624999979</v>
      </c>
      <c r="I5" s="90">
        <f t="shared" si="0"/>
        <v>0.99846624166666664</v>
      </c>
      <c r="J5" s="90">
        <f t="shared" si="0"/>
        <v>6.4511383041666662E-3</v>
      </c>
      <c r="K5" s="55"/>
      <c r="L5" s="55"/>
      <c r="M5" s="55"/>
      <c r="N5" s="26"/>
      <c r="O5" s="56"/>
      <c r="P5" s="130">
        <f t="shared" ref="P5:Q8" si="1">P16</f>
        <v>2.843</v>
      </c>
      <c r="Q5" s="151">
        <f t="shared" si="1"/>
        <v>1.2030000000000001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298"/>
      <c r="U5" s="25" t="s">
        <v>33</v>
      </c>
      <c r="V5" s="26"/>
      <c r="W5" s="126">
        <f>W23</f>
        <v>4079.6559999999999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46.291309208333331</v>
      </c>
      <c r="Y5" s="30">
        <f t="shared" si="2"/>
        <v>49.588422708333319</v>
      </c>
      <c r="Z5" s="30">
        <f t="shared" si="2"/>
        <v>0.99818493416666654</v>
      </c>
      <c r="AA5" s="90">
        <f t="shared" si="2"/>
        <v>0.99844510249999996</v>
      </c>
      <c r="AB5" s="90">
        <f t="shared" si="2"/>
        <v>5.591781091666667E-3</v>
      </c>
      <c r="AC5" s="55"/>
      <c r="AD5" s="55"/>
      <c r="AE5" s="55"/>
      <c r="AF5" s="26"/>
      <c r="AG5" s="238"/>
      <c r="AH5" s="130">
        <f t="shared" ref="AH5:AI8" si="3">AH16</f>
        <v>1.546</v>
      </c>
      <c r="AI5" s="151">
        <f t="shared" si="3"/>
        <v>0.23400000000000001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5.0639111196725262E-2</v>
      </c>
      <c r="AN5" s="240">
        <f>bdrate($E5:$E8,G5:G8,$W5:$W8,Y5:Y8)</f>
        <v>4.8048322210479499E-2</v>
      </c>
      <c r="AO5" s="240">
        <f>bdrate($E5:$E8,H5:H8,$W5:$W8,Z5:Z8)</f>
        <v>1.8922531465732639E-2</v>
      </c>
      <c r="AP5" s="240">
        <f>bdrate($E5:$E8,I5:I8,$W5:$W8,AA5:AA8)</f>
        <v>6.3231676862725017E-2</v>
      </c>
      <c r="AQ5" s="241">
        <f>bdrateInverted($E5:$E8,J5:J8,$W5:$W8,AB5:AB8)</f>
        <v>2.3890718612961548E-2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4810.68</v>
      </c>
      <c r="F6" s="90">
        <f t="shared" si="0"/>
        <v>49.392051166666675</v>
      </c>
      <c r="G6" s="90">
        <f t="shared" si="0"/>
        <v>52.286270375000008</v>
      </c>
      <c r="H6" s="90">
        <f t="shared" si="0"/>
        <v>0.99872104374999982</v>
      </c>
      <c r="I6" s="90">
        <f t="shared" si="0"/>
        <v>0.99932530541666642</v>
      </c>
      <c r="J6" s="90">
        <f t="shared" si="0"/>
        <v>3.4380993833333338E-3</v>
      </c>
      <c r="K6" s="56"/>
      <c r="L6" s="56"/>
      <c r="M6" s="56"/>
      <c r="N6" s="28"/>
      <c r="O6" s="56"/>
      <c r="P6" s="130">
        <f t="shared" si="1"/>
        <v>3.0150000000000001</v>
      </c>
      <c r="Q6" s="130">
        <f t="shared" si="1"/>
        <v>1.296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85"/>
      <c r="U6" s="27" t="s">
        <v>34</v>
      </c>
      <c r="V6" s="28"/>
      <c r="W6" s="127">
        <f>W24</f>
        <v>5208.5279999999993</v>
      </c>
      <c r="X6" s="90">
        <f t="shared" si="2"/>
        <v>49.769142708333327</v>
      </c>
      <c r="Y6" s="90">
        <f t="shared" si="2"/>
        <v>52.629299208333343</v>
      </c>
      <c r="Z6" s="90">
        <f t="shared" si="2"/>
        <v>0.99881570666666686</v>
      </c>
      <c r="AA6" s="90">
        <f t="shared" si="2"/>
        <v>0.99936953708333343</v>
      </c>
      <c r="AB6" s="90">
        <f t="shared" si="2"/>
        <v>3.0389053916666671E-3</v>
      </c>
      <c r="AC6" s="56"/>
      <c r="AD6" s="56"/>
      <c r="AE6" s="56"/>
      <c r="AF6" s="28"/>
      <c r="AG6" s="238"/>
      <c r="AH6" s="130">
        <f t="shared" si="3"/>
        <v>1.5149999999999999</v>
      </c>
      <c r="AI6" s="130">
        <f t="shared" si="3"/>
        <v>0.218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6162.1440000000002</v>
      </c>
      <c r="F7" s="90">
        <f t="shared" si="0"/>
        <v>51.453986083333326</v>
      </c>
      <c r="G7" s="90">
        <f t="shared" si="0"/>
        <v>54.03951112499999</v>
      </c>
      <c r="H7" s="90">
        <f t="shared" si="0"/>
        <v>0.99896345875000014</v>
      </c>
      <c r="I7" s="90">
        <f t="shared" si="0"/>
        <v>0.99952585499999991</v>
      </c>
      <c r="J7" s="90">
        <f t="shared" si="0"/>
        <v>2.2802280166666668E-3</v>
      </c>
      <c r="K7" s="56"/>
      <c r="L7" s="56"/>
      <c r="M7" s="56"/>
      <c r="N7" s="28"/>
      <c r="O7" s="56"/>
      <c r="P7" s="130">
        <f t="shared" si="1"/>
        <v>2.9369999999999998</v>
      </c>
      <c r="Q7" s="130">
        <f t="shared" si="1"/>
        <v>1.2809999999999999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85"/>
      <c r="U7" s="27" t="s">
        <v>35</v>
      </c>
      <c r="V7" s="28"/>
      <c r="W7" s="127">
        <f>W25</f>
        <v>6909.4400000000005</v>
      </c>
      <c r="X7" s="90">
        <f t="shared" si="2"/>
        <v>51.756760083333326</v>
      </c>
      <c r="Y7" s="90">
        <f t="shared" si="2"/>
        <v>54.354051166666672</v>
      </c>
      <c r="Z7" s="90">
        <f t="shared" si="2"/>
        <v>0.99902187333333325</v>
      </c>
      <c r="AA7" s="90">
        <f t="shared" si="2"/>
        <v>0.99955770874999994</v>
      </c>
      <c r="AB7" s="90">
        <f t="shared" si="2"/>
        <v>1.9927221249999997E-3</v>
      </c>
      <c r="AC7" s="56"/>
      <c r="AD7" s="56"/>
      <c r="AE7" s="56"/>
      <c r="AF7" s="28"/>
      <c r="AG7" s="238"/>
      <c r="AH7" s="130">
        <f t="shared" si="3"/>
        <v>1.5620000000000001</v>
      </c>
      <c r="AI7" s="130">
        <f t="shared" si="3"/>
        <v>0.25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8607.6400000000012</v>
      </c>
      <c r="F8" s="90">
        <f t="shared" si="0"/>
        <v>53.569742708333337</v>
      </c>
      <c r="G8" s="90">
        <f t="shared" si="0"/>
        <v>55.909495458333332</v>
      </c>
      <c r="H8" s="90">
        <f t="shared" si="0"/>
        <v>0.99915831291666668</v>
      </c>
      <c r="I8" s="90">
        <f t="shared" si="0"/>
        <v>0.99968925208333304</v>
      </c>
      <c r="J8" s="90">
        <f t="shared" si="0"/>
        <v>1.2600069291666665E-3</v>
      </c>
      <c r="K8" s="56"/>
      <c r="L8" s="56"/>
      <c r="M8" s="56"/>
      <c r="N8" s="28"/>
      <c r="O8" s="56"/>
      <c r="P8" s="130">
        <f t="shared" si="1"/>
        <v>3.0150000000000001</v>
      </c>
      <c r="Q8" s="130">
        <f t="shared" si="1"/>
        <v>1.3120000000000001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85"/>
      <c r="U8" s="27" t="s">
        <v>37</v>
      </c>
      <c r="V8" s="28"/>
      <c r="W8" s="127">
        <f>W26</f>
        <v>9741.7759999999998</v>
      </c>
      <c r="X8" s="90">
        <f t="shared" si="2"/>
        <v>53.964881166666657</v>
      </c>
      <c r="Y8" s="90">
        <f t="shared" si="2"/>
        <v>56.235405333333325</v>
      </c>
      <c r="Z8" s="90">
        <f t="shared" si="2"/>
        <v>0.99918471041666646</v>
      </c>
      <c r="AA8" s="90">
        <f t="shared" si="2"/>
        <v>0.99971341125000002</v>
      </c>
      <c r="AB8" s="90">
        <f t="shared" si="2"/>
        <v>1.1483708604166666E-3</v>
      </c>
      <c r="AC8" s="56"/>
      <c r="AD8" s="56"/>
      <c r="AE8" s="56"/>
      <c r="AF8" s="28"/>
      <c r="AG8" s="238"/>
      <c r="AH8" s="130">
        <f t="shared" si="3"/>
        <v>1.609</v>
      </c>
      <c r="AI8" s="130">
        <f t="shared" si="3"/>
        <v>0.28100000000000003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2.9516432120615552</v>
      </c>
      <c r="Q10" s="154">
        <f>GEOMEAN(Q5:Q8)</f>
        <v>1.2722966931989637</v>
      </c>
      <c r="R10" s="134" t="e">
        <f>AVERAGE(R5:R8)</f>
        <v>#DIV/0!</v>
      </c>
      <c r="S10" s="213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1.5576317785770704</v>
      </c>
      <c r="AI10" s="154">
        <f>GEOMEAN(AI5:AI8)</f>
        <v>0.2446694072885956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3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900.88</v>
      </c>
      <c r="F16" s="166">
        <v>855.44</v>
      </c>
      <c r="G16" s="166">
        <v>2.1040000000000001</v>
      </c>
      <c r="H16" s="166">
        <v>1.496</v>
      </c>
      <c r="I16" s="166">
        <v>2.2080000000000002</v>
      </c>
      <c r="J16" s="166">
        <v>1117.192</v>
      </c>
      <c r="K16" s="60">
        <v>687.4</v>
      </c>
      <c r="L16" s="60">
        <v>234.88</v>
      </c>
      <c r="M16" s="60">
        <v>7.8879999999999999</v>
      </c>
      <c r="N16" s="55"/>
      <c r="O16" s="252"/>
      <c r="P16" s="129">
        <v>2.843</v>
      </c>
      <c r="Q16" s="129">
        <v>1.2030000000000001</v>
      </c>
      <c r="R16" s="142"/>
      <c r="S16" s="213"/>
      <c r="T16" s="300"/>
      <c r="U16" s="25" t="s">
        <v>33</v>
      </c>
      <c r="V16" s="26"/>
      <c r="W16" s="128">
        <v>900.88</v>
      </c>
      <c r="X16" s="166">
        <v>930.05600000000004</v>
      </c>
      <c r="Y16" s="166">
        <v>14.896000000000001</v>
      </c>
      <c r="Z16" s="166">
        <v>2.6480000000000001</v>
      </c>
      <c r="AA16" s="166">
        <v>5.5279999999999996</v>
      </c>
      <c r="AB16" s="166">
        <v>1216.3119999999999</v>
      </c>
      <c r="AC16" s="60">
        <v>751.52800000000002</v>
      </c>
      <c r="AD16" s="60">
        <v>257.80799999999999</v>
      </c>
      <c r="AE16" s="60">
        <v>13.24</v>
      </c>
      <c r="AF16" s="55"/>
      <c r="AG16" s="252"/>
      <c r="AH16" s="129">
        <v>1.546</v>
      </c>
      <c r="AI16" s="129">
        <v>0.23400000000000001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900.88</v>
      </c>
      <c r="F17" s="167">
        <v>1121.8800000000001</v>
      </c>
      <c r="G17" s="167">
        <v>37.384</v>
      </c>
      <c r="H17" s="167">
        <v>2.1040000000000001</v>
      </c>
      <c r="I17" s="167">
        <v>7.1920000000000002</v>
      </c>
      <c r="J17" s="167">
        <v>1471.8320000000001</v>
      </c>
      <c r="K17" s="62">
        <v>948.15200000000004</v>
      </c>
      <c r="L17" s="62">
        <v>321.25599999999997</v>
      </c>
      <c r="M17" s="62">
        <v>7.88</v>
      </c>
      <c r="N17" s="56"/>
      <c r="O17" s="238"/>
      <c r="P17" s="144">
        <v>3.0150000000000001</v>
      </c>
      <c r="Q17" s="144">
        <v>1.296</v>
      </c>
      <c r="R17" s="145"/>
      <c r="S17" s="213"/>
      <c r="T17" s="285"/>
      <c r="U17" s="27" t="s">
        <v>34</v>
      </c>
      <c r="V17" s="28"/>
      <c r="W17" s="143">
        <v>900.88</v>
      </c>
      <c r="X17" s="167">
        <v>1201.04</v>
      </c>
      <c r="Y17" s="167">
        <v>110.024</v>
      </c>
      <c r="Z17" s="167">
        <v>17.367999999999999</v>
      </c>
      <c r="AA17" s="167">
        <v>38.695999999999998</v>
      </c>
      <c r="AB17" s="167">
        <v>1577.056</v>
      </c>
      <c r="AC17" s="62">
        <v>1017.064</v>
      </c>
      <c r="AD17" s="62">
        <v>346.4</v>
      </c>
      <c r="AE17" s="62">
        <v>13.24</v>
      </c>
      <c r="AF17" s="56"/>
      <c r="AG17" s="238"/>
      <c r="AH17" s="144">
        <v>1.5149999999999999</v>
      </c>
      <c r="AI17" s="144">
        <v>0.218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900.88</v>
      </c>
      <c r="F18" s="167">
        <v>1400.84</v>
      </c>
      <c r="G18" s="167">
        <v>261.70400000000001</v>
      </c>
      <c r="H18" s="167">
        <v>31.736000000000001</v>
      </c>
      <c r="I18" s="167">
        <v>92.927999999999997</v>
      </c>
      <c r="J18" s="167">
        <v>1844.4639999999999</v>
      </c>
      <c r="K18" s="62">
        <v>1215.92</v>
      </c>
      <c r="L18" s="62">
        <v>413.67200000000003</v>
      </c>
      <c r="M18" s="62">
        <v>7.8639999999999999</v>
      </c>
      <c r="N18" s="56"/>
      <c r="O18" s="238"/>
      <c r="P18" s="144">
        <v>2.9369999999999998</v>
      </c>
      <c r="Q18" s="144">
        <v>1.2809999999999999</v>
      </c>
      <c r="R18" s="145"/>
      <c r="S18" s="213"/>
      <c r="T18" s="285"/>
      <c r="U18" s="27" t="s">
        <v>35</v>
      </c>
      <c r="V18" s="28"/>
      <c r="W18" s="143">
        <v>900.88</v>
      </c>
      <c r="X18" s="167">
        <v>1483.896</v>
      </c>
      <c r="Y18" s="167">
        <v>443.89600000000002</v>
      </c>
      <c r="Z18" s="167">
        <v>161.072</v>
      </c>
      <c r="AA18" s="167">
        <v>232.416</v>
      </c>
      <c r="AB18" s="167">
        <v>1955.32</v>
      </c>
      <c r="AC18" s="62">
        <v>1290.92</v>
      </c>
      <c r="AD18" s="62">
        <v>441.04</v>
      </c>
      <c r="AE18" s="62">
        <v>13.231999999999999</v>
      </c>
      <c r="AF18" s="56"/>
      <c r="AG18" s="238"/>
      <c r="AH18" s="144">
        <v>1.5620000000000001</v>
      </c>
      <c r="AI18" s="144">
        <v>0.25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900.88</v>
      </c>
      <c r="F19" s="167">
        <v>1665.7280000000001</v>
      </c>
      <c r="G19" s="167">
        <v>831.86400000000003</v>
      </c>
      <c r="H19" s="167">
        <v>436.52</v>
      </c>
      <c r="I19" s="167">
        <v>524.6</v>
      </c>
      <c r="J19" s="167">
        <v>2236.5839999999998</v>
      </c>
      <c r="K19" s="62">
        <v>1499.4960000000001</v>
      </c>
      <c r="L19" s="62">
        <v>511.96800000000002</v>
      </c>
      <c r="M19" s="62">
        <v>7.7359999999999998</v>
      </c>
      <c r="N19" s="56"/>
      <c r="O19" s="238"/>
      <c r="P19" s="144">
        <v>3.0150000000000001</v>
      </c>
      <c r="Q19" s="144">
        <v>1.3120000000000001</v>
      </c>
      <c r="R19" s="145"/>
      <c r="S19" s="213"/>
      <c r="T19" s="285"/>
      <c r="U19" s="27" t="s">
        <v>37</v>
      </c>
      <c r="V19" s="28"/>
      <c r="W19" s="143">
        <v>900.88</v>
      </c>
      <c r="X19" s="167">
        <v>1677.36</v>
      </c>
      <c r="Y19" s="167">
        <v>1069.1759999999999</v>
      </c>
      <c r="Z19" s="167">
        <v>723.22400000000005</v>
      </c>
      <c r="AA19" s="167">
        <v>897.8</v>
      </c>
      <c r="AB19" s="167">
        <v>2350.152</v>
      </c>
      <c r="AC19" s="62">
        <v>1582.2639999999999</v>
      </c>
      <c r="AD19" s="62">
        <v>540.91999999999996</v>
      </c>
      <c r="AE19" s="62">
        <v>13.215999999999999</v>
      </c>
      <c r="AF19" s="56"/>
      <c r="AG19" s="238"/>
      <c r="AH19" s="144">
        <v>1.609</v>
      </c>
      <c r="AI19" s="144">
        <v>0.28100000000000003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3801.6000000000008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290"/>
      <c r="U23" s="25" t="s">
        <v>33</v>
      </c>
      <c r="V23" s="26"/>
      <c r="W23" s="127">
        <f>SUM(W16:AD16)</f>
        <v>4079.6559999999999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4810.68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85"/>
      <c r="U24" s="27" t="s">
        <v>34</v>
      </c>
      <c r="V24" s="28"/>
      <c r="W24" s="127">
        <f>SUM(W17:AD17)</f>
        <v>5208.5279999999993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6162.1440000000002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85"/>
      <c r="U25" s="27" t="s">
        <v>35</v>
      </c>
      <c r="V25" s="28"/>
      <c r="W25" s="127">
        <f>SUM(W18:AD18)</f>
        <v>6909.4400000000005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8607.6400000000012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85"/>
      <c r="U26" s="27" t="s">
        <v>37</v>
      </c>
      <c r="V26" s="28"/>
      <c r="W26" s="127">
        <f>SUM(W19:AD19)</f>
        <v>9741.7759999999998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3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3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3"/>
      <c r="T32" s="24" t="s">
        <v>70</v>
      </c>
      <c r="U32" s="94"/>
      <c r="V32" s="94"/>
      <c r="W32" s="213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3"/>
      <c r="AE32" s="213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44.362009</v>
      </c>
      <c r="G33" s="96">
        <v>47.980080999999998</v>
      </c>
      <c r="H33" s="96">
        <v>0.99748587</v>
      </c>
      <c r="I33" s="60">
        <v>0.99838263999999999</v>
      </c>
      <c r="J33" s="60">
        <v>8.3700874999999997E-3</v>
      </c>
      <c r="K33" s="61"/>
      <c r="L33" s="257"/>
      <c r="M33" s="257"/>
      <c r="N33" s="55"/>
      <c r="O33" s="26"/>
      <c r="P33" s="55"/>
      <c r="Q33" s="26"/>
      <c r="R33" s="131"/>
      <c r="S33" s="213"/>
      <c r="T33" s="287" t="s">
        <v>71</v>
      </c>
      <c r="U33" s="25" t="s">
        <v>33</v>
      </c>
      <c r="V33" s="39"/>
      <c r="W33" s="55"/>
      <c r="X33" s="96">
        <v>45.292876</v>
      </c>
      <c r="Y33" s="96">
        <v>48.751956999999997</v>
      </c>
      <c r="Z33" s="96">
        <v>0.99779382000000005</v>
      </c>
      <c r="AA33" s="60">
        <v>0.99854211999999998</v>
      </c>
      <c r="AB33" s="60">
        <v>7.4485126000000002E-3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0.93086699999999922</v>
      </c>
      <c r="AN33" s="95">
        <f t="shared" ref="AN33:AN96" si="5">IF(OR(Y33="",G33=""),"",Y33-G33)</f>
        <v>0.7718759999999989</v>
      </c>
      <c r="AO33" s="95">
        <f t="shared" ref="AO33:AO96" si="6">IF(OR(Z33="",H33=""),"",Z33-H33)</f>
        <v>3.0795000000005679E-4</v>
      </c>
      <c r="AP33" s="95">
        <f t="shared" ref="AP33:AP96" si="7">IF(OR(AA33="",I33=""),"",AA33-I33)</f>
        <v>1.5947999999998963E-4</v>
      </c>
      <c r="AQ33" s="120">
        <f t="shared" ref="AQ33:AQ96" si="8">IF(OR(AB33="",J33=""),"",AB33-J33)</f>
        <v>-9.2157489999999953E-4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48.102367999999998</v>
      </c>
      <c r="G34" s="187">
        <v>51.258744999999998</v>
      </c>
      <c r="H34" s="187">
        <v>0.99845925000000002</v>
      </c>
      <c r="I34" s="62">
        <v>0.99915306999999998</v>
      </c>
      <c r="J34" s="62">
        <v>4.9505675999999997E-3</v>
      </c>
      <c r="K34" s="188"/>
      <c r="L34" s="258"/>
      <c r="M34" s="258"/>
      <c r="N34" s="56"/>
      <c r="O34" s="28"/>
      <c r="P34" s="56"/>
      <c r="Q34" s="28"/>
      <c r="R34" s="132"/>
      <c r="S34" s="213"/>
      <c r="T34" s="285"/>
      <c r="U34" s="27" t="s">
        <v>34</v>
      </c>
      <c r="V34" s="186"/>
      <c r="W34" s="56"/>
      <c r="X34" s="187">
        <v>48.681724000000003</v>
      </c>
      <c r="Y34" s="187">
        <v>51.770938999999998</v>
      </c>
      <c r="Z34" s="187">
        <v>0.99858141</v>
      </c>
      <c r="AA34" s="62">
        <v>0.99926099000000002</v>
      </c>
      <c r="AB34" s="62">
        <v>4.5140349999999996E-3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0.5793560000000042</v>
      </c>
      <c r="AN34" s="121">
        <f t="shared" si="5"/>
        <v>0.51219400000000093</v>
      </c>
      <c r="AO34" s="121">
        <f t="shared" si="6"/>
        <v>1.2215999999998228E-4</v>
      </c>
      <c r="AP34" s="121">
        <f t="shared" si="7"/>
        <v>1.079200000000391E-4</v>
      </c>
      <c r="AQ34" s="87">
        <f t="shared" si="8"/>
        <v>-4.365326000000001E-4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50.056249999999999</v>
      </c>
      <c r="G35" s="187">
        <v>52.910648000000002</v>
      </c>
      <c r="H35" s="187">
        <v>0.99879600000000002</v>
      </c>
      <c r="I35" s="62">
        <v>0.99939473999999995</v>
      </c>
      <c r="J35" s="62">
        <v>3.5295169999999998E-3</v>
      </c>
      <c r="K35" s="188"/>
      <c r="L35" s="258"/>
      <c r="M35" s="258"/>
      <c r="N35" s="56"/>
      <c r="O35" s="28"/>
      <c r="P35" s="56"/>
      <c r="Q35" s="28"/>
      <c r="R35" s="132"/>
      <c r="S35" s="213"/>
      <c r="T35" s="285"/>
      <c r="U35" s="27" t="s">
        <v>35</v>
      </c>
      <c r="V35" s="186"/>
      <c r="W35" s="56"/>
      <c r="X35" s="187">
        <v>50.792574000000002</v>
      </c>
      <c r="Y35" s="187">
        <v>53.594186999999998</v>
      </c>
      <c r="Z35" s="187">
        <v>0.99890272999999996</v>
      </c>
      <c r="AA35" s="62">
        <v>0.99948263000000004</v>
      </c>
      <c r="AB35" s="62">
        <v>2.7265105999999999E-3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0.73632400000000331</v>
      </c>
      <c r="AN35" s="121">
        <f t="shared" si="5"/>
        <v>0.68353899999999612</v>
      </c>
      <c r="AO35" s="121">
        <f t="shared" si="6"/>
        <v>1.0672999999994381E-4</v>
      </c>
      <c r="AP35" s="121">
        <f t="shared" si="7"/>
        <v>8.7890000000090396E-5</v>
      </c>
      <c r="AQ35" s="87">
        <f t="shared" si="8"/>
        <v>-8.0300639999999991E-4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52.124003999999999</v>
      </c>
      <c r="G36" s="187">
        <v>54.818686999999997</v>
      </c>
      <c r="H36" s="187">
        <v>0.99907027000000004</v>
      </c>
      <c r="I36" s="62">
        <v>0.99962532999999998</v>
      </c>
      <c r="J36" s="62">
        <v>1.8763880999999999E-3</v>
      </c>
      <c r="K36" s="188"/>
      <c r="L36" s="258"/>
      <c r="M36" s="258"/>
      <c r="N36" s="56"/>
      <c r="O36" s="28"/>
      <c r="P36" s="56"/>
      <c r="Q36" s="28"/>
      <c r="R36" s="132"/>
      <c r="S36" s="213"/>
      <c r="T36" s="285"/>
      <c r="U36" s="27" t="s">
        <v>37</v>
      </c>
      <c r="V36" s="186"/>
      <c r="W36" s="56"/>
      <c r="X36" s="187">
        <v>52.409976999999998</v>
      </c>
      <c r="Y36" s="187">
        <v>55.094462</v>
      </c>
      <c r="Z36" s="187">
        <v>0.99910958999999999</v>
      </c>
      <c r="AA36" s="62">
        <v>0.99965336999999999</v>
      </c>
      <c r="AB36" s="62">
        <v>1.617411E-3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0.28597299999999848</v>
      </c>
      <c r="AN36" s="121">
        <f t="shared" si="5"/>
        <v>0.27577500000000299</v>
      </c>
      <c r="AO36" s="121">
        <f t="shared" si="6"/>
        <v>3.9319999999953836E-5</v>
      </c>
      <c r="AP36" s="121">
        <f t="shared" si="7"/>
        <v>2.8040000000006948E-5</v>
      </c>
      <c r="AQ36" s="87">
        <f t="shared" si="8"/>
        <v>-2.589770999999999E-4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44.760783000000004</v>
      </c>
      <c r="G38" s="96">
        <v>48.293604000000002</v>
      </c>
      <c r="H38" s="96">
        <v>0.99769770999999996</v>
      </c>
      <c r="I38" s="60">
        <v>0.99852580999999996</v>
      </c>
      <c r="J38" s="60">
        <v>7.5283820000000001E-3</v>
      </c>
      <c r="K38" s="61"/>
      <c r="L38" s="257"/>
      <c r="M38" s="257"/>
      <c r="N38" s="55"/>
      <c r="O38" s="26"/>
      <c r="P38" s="55"/>
      <c r="Q38" s="26"/>
      <c r="R38" s="131"/>
      <c r="S38" s="213"/>
      <c r="T38" s="287" t="s">
        <v>72</v>
      </c>
      <c r="U38" s="25" t="s">
        <v>33</v>
      </c>
      <c r="V38" s="39"/>
      <c r="W38" s="55"/>
      <c r="X38" s="96">
        <v>45.884531000000003</v>
      </c>
      <c r="Y38" s="96">
        <v>49.160711999999997</v>
      </c>
      <c r="Z38" s="96">
        <v>0.99796467</v>
      </c>
      <c r="AA38" s="60">
        <v>0.99879001999999995</v>
      </c>
      <c r="AB38" s="60">
        <v>6.8726940000000004E-3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1.1237479999999991</v>
      </c>
      <c r="AN38" s="95">
        <f t="shared" si="5"/>
        <v>0.86710799999999466</v>
      </c>
      <c r="AO38" s="95">
        <f t="shared" si="6"/>
        <v>2.6696000000003828E-4</v>
      </c>
      <c r="AP38" s="95">
        <f t="shared" si="7"/>
        <v>2.6420999999998696E-4</v>
      </c>
      <c r="AQ38" s="120">
        <f t="shared" si="8"/>
        <v>-6.5568799999999976E-4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48.519450999999997</v>
      </c>
      <c r="G39" s="187">
        <v>51.595162999999999</v>
      </c>
      <c r="H39" s="187">
        <v>0.99855729000000004</v>
      </c>
      <c r="I39" s="62">
        <v>0.99917648999999997</v>
      </c>
      <c r="J39" s="62">
        <v>4.7152890000000001E-3</v>
      </c>
      <c r="K39" s="188"/>
      <c r="L39" s="258"/>
      <c r="M39" s="258"/>
      <c r="N39" s="56"/>
      <c r="O39" s="28"/>
      <c r="P39" s="56"/>
      <c r="Q39" s="28"/>
      <c r="R39" s="132"/>
      <c r="S39" s="213"/>
      <c r="T39" s="285"/>
      <c r="U39" s="27" t="s">
        <v>34</v>
      </c>
      <c r="V39" s="186"/>
      <c r="W39" s="56"/>
      <c r="X39" s="187">
        <v>49.210104999999999</v>
      </c>
      <c r="Y39" s="187">
        <v>52.262293</v>
      </c>
      <c r="Z39" s="187">
        <v>0.99869145999999998</v>
      </c>
      <c r="AA39" s="62">
        <v>0.99929986999999998</v>
      </c>
      <c r="AB39" s="62">
        <v>4.0876925999999997E-3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0.6906540000000021</v>
      </c>
      <c r="AN39" s="121">
        <f t="shared" si="5"/>
        <v>0.66713000000000022</v>
      </c>
      <c r="AO39" s="121">
        <f t="shared" si="6"/>
        <v>1.3416999999993351E-4</v>
      </c>
      <c r="AP39" s="121">
        <f t="shared" si="7"/>
        <v>1.2338000000000626E-4</v>
      </c>
      <c r="AQ39" s="87">
        <f t="shared" si="8"/>
        <v>-6.2759640000000037E-4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50.508741999999998</v>
      </c>
      <c r="G40" s="187">
        <v>53.321255000000001</v>
      </c>
      <c r="H40" s="187">
        <v>0.99887049999999999</v>
      </c>
      <c r="I40" s="62">
        <v>0.99942467999999995</v>
      </c>
      <c r="J40" s="62">
        <v>3.3511642999999999E-3</v>
      </c>
      <c r="K40" s="188"/>
      <c r="L40" s="258"/>
      <c r="M40" s="258"/>
      <c r="N40" s="56"/>
      <c r="O40" s="28"/>
      <c r="P40" s="56"/>
      <c r="Q40" s="28"/>
      <c r="R40" s="132"/>
      <c r="S40" s="213"/>
      <c r="T40" s="285"/>
      <c r="U40" s="27" t="s">
        <v>35</v>
      </c>
      <c r="V40" s="186"/>
      <c r="W40" s="56"/>
      <c r="X40" s="187">
        <v>51.124316999999998</v>
      </c>
      <c r="Y40" s="187">
        <v>53.894153000000003</v>
      </c>
      <c r="Z40" s="187">
        <v>0.99895151000000004</v>
      </c>
      <c r="AA40" s="62">
        <v>0.99950057000000003</v>
      </c>
      <c r="AB40" s="62">
        <v>2.6974361000000001E-3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0.61557499999999976</v>
      </c>
      <c r="AN40" s="121">
        <f t="shared" si="5"/>
        <v>0.57289800000000213</v>
      </c>
      <c r="AO40" s="121">
        <f t="shared" si="6"/>
        <v>8.1010000000047988E-5</v>
      </c>
      <c r="AP40" s="121">
        <f t="shared" si="7"/>
        <v>7.5890000000078395E-5</v>
      </c>
      <c r="AQ40" s="87">
        <f t="shared" si="8"/>
        <v>-6.5372819999999976E-4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52.757573999999998</v>
      </c>
      <c r="G41" s="187">
        <v>55.406134000000002</v>
      </c>
      <c r="H41" s="187">
        <v>0.99910379000000005</v>
      </c>
      <c r="I41" s="62">
        <v>0.99965444999999997</v>
      </c>
      <c r="J41" s="62">
        <v>1.8186446999999999E-3</v>
      </c>
      <c r="K41" s="188"/>
      <c r="L41" s="258"/>
      <c r="M41" s="258"/>
      <c r="N41" s="56"/>
      <c r="O41" s="28"/>
      <c r="P41" s="56"/>
      <c r="Q41" s="28"/>
      <c r="R41" s="132"/>
      <c r="S41" s="213"/>
      <c r="T41" s="285"/>
      <c r="U41" s="27" t="s">
        <v>37</v>
      </c>
      <c r="V41" s="186"/>
      <c r="W41" s="56"/>
      <c r="X41" s="187">
        <v>52.989635999999997</v>
      </c>
      <c r="Y41" s="187">
        <v>55.605873000000003</v>
      </c>
      <c r="Z41" s="187">
        <v>0.99913730000000001</v>
      </c>
      <c r="AA41" s="62">
        <v>0.99967992000000006</v>
      </c>
      <c r="AB41" s="62">
        <v>1.6627032E-3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0.2320619999999991</v>
      </c>
      <c r="AN41" s="121">
        <f t="shared" si="5"/>
        <v>0.199739000000001</v>
      </c>
      <c r="AO41" s="121">
        <f t="shared" si="6"/>
        <v>3.350999999995885E-5</v>
      </c>
      <c r="AP41" s="121">
        <f t="shared" si="7"/>
        <v>2.5470000000082926E-5</v>
      </c>
      <c r="AQ41" s="87">
        <f t="shared" si="8"/>
        <v>-1.5594149999999989E-4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46.419212000000002</v>
      </c>
      <c r="G43" s="96">
        <v>49.587839000000002</v>
      </c>
      <c r="H43" s="96">
        <v>0.99823295999999995</v>
      </c>
      <c r="I43" s="60">
        <v>0.99883027999999996</v>
      </c>
      <c r="J43" s="60">
        <v>6.1311964000000004E-3</v>
      </c>
      <c r="K43" s="61"/>
      <c r="L43" s="257"/>
      <c r="M43" s="257"/>
      <c r="N43" s="55"/>
      <c r="O43" s="26"/>
      <c r="P43" s="55"/>
      <c r="Q43" s="26"/>
      <c r="R43" s="131"/>
      <c r="S43" s="213"/>
      <c r="T43" s="287" t="s">
        <v>73</v>
      </c>
      <c r="U43" s="25" t="s">
        <v>33</v>
      </c>
      <c r="V43" s="39"/>
      <c r="W43" s="55"/>
      <c r="X43" s="96">
        <v>46.893490999999997</v>
      </c>
      <c r="Y43" s="96">
        <v>50.081169000000003</v>
      </c>
      <c r="Z43" s="96">
        <v>0.99839412999999999</v>
      </c>
      <c r="AA43" s="60">
        <v>0.99828861999999996</v>
      </c>
      <c r="AB43" s="60">
        <v>5.3597580000000001E-3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0.47427899999999568</v>
      </c>
      <c r="AN43" s="95">
        <f t="shared" si="5"/>
        <v>0.49333000000000027</v>
      </c>
      <c r="AO43" s="95">
        <f t="shared" si="6"/>
        <v>1.6117000000004378E-4</v>
      </c>
      <c r="AP43" s="95">
        <f t="shared" si="7"/>
        <v>-5.4165999999999936E-4</v>
      </c>
      <c r="AQ43" s="120">
        <f t="shared" si="8"/>
        <v>-7.7143840000000029E-4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49.766267999999997</v>
      </c>
      <c r="G44" s="187">
        <v>52.492238999999998</v>
      </c>
      <c r="H44" s="187">
        <v>0.99884172999999998</v>
      </c>
      <c r="I44" s="62">
        <v>0.99938696000000005</v>
      </c>
      <c r="J44" s="62">
        <v>3.4036412999999999E-3</v>
      </c>
      <c r="K44" s="188"/>
      <c r="L44" s="258"/>
      <c r="M44" s="258"/>
      <c r="N44" s="56"/>
      <c r="O44" s="28"/>
      <c r="P44" s="56"/>
      <c r="Q44" s="28"/>
      <c r="R44" s="132"/>
      <c r="S44" s="213"/>
      <c r="T44" s="285"/>
      <c r="U44" s="27" t="s">
        <v>34</v>
      </c>
      <c r="V44" s="186"/>
      <c r="W44" s="56"/>
      <c r="X44" s="187">
        <v>50.268788999999998</v>
      </c>
      <c r="Y44" s="187">
        <v>53.018518</v>
      </c>
      <c r="Z44" s="187">
        <v>0.99890668000000005</v>
      </c>
      <c r="AA44" s="62">
        <v>0.99944303999999995</v>
      </c>
      <c r="AB44" s="62">
        <v>2.9509499999999999E-3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0.50252100000000155</v>
      </c>
      <c r="AN44" s="121">
        <f t="shared" si="5"/>
        <v>0.52627900000000238</v>
      </c>
      <c r="AO44" s="121">
        <f t="shared" si="6"/>
        <v>6.4950000000063568E-5</v>
      </c>
      <c r="AP44" s="121">
        <f t="shared" si="7"/>
        <v>5.6079999999902874E-5</v>
      </c>
      <c r="AQ44" s="87">
        <f t="shared" si="8"/>
        <v>-4.5269129999999996E-4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51.768039999999999</v>
      </c>
      <c r="G45" s="187">
        <v>54.298343000000003</v>
      </c>
      <c r="H45" s="187">
        <v>0.99904846000000003</v>
      </c>
      <c r="I45" s="62">
        <v>0.99956367000000002</v>
      </c>
      <c r="J45" s="62">
        <v>2.0374655999999998E-3</v>
      </c>
      <c r="K45" s="188"/>
      <c r="L45" s="258"/>
      <c r="M45" s="258"/>
      <c r="N45" s="56"/>
      <c r="O45" s="28"/>
      <c r="P45" s="56"/>
      <c r="Q45" s="28"/>
      <c r="R45" s="132"/>
      <c r="S45" s="213"/>
      <c r="T45" s="285"/>
      <c r="U45" s="27" t="s">
        <v>35</v>
      </c>
      <c r="V45" s="186"/>
      <c r="W45" s="56"/>
      <c r="X45" s="187">
        <v>52.124687999999999</v>
      </c>
      <c r="Y45" s="187">
        <v>54.746876999999998</v>
      </c>
      <c r="Z45" s="187">
        <v>0.99909607</v>
      </c>
      <c r="AA45" s="62">
        <v>0.99961127000000005</v>
      </c>
      <c r="AB45" s="62">
        <v>1.7909355E-3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0.35664799999999985</v>
      </c>
      <c r="AN45" s="121">
        <f t="shared" si="5"/>
        <v>0.4485339999999951</v>
      </c>
      <c r="AO45" s="121">
        <f t="shared" si="6"/>
        <v>4.7609999999975727E-5</v>
      </c>
      <c r="AP45" s="121">
        <f t="shared" si="7"/>
        <v>4.7600000000036502E-5</v>
      </c>
      <c r="AQ45" s="87">
        <f t="shared" si="8"/>
        <v>-2.4653009999999983E-4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54.105303999999997</v>
      </c>
      <c r="G46" s="187">
        <v>56.359037000000001</v>
      </c>
      <c r="H46" s="187">
        <v>0.99921932000000002</v>
      </c>
      <c r="I46" s="62">
        <v>0.99971803999999997</v>
      </c>
      <c r="J46" s="62">
        <v>1.0715988000000001E-3</v>
      </c>
      <c r="K46" s="188"/>
      <c r="L46" s="258"/>
      <c r="M46" s="258"/>
      <c r="N46" s="56"/>
      <c r="O46" s="28"/>
      <c r="P46" s="56"/>
      <c r="Q46" s="28"/>
      <c r="R46" s="132"/>
      <c r="S46" s="213"/>
      <c r="T46" s="285"/>
      <c r="U46" s="27" t="s">
        <v>37</v>
      </c>
      <c r="V46" s="186"/>
      <c r="W46" s="56"/>
      <c r="X46" s="187">
        <v>54.329645999999997</v>
      </c>
      <c r="Y46" s="187">
        <v>56.59422</v>
      </c>
      <c r="Z46" s="187">
        <v>0.99923695999999995</v>
      </c>
      <c r="AA46" s="62">
        <v>0.99973573000000004</v>
      </c>
      <c r="AB46" s="62">
        <v>9.9535250000000008E-4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0.22434200000000004</v>
      </c>
      <c r="AN46" s="121">
        <f t="shared" si="5"/>
        <v>0.23518299999999925</v>
      </c>
      <c r="AO46" s="121">
        <f t="shared" si="6"/>
        <v>1.7639999999929934E-5</v>
      </c>
      <c r="AP46" s="121">
        <f t="shared" si="7"/>
        <v>1.769000000007015E-5</v>
      </c>
      <c r="AQ46" s="87">
        <f t="shared" si="8"/>
        <v>-7.6246299999999968E-5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46.005887999999999</v>
      </c>
      <c r="G48" s="96">
        <v>49.334251999999999</v>
      </c>
      <c r="H48" s="96">
        <v>0.99809521999999995</v>
      </c>
      <c r="I48" s="60">
        <v>0.99874602999999995</v>
      </c>
      <c r="J48" s="60">
        <v>5.9925129999999997E-3</v>
      </c>
      <c r="K48" s="61"/>
      <c r="L48" s="257"/>
      <c r="M48" s="257"/>
      <c r="N48" s="55"/>
      <c r="O48" s="26"/>
      <c r="P48" s="55"/>
      <c r="Q48" s="26"/>
      <c r="R48" s="131"/>
      <c r="S48" s="213"/>
      <c r="T48" s="287" t="s">
        <v>74</v>
      </c>
      <c r="U48" s="25" t="s">
        <v>33</v>
      </c>
      <c r="V48" s="39"/>
      <c r="W48" s="55"/>
      <c r="X48" s="96">
        <v>46.573255000000003</v>
      </c>
      <c r="Y48" s="96">
        <v>49.924582000000001</v>
      </c>
      <c r="Z48" s="96">
        <v>0.99830512000000005</v>
      </c>
      <c r="AA48" s="60">
        <v>0.99811777000000002</v>
      </c>
      <c r="AB48" s="60">
        <v>5.1445420000000002E-3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0.5673670000000044</v>
      </c>
      <c r="AN48" s="95">
        <f t="shared" si="5"/>
        <v>0.59033000000000158</v>
      </c>
      <c r="AO48" s="95">
        <f t="shared" si="6"/>
        <v>2.0990000000009612E-4</v>
      </c>
      <c r="AP48" s="95">
        <f t="shared" si="7"/>
        <v>-6.2825999999993609E-4</v>
      </c>
      <c r="AQ48" s="120">
        <f t="shared" si="8"/>
        <v>-8.4797099999999945E-4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49.382814000000003</v>
      </c>
      <c r="G49" s="187">
        <v>52.209921999999999</v>
      </c>
      <c r="H49" s="187">
        <v>0.99875601999999997</v>
      </c>
      <c r="I49" s="62">
        <v>0.99934736999999996</v>
      </c>
      <c r="J49" s="62">
        <v>3.402764E-3</v>
      </c>
      <c r="K49" s="188"/>
      <c r="L49" s="258"/>
      <c r="M49" s="258"/>
      <c r="N49" s="56"/>
      <c r="O49" s="28"/>
      <c r="P49" s="56"/>
      <c r="Q49" s="28"/>
      <c r="R49" s="132"/>
      <c r="S49" s="213"/>
      <c r="T49" s="285"/>
      <c r="U49" s="27" t="s">
        <v>34</v>
      </c>
      <c r="V49" s="186"/>
      <c r="W49" s="56"/>
      <c r="X49" s="187">
        <v>49.869332</v>
      </c>
      <c r="Y49" s="187">
        <v>52.640407000000003</v>
      </c>
      <c r="Z49" s="187">
        <v>0.99883138000000005</v>
      </c>
      <c r="AA49" s="62">
        <v>0.99940963999999999</v>
      </c>
      <c r="AB49" s="62">
        <v>2.9416491999999998E-3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0.48651799999999668</v>
      </c>
      <c r="AN49" s="121">
        <f t="shared" si="5"/>
        <v>0.43048500000000445</v>
      </c>
      <c r="AO49" s="121">
        <f t="shared" si="6"/>
        <v>7.5360000000079808E-5</v>
      </c>
      <c r="AP49" s="121">
        <f t="shared" si="7"/>
        <v>6.2270000000030912E-5</v>
      </c>
      <c r="AQ49" s="87">
        <f t="shared" si="8"/>
        <v>-4.6111480000000015E-4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51.392088000000001</v>
      </c>
      <c r="G50" s="187">
        <v>53.975515000000001</v>
      </c>
      <c r="H50" s="187">
        <v>0.99897818000000005</v>
      </c>
      <c r="I50" s="62">
        <v>0.99954178999999999</v>
      </c>
      <c r="J50" s="62">
        <v>2.1230417999999998E-3</v>
      </c>
      <c r="K50" s="188"/>
      <c r="L50" s="258"/>
      <c r="M50" s="258"/>
      <c r="N50" s="56"/>
      <c r="O50" s="28"/>
      <c r="P50" s="56"/>
      <c r="Q50" s="28"/>
      <c r="R50" s="132"/>
      <c r="S50" s="213"/>
      <c r="T50" s="285"/>
      <c r="U50" s="27" t="s">
        <v>35</v>
      </c>
      <c r="V50" s="186"/>
      <c r="W50" s="56"/>
      <c r="X50" s="187">
        <v>51.670724999999997</v>
      </c>
      <c r="Y50" s="187">
        <v>54.293593999999999</v>
      </c>
      <c r="Z50" s="187">
        <v>0.99902829999999998</v>
      </c>
      <c r="AA50" s="62">
        <v>0.99958016999999999</v>
      </c>
      <c r="AB50" s="62">
        <v>1.7988492E-3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0.27863699999999625</v>
      </c>
      <c r="AN50" s="121">
        <f t="shared" si="5"/>
        <v>0.31807899999999734</v>
      </c>
      <c r="AO50" s="121">
        <f t="shared" si="6"/>
        <v>5.0119999999931331E-5</v>
      </c>
      <c r="AP50" s="121">
        <f t="shared" si="7"/>
        <v>3.8380000000004522E-5</v>
      </c>
      <c r="AQ50" s="87">
        <f t="shared" si="8"/>
        <v>-3.2419259999999983E-4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53.508228000000003</v>
      </c>
      <c r="G51" s="187">
        <v>55.842281999999997</v>
      </c>
      <c r="H51" s="187">
        <v>0.99915562999999996</v>
      </c>
      <c r="I51" s="62">
        <v>0.99969096000000002</v>
      </c>
      <c r="J51" s="62">
        <v>1.0872900000000001E-3</v>
      </c>
      <c r="K51" s="188"/>
      <c r="L51" s="258"/>
      <c r="M51" s="258"/>
      <c r="N51" s="56"/>
      <c r="O51" s="28"/>
      <c r="P51" s="56"/>
      <c r="Q51" s="28"/>
      <c r="R51" s="132"/>
      <c r="S51" s="213"/>
      <c r="T51" s="285"/>
      <c r="U51" s="27" t="s">
        <v>37</v>
      </c>
      <c r="V51" s="186"/>
      <c r="W51" s="56"/>
      <c r="X51" s="187">
        <v>53.830117999999999</v>
      </c>
      <c r="Y51" s="187">
        <v>56.119185999999999</v>
      </c>
      <c r="Z51" s="187">
        <v>0.99917955999999997</v>
      </c>
      <c r="AA51" s="62">
        <v>0.99971734999999995</v>
      </c>
      <c r="AB51" s="62">
        <v>1.0311921E-3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0.32188999999999623</v>
      </c>
      <c r="AN51" s="121">
        <f t="shared" si="5"/>
        <v>0.27690400000000182</v>
      </c>
      <c r="AO51" s="121">
        <f t="shared" si="6"/>
        <v>2.3930000000005336E-5</v>
      </c>
      <c r="AP51" s="121">
        <f t="shared" si="7"/>
        <v>2.6389999999931746E-5</v>
      </c>
      <c r="AQ51" s="87">
        <f t="shared" si="8"/>
        <v>-5.6097900000000051E-5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46.153877999999999</v>
      </c>
      <c r="G53" s="96">
        <v>49.489123999999997</v>
      </c>
      <c r="H53" s="96">
        <v>0.99804300000000001</v>
      </c>
      <c r="I53" s="60">
        <v>0.99868780000000001</v>
      </c>
      <c r="J53" s="60">
        <v>6.5654716E-3</v>
      </c>
      <c r="K53" s="61"/>
      <c r="L53" s="257"/>
      <c r="M53" s="257"/>
      <c r="N53" s="55"/>
      <c r="O53" s="26"/>
      <c r="P53" s="55"/>
      <c r="Q53" s="26"/>
      <c r="R53" s="131"/>
      <c r="S53" s="213"/>
      <c r="T53" s="287" t="s">
        <v>75</v>
      </c>
      <c r="U53" s="25" t="s">
        <v>33</v>
      </c>
      <c r="V53" s="39"/>
      <c r="W53" s="55"/>
      <c r="X53" s="96">
        <v>47.168536000000003</v>
      </c>
      <c r="Y53" s="96">
        <v>50.156239999999997</v>
      </c>
      <c r="Z53" s="96">
        <v>0.99824561000000001</v>
      </c>
      <c r="AA53" s="60">
        <v>0.99886061000000004</v>
      </c>
      <c r="AB53" s="60">
        <v>5.7923979999999998E-3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1.0146580000000043</v>
      </c>
      <c r="AN53" s="95">
        <f t="shared" si="5"/>
        <v>0.66711600000000004</v>
      </c>
      <c r="AO53" s="95">
        <f t="shared" si="6"/>
        <v>2.0260999999999196E-4</v>
      </c>
      <c r="AP53" s="95">
        <f t="shared" si="7"/>
        <v>1.7281000000002322E-4</v>
      </c>
      <c r="AQ53" s="120">
        <f t="shared" si="8"/>
        <v>-7.7307360000000019E-4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49.486818999999997</v>
      </c>
      <c r="G54" s="187">
        <v>52.353673999999998</v>
      </c>
      <c r="H54" s="187">
        <v>0.99871337999999998</v>
      </c>
      <c r="I54" s="62">
        <v>0.99929080000000003</v>
      </c>
      <c r="J54" s="62">
        <v>3.8809462000000002E-3</v>
      </c>
      <c r="K54" s="188"/>
      <c r="L54" s="258"/>
      <c r="M54" s="258"/>
      <c r="N54" s="56"/>
      <c r="O54" s="28"/>
      <c r="P54" s="56"/>
      <c r="Q54" s="28"/>
      <c r="R54" s="132"/>
      <c r="S54" s="213"/>
      <c r="T54" s="285"/>
      <c r="U54" s="27" t="s">
        <v>34</v>
      </c>
      <c r="V54" s="186"/>
      <c r="W54" s="56"/>
      <c r="X54" s="187">
        <v>50.210369999999998</v>
      </c>
      <c r="Y54" s="187">
        <v>52.982031999999997</v>
      </c>
      <c r="Z54" s="187">
        <v>0.99882333000000001</v>
      </c>
      <c r="AA54" s="62">
        <v>0.99939160999999999</v>
      </c>
      <c r="AB54" s="62">
        <v>3.2758228000000001E-3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0.7235510000000005</v>
      </c>
      <c r="AN54" s="121">
        <f t="shared" si="5"/>
        <v>0.62835799999999864</v>
      </c>
      <c r="AO54" s="121">
        <f t="shared" si="6"/>
        <v>1.0995000000002531E-4</v>
      </c>
      <c r="AP54" s="121">
        <f t="shared" si="7"/>
        <v>1.0080999999995122E-4</v>
      </c>
      <c r="AQ54" s="87">
        <f t="shared" si="8"/>
        <v>-6.0512340000000008E-4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51.601526</v>
      </c>
      <c r="G55" s="187">
        <v>54.194491999999997</v>
      </c>
      <c r="H55" s="187">
        <v>0.99899150000000003</v>
      </c>
      <c r="I55" s="62">
        <v>0.99950397999999996</v>
      </c>
      <c r="J55" s="62">
        <v>2.4452845E-3</v>
      </c>
      <c r="K55" s="188"/>
      <c r="L55" s="258"/>
      <c r="M55" s="258"/>
      <c r="N55" s="56"/>
      <c r="O55" s="28"/>
      <c r="P55" s="56"/>
      <c r="Q55" s="28"/>
      <c r="R55" s="132"/>
      <c r="S55" s="213"/>
      <c r="T55" s="285"/>
      <c r="U55" s="27" t="s">
        <v>35</v>
      </c>
      <c r="V55" s="186"/>
      <c r="W55" s="56"/>
      <c r="X55" s="187">
        <v>52.027382000000003</v>
      </c>
      <c r="Y55" s="187">
        <v>54.629708999999998</v>
      </c>
      <c r="Z55" s="187">
        <v>0.99904497000000003</v>
      </c>
      <c r="AA55" s="62">
        <v>0.99955258000000002</v>
      </c>
      <c r="AB55" s="62">
        <v>2.1699641E-3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0.42585600000000312</v>
      </c>
      <c r="AN55" s="121">
        <f t="shared" si="5"/>
        <v>0.43521700000000152</v>
      </c>
      <c r="AO55" s="121">
        <f t="shared" si="6"/>
        <v>5.3469999999999906E-5</v>
      </c>
      <c r="AP55" s="121">
        <f t="shared" si="7"/>
        <v>4.8600000000065258E-5</v>
      </c>
      <c r="AQ55" s="87">
        <f t="shared" si="8"/>
        <v>-2.7532040000000004E-4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53.781011999999997</v>
      </c>
      <c r="G56" s="187">
        <v>56.129804999999998</v>
      </c>
      <c r="H56" s="187">
        <v>0.99917275999999999</v>
      </c>
      <c r="I56" s="62">
        <v>0.99968292999999997</v>
      </c>
      <c r="J56" s="62">
        <v>1.3674935E-3</v>
      </c>
      <c r="K56" s="188"/>
      <c r="L56" s="258"/>
      <c r="M56" s="258"/>
      <c r="N56" s="56"/>
      <c r="O56" s="28"/>
      <c r="P56" s="56"/>
      <c r="Q56" s="28"/>
      <c r="R56" s="132"/>
      <c r="S56" s="213"/>
      <c r="T56" s="285"/>
      <c r="U56" s="27" t="s">
        <v>37</v>
      </c>
      <c r="V56" s="186"/>
      <c r="W56" s="56"/>
      <c r="X56" s="187">
        <v>54.249786</v>
      </c>
      <c r="Y56" s="187">
        <v>56.523798999999997</v>
      </c>
      <c r="Z56" s="187">
        <v>0.99920319000000002</v>
      </c>
      <c r="AA56" s="62">
        <v>0.99971454000000004</v>
      </c>
      <c r="AB56" s="62">
        <v>1.2193815E-3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0.46877400000000335</v>
      </c>
      <c r="AN56" s="121">
        <f t="shared" si="5"/>
        <v>0.39399399999999929</v>
      </c>
      <c r="AO56" s="121">
        <f t="shared" si="6"/>
        <v>3.0430000000025714E-5</v>
      </c>
      <c r="AP56" s="121">
        <f t="shared" si="7"/>
        <v>3.1610000000070748E-5</v>
      </c>
      <c r="AQ56" s="87">
        <f t="shared" si="8"/>
        <v>-1.4811199999999994E-4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46.235815000000002</v>
      </c>
      <c r="G58" s="96">
        <v>49.552235000000003</v>
      </c>
      <c r="H58" s="96">
        <v>0.99803284999999997</v>
      </c>
      <c r="I58" s="60">
        <v>0.99867863999999995</v>
      </c>
      <c r="J58" s="60">
        <v>6.7571662000000003E-3</v>
      </c>
      <c r="K58" s="61"/>
      <c r="L58" s="257"/>
      <c r="M58" s="257"/>
      <c r="N58" s="55"/>
      <c r="O58" s="26"/>
      <c r="P58" s="55"/>
      <c r="Q58" s="26"/>
      <c r="R58" s="131"/>
      <c r="S58" s="213"/>
      <c r="T58" s="287" t="s">
        <v>76</v>
      </c>
      <c r="U58" s="25" t="s">
        <v>33</v>
      </c>
      <c r="V58" s="39"/>
      <c r="W58" s="55"/>
      <c r="X58" s="96">
        <v>47.043385999999998</v>
      </c>
      <c r="Y58" s="96">
        <v>50.074955000000003</v>
      </c>
      <c r="Z58" s="96">
        <v>0.99822343999999996</v>
      </c>
      <c r="AA58" s="60">
        <v>0.99873831999999996</v>
      </c>
      <c r="AB58" s="60">
        <v>5.9540000000000001E-3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0.80757099999999582</v>
      </c>
      <c r="AN58" s="95">
        <f t="shared" si="5"/>
        <v>0.52271999999999963</v>
      </c>
      <c r="AO58" s="95">
        <f t="shared" si="6"/>
        <v>1.9058999999999049E-4</v>
      </c>
      <c r="AP58" s="95">
        <f t="shared" si="7"/>
        <v>5.9680000000006395E-5</v>
      </c>
      <c r="AQ58" s="120">
        <f t="shared" si="8"/>
        <v>-8.0316620000000019E-4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49.465477999999997</v>
      </c>
      <c r="G59" s="187">
        <v>52.308622</v>
      </c>
      <c r="H59" s="187">
        <v>0.99869465999999996</v>
      </c>
      <c r="I59" s="62">
        <v>0.99926950000000003</v>
      </c>
      <c r="J59" s="62">
        <v>3.9802930000000002E-3</v>
      </c>
      <c r="K59" s="188"/>
      <c r="L59" s="258"/>
      <c r="M59" s="258"/>
      <c r="N59" s="56"/>
      <c r="O59" s="28"/>
      <c r="P59" s="56"/>
      <c r="Q59" s="28"/>
      <c r="R59" s="132"/>
      <c r="S59" s="213"/>
      <c r="T59" s="285"/>
      <c r="U59" s="27" t="s">
        <v>34</v>
      </c>
      <c r="V59" s="186"/>
      <c r="W59" s="56"/>
      <c r="X59" s="187">
        <v>50.055929999999996</v>
      </c>
      <c r="Y59" s="187">
        <v>52.815539000000001</v>
      </c>
      <c r="Z59" s="187">
        <v>0.99878131999999997</v>
      </c>
      <c r="AA59" s="62">
        <v>0.99936113999999998</v>
      </c>
      <c r="AB59" s="62">
        <v>3.2948179000000001E-3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0.59045199999999909</v>
      </c>
      <c r="AN59" s="121">
        <f t="shared" si="5"/>
        <v>0.50691700000000139</v>
      </c>
      <c r="AO59" s="121">
        <f t="shared" si="6"/>
        <v>8.6660000000016169E-5</v>
      </c>
      <c r="AP59" s="121">
        <f t="shared" si="7"/>
        <v>9.1639999999948429E-5</v>
      </c>
      <c r="AQ59" s="87">
        <f t="shared" si="8"/>
        <v>-6.8547510000000009E-4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51.532924000000001</v>
      </c>
      <c r="G60" s="187">
        <v>54.092813999999997</v>
      </c>
      <c r="H60" s="187">
        <v>0.99892831000000004</v>
      </c>
      <c r="I60" s="62">
        <v>0.99948585000000001</v>
      </c>
      <c r="J60" s="62">
        <v>2.4113008000000002E-3</v>
      </c>
      <c r="K60" s="188"/>
      <c r="L60" s="258"/>
      <c r="M60" s="258"/>
      <c r="N60" s="56"/>
      <c r="O60" s="28"/>
      <c r="P60" s="56"/>
      <c r="Q60" s="28"/>
      <c r="R60" s="132"/>
      <c r="S60" s="213"/>
      <c r="T60" s="285"/>
      <c r="U60" s="27" t="s">
        <v>35</v>
      </c>
      <c r="V60" s="186"/>
      <c r="W60" s="56"/>
      <c r="X60" s="187">
        <v>51.745331999999998</v>
      </c>
      <c r="Y60" s="187">
        <v>54.349850000000004</v>
      </c>
      <c r="Z60" s="187">
        <v>0.99898401999999997</v>
      </c>
      <c r="AA60" s="62">
        <v>0.99952816</v>
      </c>
      <c r="AB60" s="62">
        <v>2.151862E-3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0.21240799999999638</v>
      </c>
      <c r="AN60" s="121">
        <f t="shared" si="5"/>
        <v>0.25703600000000648</v>
      </c>
      <c r="AO60" s="121">
        <f t="shared" si="6"/>
        <v>5.5709999999931092E-5</v>
      </c>
      <c r="AP60" s="121">
        <f t="shared" si="7"/>
        <v>4.2309999999989856E-5</v>
      </c>
      <c r="AQ60" s="87">
        <f t="shared" si="8"/>
        <v>-2.5943880000000013E-4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53.596738000000002</v>
      </c>
      <c r="G61" s="187">
        <v>55.89414</v>
      </c>
      <c r="H61" s="187">
        <v>0.99912164000000003</v>
      </c>
      <c r="I61" s="62">
        <v>0.99966323999999995</v>
      </c>
      <c r="J61" s="62">
        <v>1.3048362E-3</v>
      </c>
      <c r="K61" s="188"/>
      <c r="L61" s="258"/>
      <c r="M61" s="258"/>
      <c r="N61" s="56"/>
      <c r="O61" s="28"/>
      <c r="P61" s="56"/>
      <c r="Q61" s="28"/>
      <c r="R61" s="132"/>
      <c r="S61" s="213"/>
      <c r="T61" s="285"/>
      <c r="U61" s="27" t="s">
        <v>37</v>
      </c>
      <c r="V61" s="186"/>
      <c r="W61" s="56"/>
      <c r="X61" s="187">
        <v>54.052171999999999</v>
      </c>
      <c r="Y61" s="187">
        <v>56.285037000000003</v>
      </c>
      <c r="Z61" s="187">
        <v>0.99914674999999997</v>
      </c>
      <c r="AA61" s="62">
        <v>0.99969869</v>
      </c>
      <c r="AB61" s="62">
        <v>1.1899299E-3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0.45543399999999679</v>
      </c>
      <c r="AN61" s="121">
        <f t="shared" si="5"/>
        <v>0.39089700000000249</v>
      </c>
      <c r="AO61" s="121">
        <f t="shared" si="6"/>
        <v>2.5109999999939348E-5</v>
      </c>
      <c r="AP61" s="121">
        <f t="shared" si="7"/>
        <v>3.5450000000047943E-5</v>
      </c>
      <c r="AQ61" s="87">
        <f t="shared" si="8"/>
        <v>-1.1490630000000001E-4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46.849932000000003</v>
      </c>
      <c r="G63" s="96">
        <v>50.138199</v>
      </c>
      <c r="H63" s="96">
        <v>0.99820149000000002</v>
      </c>
      <c r="I63" s="60">
        <v>0.99875765000000005</v>
      </c>
      <c r="J63" s="60">
        <v>5.9312632999999997E-3</v>
      </c>
      <c r="K63" s="61"/>
      <c r="L63" s="257"/>
      <c r="M63" s="257"/>
      <c r="N63" s="55"/>
      <c r="O63" s="26"/>
      <c r="P63" s="55"/>
      <c r="Q63" s="26"/>
      <c r="R63" s="131"/>
      <c r="S63" s="213"/>
      <c r="T63" s="287" t="s">
        <v>77</v>
      </c>
      <c r="U63" s="25" t="s">
        <v>33</v>
      </c>
      <c r="V63" s="39"/>
      <c r="W63" s="55"/>
      <c r="X63" s="96">
        <v>47.475166000000002</v>
      </c>
      <c r="Y63" s="96">
        <v>50.596288999999999</v>
      </c>
      <c r="Z63" s="96">
        <v>0.99836974000000001</v>
      </c>
      <c r="AA63" s="60">
        <v>0.99858707999999996</v>
      </c>
      <c r="AB63" s="60">
        <v>5.2466025000000001E-3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0.62523399999999896</v>
      </c>
      <c r="AN63" s="95">
        <f t="shared" si="5"/>
        <v>0.45808999999999855</v>
      </c>
      <c r="AO63" s="95">
        <f t="shared" si="6"/>
        <v>1.6824999999998091E-4</v>
      </c>
      <c r="AP63" s="95">
        <f t="shared" si="7"/>
        <v>-1.7057000000009204E-4</v>
      </c>
      <c r="AQ63" s="120">
        <f t="shared" si="8"/>
        <v>-6.8466079999999954E-4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49.994492999999999</v>
      </c>
      <c r="G64" s="187">
        <v>52.797260999999999</v>
      </c>
      <c r="H64" s="187">
        <v>0.99880451000000003</v>
      </c>
      <c r="I64" s="62">
        <v>0.99936435999999995</v>
      </c>
      <c r="J64" s="62">
        <v>3.3742656999999998E-3</v>
      </c>
      <c r="K64" s="188"/>
      <c r="L64" s="258"/>
      <c r="M64" s="258"/>
      <c r="N64" s="56"/>
      <c r="O64" s="28"/>
      <c r="P64" s="56"/>
      <c r="Q64" s="28"/>
      <c r="R64" s="132"/>
      <c r="S64" s="213"/>
      <c r="T64" s="285"/>
      <c r="U64" s="27" t="s">
        <v>34</v>
      </c>
      <c r="V64" s="186"/>
      <c r="W64" s="56"/>
      <c r="X64" s="187">
        <v>50.501367999999999</v>
      </c>
      <c r="Y64" s="187">
        <v>53.219822000000001</v>
      </c>
      <c r="Z64" s="187">
        <v>0.99887278000000002</v>
      </c>
      <c r="AA64" s="62">
        <v>0.99941959999999996</v>
      </c>
      <c r="AB64" s="62">
        <v>2.9093436999999998E-3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0.50687500000000085</v>
      </c>
      <c r="AN64" s="121">
        <f t="shared" si="5"/>
        <v>0.42256100000000174</v>
      </c>
      <c r="AO64" s="121">
        <f t="shared" si="6"/>
        <v>6.8269999999981401E-5</v>
      </c>
      <c r="AP64" s="121">
        <f t="shared" si="7"/>
        <v>5.5240000000011946E-5</v>
      </c>
      <c r="AQ64" s="87">
        <f t="shared" si="8"/>
        <v>-4.6492199999999999E-4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51.942272000000003</v>
      </c>
      <c r="G65" s="187">
        <v>54.467937999999997</v>
      </c>
      <c r="H65" s="187">
        <v>0.99900812000000005</v>
      </c>
      <c r="I65" s="62">
        <v>0.99953656999999996</v>
      </c>
      <c r="J65" s="62">
        <v>2.0878649999999999E-3</v>
      </c>
      <c r="K65" s="188"/>
      <c r="L65" s="258"/>
      <c r="M65" s="258"/>
      <c r="N65" s="56"/>
      <c r="O65" s="28"/>
      <c r="P65" s="56"/>
      <c r="Q65" s="28"/>
      <c r="R65" s="132"/>
      <c r="S65" s="213"/>
      <c r="T65" s="285"/>
      <c r="U65" s="27" t="s">
        <v>35</v>
      </c>
      <c r="V65" s="186"/>
      <c r="W65" s="56"/>
      <c r="X65" s="187">
        <v>52.070766999999996</v>
      </c>
      <c r="Y65" s="187">
        <v>54.663575000000002</v>
      </c>
      <c r="Z65" s="187">
        <v>0.99906090999999997</v>
      </c>
      <c r="AA65" s="62">
        <v>0.99957218999999997</v>
      </c>
      <c r="AB65" s="62">
        <v>1.8169823000000001E-3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0.12849499999999381</v>
      </c>
      <c r="AN65" s="121">
        <f t="shared" si="5"/>
        <v>0.19563700000000495</v>
      </c>
      <c r="AO65" s="121">
        <f t="shared" si="6"/>
        <v>5.2789999999913739E-5</v>
      </c>
      <c r="AP65" s="121">
        <f t="shared" si="7"/>
        <v>3.5620000000013974E-5</v>
      </c>
      <c r="AQ65" s="87">
        <f t="shared" si="8"/>
        <v>-2.7088269999999987E-4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53.894390000000001</v>
      </c>
      <c r="G66" s="187">
        <v>56.134303000000003</v>
      </c>
      <c r="H66" s="187">
        <v>0.99917878000000004</v>
      </c>
      <c r="I66" s="62">
        <v>0.99968427999999998</v>
      </c>
      <c r="J66" s="62">
        <v>1.0967157999999999E-3</v>
      </c>
      <c r="K66" s="188"/>
      <c r="L66" s="258"/>
      <c r="M66" s="258"/>
      <c r="N66" s="56"/>
      <c r="O66" s="28"/>
      <c r="P66" s="56"/>
      <c r="Q66" s="28"/>
      <c r="R66" s="132"/>
      <c r="S66" s="213"/>
      <c r="T66" s="285"/>
      <c r="U66" s="27" t="s">
        <v>37</v>
      </c>
      <c r="V66" s="186"/>
      <c r="W66" s="56"/>
      <c r="X66" s="187">
        <v>54.333328999999999</v>
      </c>
      <c r="Y66" s="187">
        <v>56.549905000000003</v>
      </c>
      <c r="Z66" s="187">
        <v>0.99920880000000001</v>
      </c>
      <c r="AA66" s="62">
        <v>0.99971518999999998</v>
      </c>
      <c r="AB66" s="62">
        <v>1.0097594E-3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0.43893899999999775</v>
      </c>
      <c r="AN66" s="121">
        <f t="shared" si="5"/>
        <v>0.4156019999999998</v>
      </c>
      <c r="AO66" s="121">
        <f t="shared" si="6"/>
        <v>3.0019999999963964E-5</v>
      </c>
      <c r="AP66" s="121">
        <f t="shared" si="7"/>
        <v>3.0909999999995108E-5</v>
      </c>
      <c r="AQ66" s="87">
        <f t="shared" si="8"/>
        <v>-8.6956399999999932E-5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46.966119999999997</v>
      </c>
      <c r="G68" s="96">
        <v>50.287049000000003</v>
      </c>
      <c r="H68" s="96">
        <v>0.99820907000000003</v>
      </c>
      <c r="I68" s="60">
        <v>0.99873940999999999</v>
      </c>
      <c r="J68" s="60">
        <v>5.7498690000000003E-3</v>
      </c>
      <c r="K68" s="61"/>
      <c r="L68" s="257"/>
      <c r="M68" s="257"/>
      <c r="N68" s="55"/>
      <c r="O68" s="26"/>
      <c r="P68" s="55"/>
      <c r="Q68" s="26"/>
      <c r="R68" s="131"/>
      <c r="S68" s="213"/>
      <c r="T68" s="287" t="s">
        <v>78</v>
      </c>
      <c r="U68" s="25" t="s">
        <v>33</v>
      </c>
      <c r="V68" s="39"/>
      <c r="W68" s="55"/>
      <c r="X68" s="96">
        <v>47.546008</v>
      </c>
      <c r="Y68" s="96">
        <v>50.757807</v>
      </c>
      <c r="Z68" s="96">
        <v>0.99839946999999996</v>
      </c>
      <c r="AA68" s="60">
        <v>0.99850970999999999</v>
      </c>
      <c r="AB68" s="60">
        <v>5.0207109999999998E-3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0.57988800000000396</v>
      </c>
      <c r="AN68" s="95">
        <f t="shared" si="5"/>
        <v>0.47075799999999646</v>
      </c>
      <c r="AO68" s="95">
        <f t="shared" si="6"/>
        <v>1.9039999999992396E-4</v>
      </c>
      <c r="AP68" s="95">
        <f t="shared" si="7"/>
        <v>-2.2969999999999935E-4</v>
      </c>
      <c r="AQ68" s="120">
        <f t="shared" si="8"/>
        <v>-7.2915800000000058E-4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50.151955999999998</v>
      </c>
      <c r="G69" s="187">
        <v>52.967376999999999</v>
      </c>
      <c r="H69" s="187">
        <v>0.99883569999999999</v>
      </c>
      <c r="I69" s="62">
        <v>0.99937867000000002</v>
      </c>
      <c r="J69" s="62">
        <v>3.1213069999999998E-3</v>
      </c>
      <c r="K69" s="188"/>
      <c r="L69" s="258"/>
      <c r="M69" s="258"/>
      <c r="N69" s="56"/>
      <c r="O69" s="28"/>
      <c r="P69" s="56"/>
      <c r="Q69" s="28"/>
      <c r="R69" s="132"/>
      <c r="S69" s="213"/>
      <c r="T69" s="285"/>
      <c r="U69" s="27" t="s">
        <v>34</v>
      </c>
      <c r="V69" s="186"/>
      <c r="W69" s="56"/>
      <c r="X69" s="187">
        <v>50.596254000000002</v>
      </c>
      <c r="Y69" s="187">
        <v>53.315232999999999</v>
      </c>
      <c r="Z69" s="187">
        <v>0.99889359</v>
      </c>
      <c r="AA69" s="62">
        <v>0.99943249000000001</v>
      </c>
      <c r="AB69" s="62">
        <v>2.7400733000000001E-3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0.44429800000000341</v>
      </c>
      <c r="AN69" s="121">
        <f t="shared" si="5"/>
        <v>0.34785600000000017</v>
      </c>
      <c r="AO69" s="121">
        <f t="shared" si="6"/>
        <v>5.7890000000004882E-5</v>
      </c>
      <c r="AP69" s="121">
        <f t="shared" si="7"/>
        <v>5.3819999999982215E-5</v>
      </c>
      <c r="AQ69" s="87">
        <f t="shared" si="8"/>
        <v>-3.8123369999999972E-4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52.050977000000003</v>
      </c>
      <c r="G70" s="187">
        <v>54.565888999999999</v>
      </c>
      <c r="H70" s="187">
        <v>0.99902972999999995</v>
      </c>
      <c r="I70" s="62">
        <v>0.99954226999999995</v>
      </c>
      <c r="J70" s="62">
        <v>1.9769789999999998E-3</v>
      </c>
      <c r="K70" s="188"/>
      <c r="L70" s="258"/>
      <c r="M70" s="258"/>
      <c r="N70" s="56"/>
      <c r="O70" s="28"/>
      <c r="P70" s="56"/>
      <c r="Q70" s="28"/>
      <c r="R70" s="132"/>
      <c r="S70" s="213"/>
      <c r="T70" s="285"/>
      <c r="U70" s="27" t="s">
        <v>35</v>
      </c>
      <c r="V70" s="186"/>
      <c r="W70" s="56"/>
      <c r="X70" s="187">
        <v>52.162492</v>
      </c>
      <c r="Y70" s="187">
        <v>54.775086999999999</v>
      </c>
      <c r="Z70" s="187">
        <v>0.99907835</v>
      </c>
      <c r="AA70" s="62">
        <v>0.99957826000000005</v>
      </c>
      <c r="AB70" s="62">
        <v>1.7792874E-3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0.11151499999999714</v>
      </c>
      <c r="AN70" s="121">
        <f t="shared" si="5"/>
        <v>0.20919800000000066</v>
      </c>
      <c r="AO70" s="121">
        <f t="shared" si="6"/>
        <v>4.8620000000054731E-5</v>
      </c>
      <c r="AP70" s="121">
        <f t="shared" si="7"/>
        <v>3.5990000000096778E-5</v>
      </c>
      <c r="AQ70" s="87">
        <f t="shared" si="8"/>
        <v>-1.9769159999999983E-4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54.029494</v>
      </c>
      <c r="G71" s="187">
        <v>56.261240999999998</v>
      </c>
      <c r="H71" s="187">
        <v>0.99919254000000002</v>
      </c>
      <c r="I71" s="62">
        <v>0.99969008999999998</v>
      </c>
      <c r="J71" s="62">
        <v>1.082981E-3</v>
      </c>
      <c r="K71" s="188"/>
      <c r="L71" s="258"/>
      <c r="M71" s="258"/>
      <c r="N71" s="56"/>
      <c r="O71" s="28"/>
      <c r="P71" s="56"/>
      <c r="Q71" s="28"/>
      <c r="R71" s="132"/>
      <c r="S71" s="213"/>
      <c r="T71" s="285"/>
      <c r="U71" s="27" t="s">
        <v>37</v>
      </c>
      <c r="V71" s="186"/>
      <c r="W71" s="56"/>
      <c r="X71" s="187">
        <v>54.411512000000002</v>
      </c>
      <c r="Y71" s="187">
        <v>56.615966</v>
      </c>
      <c r="Z71" s="187">
        <v>0.99921853999999999</v>
      </c>
      <c r="AA71" s="62">
        <v>0.99971681000000001</v>
      </c>
      <c r="AB71" s="62">
        <v>9.7016590000000003E-4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0.38201800000000219</v>
      </c>
      <c r="AN71" s="121">
        <f t="shared" si="5"/>
        <v>0.35472500000000196</v>
      </c>
      <c r="AO71" s="121">
        <f t="shared" si="6"/>
        <v>2.5999999999970491E-5</v>
      </c>
      <c r="AP71" s="121">
        <f t="shared" si="7"/>
        <v>2.6720000000035604E-5</v>
      </c>
      <c r="AQ71" s="87">
        <f t="shared" si="8"/>
        <v>-1.1281509999999998E-4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43.767823999999997</v>
      </c>
      <c r="G73" s="96">
        <v>47.822085000000001</v>
      </c>
      <c r="H73" s="96">
        <v>0.99776567999999999</v>
      </c>
      <c r="I73" s="60">
        <v>0.99763882000000004</v>
      </c>
      <c r="J73" s="60">
        <v>7.1090520000000003E-3</v>
      </c>
      <c r="K73" s="61"/>
      <c r="L73" s="257"/>
      <c r="M73" s="257"/>
      <c r="N73" s="55"/>
      <c r="O73" s="26"/>
      <c r="P73" s="55"/>
      <c r="Q73" s="26"/>
      <c r="R73" s="131"/>
      <c r="S73" s="213"/>
      <c r="T73" s="287" t="s">
        <v>79</v>
      </c>
      <c r="U73" s="25" t="s">
        <v>33</v>
      </c>
      <c r="V73" s="39"/>
      <c r="W73" s="55"/>
      <c r="X73" s="96">
        <v>45.015695999999998</v>
      </c>
      <c r="Y73" s="96">
        <v>48.825899999999997</v>
      </c>
      <c r="Z73" s="96">
        <v>0.99805012999999998</v>
      </c>
      <c r="AA73" s="60">
        <v>0.99760643000000004</v>
      </c>
      <c r="AB73" s="60">
        <v>6.0684867000000003E-3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1.247872000000001</v>
      </c>
      <c r="AN73" s="95">
        <f t="shared" si="5"/>
        <v>1.0038149999999959</v>
      </c>
      <c r="AO73" s="95">
        <f t="shared" si="6"/>
        <v>2.8444999999999165E-4</v>
      </c>
      <c r="AP73" s="95">
        <f t="shared" si="7"/>
        <v>-3.2389999999993258E-5</v>
      </c>
      <c r="AQ73" s="120">
        <f t="shared" si="8"/>
        <v>-1.0405652999999999E-3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49.590221</v>
      </c>
      <c r="G74" s="187">
        <v>52.503416999999999</v>
      </c>
      <c r="H74" s="187">
        <v>0.99875988999999998</v>
      </c>
      <c r="I74" s="62">
        <v>0.99926559000000004</v>
      </c>
      <c r="J74" s="62">
        <v>3.2785977000000001E-3</v>
      </c>
      <c r="K74" s="188"/>
      <c r="L74" s="258"/>
      <c r="M74" s="258"/>
      <c r="N74" s="56"/>
      <c r="O74" s="28"/>
      <c r="P74" s="56"/>
      <c r="Q74" s="28"/>
      <c r="R74" s="132"/>
      <c r="S74" s="213"/>
      <c r="T74" s="285"/>
      <c r="U74" s="27" t="s">
        <v>34</v>
      </c>
      <c r="V74" s="186"/>
      <c r="W74" s="56"/>
      <c r="X74" s="187">
        <v>49.963467999999999</v>
      </c>
      <c r="Y74" s="187">
        <v>52.742134999999998</v>
      </c>
      <c r="Z74" s="187">
        <v>0.99884041999999995</v>
      </c>
      <c r="AA74" s="62">
        <v>0.99935205000000005</v>
      </c>
      <c r="AB74" s="62">
        <v>2.9088276999999999E-3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0.37324699999999922</v>
      </c>
      <c r="AN74" s="121">
        <f t="shared" si="5"/>
        <v>0.23871799999999865</v>
      </c>
      <c r="AO74" s="121">
        <f t="shared" si="6"/>
        <v>8.0529999999967572E-5</v>
      </c>
      <c r="AP74" s="121">
        <f t="shared" si="7"/>
        <v>8.6460000000010417E-5</v>
      </c>
      <c r="AQ74" s="87">
        <f t="shared" si="8"/>
        <v>-3.6977000000000017E-4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51.206819000000003</v>
      </c>
      <c r="G75" s="187">
        <v>53.804792999999997</v>
      </c>
      <c r="H75" s="187">
        <v>0.99895392999999999</v>
      </c>
      <c r="I75" s="62">
        <v>0.99952012000000001</v>
      </c>
      <c r="J75" s="62">
        <v>2.0300439999999999E-3</v>
      </c>
      <c r="K75" s="188"/>
      <c r="L75" s="258"/>
      <c r="M75" s="258"/>
      <c r="N75" s="56"/>
      <c r="O75" s="28"/>
      <c r="P75" s="56"/>
      <c r="Q75" s="28"/>
      <c r="R75" s="132"/>
      <c r="S75" s="213"/>
      <c r="T75" s="285"/>
      <c r="U75" s="27" t="s">
        <v>35</v>
      </c>
      <c r="V75" s="186"/>
      <c r="W75" s="56"/>
      <c r="X75" s="187">
        <v>51.588799000000002</v>
      </c>
      <c r="Y75" s="187">
        <v>54.173755999999997</v>
      </c>
      <c r="Z75" s="187">
        <v>0.99901236000000004</v>
      </c>
      <c r="AA75" s="62">
        <v>0.99954032000000004</v>
      </c>
      <c r="AB75" s="62">
        <v>1.8628422E-3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0.38197999999999865</v>
      </c>
      <c r="AN75" s="121">
        <f t="shared" si="5"/>
        <v>0.36896300000000082</v>
      </c>
      <c r="AO75" s="121">
        <f t="shared" si="6"/>
        <v>5.8430000000053717E-5</v>
      </c>
      <c r="AP75" s="121">
        <f t="shared" si="7"/>
        <v>2.0200000000025753E-5</v>
      </c>
      <c r="AQ75" s="87">
        <f t="shared" si="8"/>
        <v>-1.6720179999999991E-4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53.871893</v>
      </c>
      <c r="G76" s="187">
        <v>56.098759999999999</v>
      </c>
      <c r="H76" s="187">
        <v>0.99915799999999999</v>
      </c>
      <c r="I76" s="62">
        <v>0.99969079000000005</v>
      </c>
      <c r="J76" s="62">
        <v>1.0826405999999999E-3</v>
      </c>
      <c r="K76" s="188"/>
      <c r="L76" s="258"/>
      <c r="M76" s="258"/>
      <c r="N76" s="56"/>
      <c r="O76" s="28"/>
      <c r="P76" s="56"/>
      <c r="Q76" s="28"/>
      <c r="R76" s="132"/>
      <c r="S76" s="213"/>
      <c r="T76" s="285"/>
      <c r="U76" s="27" t="s">
        <v>37</v>
      </c>
      <c r="V76" s="186"/>
      <c r="W76" s="56"/>
      <c r="X76" s="187">
        <v>54.116194</v>
      </c>
      <c r="Y76" s="187">
        <v>56.247709999999998</v>
      </c>
      <c r="Z76" s="187">
        <v>0.99918116000000001</v>
      </c>
      <c r="AA76" s="62">
        <v>0.99969914999999998</v>
      </c>
      <c r="AB76" s="62">
        <v>1.0087492E-3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0.2443010000000001</v>
      </c>
      <c r="AN76" s="121">
        <f t="shared" si="5"/>
        <v>0.14894999999999925</v>
      </c>
      <c r="AO76" s="121">
        <f t="shared" si="6"/>
        <v>2.3160000000022052E-5</v>
      </c>
      <c r="AP76" s="121">
        <f t="shared" si="7"/>
        <v>8.3599999999295349E-6</v>
      </c>
      <c r="AQ76" s="87">
        <f t="shared" si="8"/>
        <v>-7.3891399999999894E-5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44.156511999999999</v>
      </c>
      <c r="G78" s="96">
        <v>48.113895999999997</v>
      </c>
      <c r="H78" s="96">
        <v>0.99772532999999997</v>
      </c>
      <c r="I78" s="60">
        <v>0.99791273000000003</v>
      </c>
      <c r="J78" s="60">
        <v>6.6503049999999996E-3</v>
      </c>
      <c r="K78" s="61"/>
      <c r="L78" s="257"/>
      <c r="M78" s="257"/>
      <c r="N78" s="55"/>
      <c r="O78" s="26"/>
      <c r="P78" s="55"/>
      <c r="Q78" s="26"/>
      <c r="R78" s="131"/>
      <c r="S78" s="213"/>
      <c r="T78" s="287" t="s">
        <v>80</v>
      </c>
      <c r="U78" s="25" t="s">
        <v>33</v>
      </c>
      <c r="V78" s="39"/>
      <c r="W78" s="55"/>
      <c r="X78" s="96">
        <v>45.971947999999998</v>
      </c>
      <c r="Y78" s="96">
        <v>49.606682999999997</v>
      </c>
      <c r="Z78" s="96">
        <v>0.99815803000000003</v>
      </c>
      <c r="AA78" s="60">
        <v>0.99779074999999995</v>
      </c>
      <c r="AB78" s="60">
        <v>5.5026957E-3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1.8154359999999983</v>
      </c>
      <c r="AN78" s="95">
        <f t="shared" si="5"/>
        <v>1.4927869999999999</v>
      </c>
      <c r="AO78" s="95">
        <f t="shared" si="6"/>
        <v>4.3270000000006359E-4</v>
      </c>
      <c r="AP78" s="95">
        <f t="shared" si="7"/>
        <v>-1.2198000000007703E-4</v>
      </c>
      <c r="AQ78" s="120">
        <f t="shared" si="8"/>
        <v>-1.1476092999999996E-3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49.887923999999998</v>
      </c>
      <c r="G79" s="187">
        <v>52.772055000000002</v>
      </c>
      <c r="H79" s="187">
        <v>0.99875778000000004</v>
      </c>
      <c r="I79" s="62">
        <v>0.99933344000000002</v>
      </c>
      <c r="J79" s="62">
        <v>2.9986346999999998E-3</v>
      </c>
      <c r="K79" s="188"/>
      <c r="L79" s="258"/>
      <c r="M79" s="258"/>
      <c r="N79" s="56"/>
      <c r="O79" s="28"/>
      <c r="P79" s="56"/>
      <c r="Q79" s="28"/>
      <c r="R79" s="132"/>
      <c r="S79" s="213"/>
      <c r="T79" s="285"/>
      <c r="U79" s="27" t="s">
        <v>34</v>
      </c>
      <c r="V79" s="186"/>
      <c r="W79" s="56"/>
      <c r="X79" s="187">
        <v>50.193382999999997</v>
      </c>
      <c r="Y79" s="187">
        <v>52.974262000000003</v>
      </c>
      <c r="Z79" s="187">
        <v>0.99885838000000005</v>
      </c>
      <c r="AA79" s="62">
        <v>0.99937257000000002</v>
      </c>
      <c r="AB79" s="62">
        <v>2.7790194999999999E-3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0.30545899999999904</v>
      </c>
      <c r="AN79" s="121">
        <f t="shared" si="5"/>
        <v>0.20220700000000136</v>
      </c>
      <c r="AO79" s="121">
        <f t="shared" si="6"/>
        <v>1.0060000000000624E-4</v>
      </c>
      <c r="AP79" s="121">
        <f t="shared" si="7"/>
        <v>3.9129999999998333E-5</v>
      </c>
      <c r="AQ79" s="87">
        <f t="shared" si="8"/>
        <v>-2.196151999999999E-4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51.233732000000003</v>
      </c>
      <c r="G80" s="187">
        <v>53.865628999999998</v>
      </c>
      <c r="H80" s="187">
        <v>0.99895942000000004</v>
      </c>
      <c r="I80" s="62">
        <v>0.99953563000000001</v>
      </c>
      <c r="J80" s="62">
        <v>1.9077187999999999E-3</v>
      </c>
      <c r="K80" s="188"/>
      <c r="L80" s="258"/>
      <c r="M80" s="258"/>
      <c r="N80" s="56"/>
      <c r="O80" s="28"/>
      <c r="P80" s="56"/>
      <c r="Q80" s="28"/>
      <c r="R80" s="132"/>
      <c r="S80" s="213"/>
      <c r="T80" s="285"/>
      <c r="U80" s="27" t="s">
        <v>35</v>
      </c>
      <c r="V80" s="186"/>
      <c r="W80" s="56"/>
      <c r="X80" s="187">
        <v>51.797525</v>
      </c>
      <c r="Y80" s="187">
        <v>54.375036000000001</v>
      </c>
      <c r="Z80" s="187">
        <v>0.99902318000000001</v>
      </c>
      <c r="AA80" s="62">
        <v>0.99955274000000005</v>
      </c>
      <c r="AB80" s="62">
        <v>1.7246150999999999E-3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0.56379299999999688</v>
      </c>
      <c r="AN80" s="121">
        <f t="shared" si="5"/>
        <v>0.50940700000000305</v>
      </c>
      <c r="AO80" s="121">
        <f t="shared" si="6"/>
        <v>6.3759999999968286E-5</v>
      </c>
      <c r="AP80" s="121">
        <f t="shared" si="7"/>
        <v>1.7110000000042369E-5</v>
      </c>
      <c r="AQ80" s="87">
        <f t="shared" si="8"/>
        <v>-1.8310370000000002E-4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54.036458000000003</v>
      </c>
      <c r="G81" s="187">
        <v>56.276058999999997</v>
      </c>
      <c r="H81" s="187">
        <v>0.99916888999999998</v>
      </c>
      <c r="I81" s="62">
        <v>0.99969279</v>
      </c>
      <c r="J81" s="62">
        <v>1.0278984999999999E-3</v>
      </c>
      <c r="K81" s="188"/>
      <c r="L81" s="258"/>
      <c r="M81" s="258"/>
      <c r="N81" s="56"/>
      <c r="O81" s="28"/>
      <c r="P81" s="56"/>
      <c r="Q81" s="28"/>
      <c r="R81" s="132"/>
      <c r="S81" s="213"/>
      <c r="T81" s="285"/>
      <c r="U81" s="27" t="s">
        <v>37</v>
      </c>
      <c r="V81" s="186"/>
      <c r="W81" s="56"/>
      <c r="X81" s="187">
        <v>54.231692000000002</v>
      </c>
      <c r="Y81" s="187">
        <v>56.359583000000001</v>
      </c>
      <c r="Z81" s="187">
        <v>0.99918865999999995</v>
      </c>
      <c r="AA81" s="62">
        <v>0.99970842000000004</v>
      </c>
      <c r="AB81" s="62">
        <v>9.5568129999999999E-4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0.19523399999999924</v>
      </c>
      <c r="AN81" s="121">
        <f t="shared" si="5"/>
        <v>8.352400000000415E-2</v>
      </c>
      <c r="AO81" s="121">
        <f t="shared" si="6"/>
        <v>1.976999999997453E-5</v>
      </c>
      <c r="AP81" s="121">
        <f t="shared" si="7"/>
        <v>1.563000000004422E-5</v>
      </c>
      <c r="AQ81" s="87">
        <f t="shared" si="8"/>
        <v>-7.2217199999999922E-5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47.413541000000002</v>
      </c>
      <c r="G83" s="96">
        <v>50.366698</v>
      </c>
      <c r="H83" s="96">
        <v>0.99839160999999998</v>
      </c>
      <c r="I83" s="60">
        <v>0.99890911999999998</v>
      </c>
      <c r="J83" s="60">
        <v>4.5871009999999997E-3</v>
      </c>
      <c r="K83" s="61"/>
      <c r="L83" s="257"/>
      <c r="M83" s="257"/>
      <c r="N83" s="55"/>
      <c r="O83" s="26"/>
      <c r="P83" s="55"/>
      <c r="Q83" s="26"/>
      <c r="R83" s="131"/>
      <c r="S83" s="213"/>
      <c r="T83" s="284" t="s">
        <v>81</v>
      </c>
      <c r="U83" s="25" t="s">
        <v>33</v>
      </c>
      <c r="V83" s="39"/>
      <c r="W83" s="55"/>
      <c r="X83" s="96">
        <v>47.742586000000003</v>
      </c>
      <c r="Y83" s="96">
        <v>50.580649000000001</v>
      </c>
      <c r="Z83" s="96">
        <v>0.99851544000000003</v>
      </c>
      <c r="AA83" s="60">
        <v>0.99826448000000001</v>
      </c>
      <c r="AB83" s="60">
        <v>4.2688869999999999E-3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0.3290450000000007</v>
      </c>
      <c r="AN83" s="95">
        <f t="shared" si="5"/>
        <v>0.21395100000000156</v>
      </c>
      <c r="AO83" s="95">
        <f t="shared" si="6"/>
        <v>1.2383000000004696E-4</v>
      </c>
      <c r="AP83" s="95">
        <f t="shared" si="7"/>
        <v>-6.4463999999997412E-4</v>
      </c>
      <c r="AQ83" s="120">
        <f t="shared" si="8"/>
        <v>-3.1821399999999982E-4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50.508839999999999</v>
      </c>
      <c r="G84" s="187">
        <v>53.131791999999997</v>
      </c>
      <c r="H84" s="187">
        <v>0.99891531</v>
      </c>
      <c r="I84" s="62">
        <v>0.99941619000000004</v>
      </c>
      <c r="J84" s="62">
        <v>2.3882128000000001E-3</v>
      </c>
      <c r="K84" s="188"/>
      <c r="L84" s="258"/>
      <c r="M84" s="258"/>
      <c r="N84" s="56"/>
      <c r="O84" s="28"/>
      <c r="P84" s="56"/>
      <c r="Q84" s="28"/>
      <c r="R84" s="132"/>
      <c r="S84" s="213"/>
      <c r="T84" s="285"/>
      <c r="U84" s="27" t="s">
        <v>34</v>
      </c>
      <c r="V84" s="186"/>
      <c r="W84" s="56"/>
      <c r="X84" s="187">
        <v>50.592740999999997</v>
      </c>
      <c r="Y84" s="187">
        <v>53.361159000000001</v>
      </c>
      <c r="Z84" s="187">
        <v>0.99893728999999998</v>
      </c>
      <c r="AA84" s="62">
        <v>0.99943110999999996</v>
      </c>
      <c r="AB84" s="62">
        <v>2.2787845E-3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8.3900999999997339E-2</v>
      </c>
      <c r="AN84" s="121">
        <f t="shared" si="5"/>
        <v>0.22936700000000343</v>
      </c>
      <c r="AO84" s="121">
        <f t="shared" si="6"/>
        <v>2.1979999999977018E-5</v>
      </c>
      <c r="AP84" s="121">
        <f t="shared" si="7"/>
        <v>1.4919999999918332E-5</v>
      </c>
      <c r="AQ84" s="87">
        <f t="shared" si="8"/>
        <v>-1.0942830000000006E-4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52.202756999999998</v>
      </c>
      <c r="G85" s="187">
        <v>54.603805000000001</v>
      </c>
      <c r="H85" s="187">
        <v>0.99905029999999995</v>
      </c>
      <c r="I85" s="62">
        <v>0.99954575000000001</v>
      </c>
      <c r="J85" s="62">
        <v>1.7959838E-3</v>
      </c>
      <c r="K85" s="188"/>
      <c r="L85" s="258"/>
      <c r="M85" s="258"/>
      <c r="N85" s="56"/>
      <c r="O85" s="28"/>
      <c r="P85" s="56"/>
      <c r="Q85" s="28"/>
      <c r="R85" s="132"/>
      <c r="S85" s="213"/>
      <c r="T85" s="285"/>
      <c r="U85" s="27" t="s">
        <v>35</v>
      </c>
      <c r="V85" s="186"/>
      <c r="W85" s="56"/>
      <c r="X85" s="187">
        <v>52.222546999999999</v>
      </c>
      <c r="Y85" s="187">
        <v>54.810361999999998</v>
      </c>
      <c r="Z85" s="187">
        <v>0.99908357999999997</v>
      </c>
      <c r="AA85" s="62">
        <v>0.99956548000000001</v>
      </c>
      <c r="AB85" s="62">
        <v>1.7258726E-3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1.9790000000000418E-2</v>
      </c>
      <c r="AN85" s="121">
        <f t="shared" si="5"/>
        <v>0.20655699999999655</v>
      </c>
      <c r="AO85" s="121">
        <f t="shared" si="6"/>
        <v>3.3280000000024401E-5</v>
      </c>
      <c r="AP85" s="121">
        <f t="shared" si="7"/>
        <v>1.9729999999995584E-5</v>
      </c>
      <c r="AQ85" s="87">
        <f t="shared" si="8"/>
        <v>-7.011119999999994E-5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54.140272000000003</v>
      </c>
      <c r="G86" s="187">
        <v>56.356726999999999</v>
      </c>
      <c r="H86" s="187">
        <v>0.99919402000000002</v>
      </c>
      <c r="I86" s="62">
        <v>0.99969154999999998</v>
      </c>
      <c r="J86" s="62">
        <v>1.0172547E-3</v>
      </c>
      <c r="K86" s="188"/>
      <c r="L86" s="258"/>
      <c r="M86" s="258"/>
      <c r="N86" s="56"/>
      <c r="O86" s="28"/>
      <c r="P86" s="56"/>
      <c r="Q86" s="28"/>
      <c r="R86" s="132"/>
      <c r="S86" s="213"/>
      <c r="T86" s="285"/>
      <c r="U86" s="27" t="s">
        <v>37</v>
      </c>
      <c r="V86" s="186"/>
      <c r="W86" s="56"/>
      <c r="X86" s="187">
        <v>54.445526999999998</v>
      </c>
      <c r="Y86" s="187">
        <v>56.675479000000003</v>
      </c>
      <c r="Z86" s="187">
        <v>0.99921329000000003</v>
      </c>
      <c r="AA86" s="62">
        <v>0.99971209000000005</v>
      </c>
      <c r="AB86" s="62">
        <v>9.8130630000000003E-4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0.30525499999999539</v>
      </c>
      <c r="AN86" s="121">
        <f t="shared" si="5"/>
        <v>0.31875200000000348</v>
      </c>
      <c r="AO86" s="121">
        <f t="shared" si="6"/>
        <v>1.9270000000015663E-5</v>
      </c>
      <c r="AP86" s="121">
        <f t="shared" si="7"/>
        <v>2.0540000000068837E-5</v>
      </c>
      <c r="AQ86" s="87">
        <f t="shared" si="8"/>
        <v>-3.5948399999999976E-5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47.201706000000001</v>
      </c>
      <c r="G88" s="96">
        <v>50.183639999999997</v>
      </c>
      <c r="H88" s="96">
        <v>0.99829562999999999</v>
      </c>
      <c r="I88" s="60">
        <v>0.99890794000000005</v>
      </c>
      <c r="J88" s="60">
        <v>4.9322960000000001E-3</v>
      </c>
      <c r="K88" s="61"/>
      <c r="L88" s="257"/>
      <c r="M88" s="257"/>
      <c r="N88" s="55"/>
      <c r="O88" s="26"/>
      <c r="P88" s="55"/>
      <c r="Q88" s="26"/>
      <c r="R88" s="131"/>
      <c r="S88" s="213"/>
      <c r="T88" s="284" t="s">
        <v>82</v>
      </c>
      <c r="U88" s="25" t="s">
        <v>33</v>
      </c>
      <c r="V88" s="39"/>
      <c r="W88" s="55"/>
      <c r="X88" s="96">
        <v>47.467326</v>
      </c>
      <c r="Y88" s="96">
        <v>50.301780000000001</v>
      </c>
      <c r="Z88" s="96">
        <v>0.99845991999999995</v>
      </c>
      <c r="AA88" s="60">
        <v>0.99839149999999999</v>
      </c>
      <c r="AB88" s="60">
        <v>4.3473009999999996E-3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0.26561999999999841</v>
      </c>
      <c r="AN88" s="95">
        <f t="shared" si="5"/>
        <v>0.11814000000000391</v>
      </c>
      <c r="AO88" s="95">
        <f t="shared" si="6"/>
        <v>1.6428999999995586E-4</v>
      </c>
      <c r="AP88" s="95">
        <f t="shared" si="7"/>
        <v>-5.164400000000624E-4</v>
      </c>
      <c r="AQ88" s="120">
        <f t="shared" si="8"/>
        <v>-5.8499500000000048E-4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50.422977000000003</v>
      </c>
      <c r="G89" s="187">
        <v>53.066079000000002</v>
      </c>
      <c r="H89" s="187">
        <v>0.99884941000000005</v>
      </c>
      <c r="I89" s="62">
        <v>0.99941281999999998</v>
      </c>
      <c r="J89" s="62">
        <v>2.5350429999999998E-3</v>
      </c>
      <c r="K89" s="188"/>
      <c r="L89" s="258"/>
      <c r="M89" s="258"/>
      <c r="N89" s="56"/>
      <c r="O89" s="28"/>
      <c r="P89" s="56"/>
      <c r="Q89" s="28"/>
      <c r="R89" s="132"/>
      <c r="S89" s="213"/>
      <c r="T89" s="285"/>
      <c r="U89" s="27" t="s">
        <v>34</v>
      </c>
      <c r="V89" s="186"/>
      <c r="W89" s="56"/>
      <c r="X89" s="187">
        <v>50.360537000000001</v>
      </c>
      <c r="Y89" s="187">
        <v>53.162649000000002</v>
      </c>
      <c r="Z89" s="187">
        <v>0.99888604999999997</v>
      </c>
      <c r="AA89" s="62">
        <v>0.99937670000000001</v>
      </c>
      <c r="AB89" s="62">
        <v>2.3635316000000001E-3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-6.2440000000002271E-2</v>
      </c>
      <c r="AN89" s="121">
        <f t="shared" si="5"/>
        <v>9.6569999999999823E-2</v>
      </c>
      <c r="AO89" s="121">
        <f t="shared" si="6"/>
        <v>3.663999999992118E-5</v>
      </c>
      <c r="AP89" s="121">
        <f t="shared" si="7"/>
        <v>-3.611999999997284E-5</v>
      </c>
      <c r="AQ89" s="87">
        <f t="shared" si="8"/>
        <v>-1.7151139999999976E-4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52.107474000000003</v>
      </c>
      <c r="G90" s="187">
        <v>54.531112999999998</v>
      </c>
      <c r="H90" s="187">
        <v>0.99900840999999996</v>
      </c>
      <c r="I90" s="62">
        <v>0.99954072999999999</v>
      </c>
      <c r="J90" s="62">
        <v>1.7821620999999999E-3</v>
      </c>
      <c r="K90" s="188"/>
      <c r="L90" s="258"/>
      <c r="M90" s="258"/>
      <c r="N90" s="56"/>
      <c r="O90" s="28"/>
      <c r="P90" s="56"/>
      <c r="Q90" s="28"/>
      <c r="R90" s="132"/>
      <c r="S90" s="213"/>
      <c r="T90" s="285"/>
      <c r="U90" s="27" t="s">
        <v>35</v>
      </c>
      <c r="V90" s="186"/>
      <c r="W90" s="56"/>
      <c r="X90" s="187">
        <v>52.073469000000003</v>
      </c>
      <c r="Y90" s="187">
        <v>54.605910999999999</v>
      </c>
      <c r="Z90" s="187">
        <v>0.99903509999999995</v>
      </c>
      <c r="AA90" s="62">
        <v>0.99952704999999997</v>
      </c>
      <c r="AB90" s="62">
        <v>1.7066767000000001E-3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-3.4005000000000507E-2</v>
      </c>
      <c r="AN90" s="121">
        <f t="shared" si="5"/>
        <v>7.4798000000001252E-2</v>
      </c>
      <c r="AO90" s="121">
        <f t="shared" si="6"/>
        <v>2.6689999999995884E-5</v>
      </c>
      <c r="AP90" s="121">
        <f t="shared" si="7"/>
        <v>-1.3680000000015902E-5</v>
      </c>
      <c r="AQ90" s="87">
        <f t="shared" si="8"/>
        <v>-7.5485399999999838E-5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54.033942000000003</v>
      </c>
      <c r="G91" s="187">
        <v>56.236902999999998</v>
      </c>
      <c r="H91" s="187">
        <v>0.99915487999999997</v>
      </c>
      <c r="I91" s="62">
        <v>0.99968396000000004</v>
      </c>
      <c r="J91" s="62">
        <v>1.0528315999999999E-3</v>
      </c>
      <c r="K91" s="188"/>
      <c r="L91" s="258"/>
      <c r="M91" s="258"/>
      <c r="N91" s="56"/>
      <c r="O91" s="28"/>
      <c r="P91" s="56"/>
      <c r="Q91" s="28"/>
      <c r="R91" s="132"/>
      <c r="S91" s="213"/>
      <c r="T91" s="285"/>
      <c r="U91" s="27" t="s">
        <v>37</v>
      </c>
      <c r="V91" s="186"/>
      <c r="W91" s="56"/>
      <c r="X91" s="187">
        <v>54.243679999999998</v>
      </c>
      <c r="Y91" s="187">
        <v>56.458208999999997</v>
      </c>
      <c r="Z91" s="187">
        <v>0.99917237000000003</v>
      </c>
      <c r="AA91" s="62">
        <v>0.99969558000000003</v>
      </c>
      <c r="AB91" s="62">
        <v>9.8842089999999993E-4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0.20973799999999443</v>
      </c>
      <c r="AN91" s="121">
        <f t="shared" si="5"/>
        <v>0.22130599999999845</v>
      </c>
      <c r="AO91" s="121">
        <f t="shared" si="6"/>
        <v>1.7490000000064398E-5</v>
      </c>
      <c r="AP91" s="121">
        <f t="shared" si="7"/>
        <v>1.1619999999989972E-5</v>
      </c>
      <c r="AQ91" s="87">
        <f t="shared" si="8"/>
        <v>-6.441070000000001E-5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42.775782999999997</v>
      </c>
      <c r="G93" s="96">
        <v>46.980693000000002</v>
      </c>
      <c r="H93" s="96">
        <v>0.99750643000000006</v>
      </c>
      <c r="I93" s="60">
        <v>0.99819542999999999</v>
      </c>
      <c r="J93" s="60">
        <v>6.0408789999999999E-3</v>
      </c>
      <c r="K93" s="61"/>
      <c r="L93" s="257"/>
      <c r="M93" s="257"/>
      <c r="N93" s="55"/>
      <c r="O93" s="26"/>
      <c r="P93" s="55"/>
      <c r="Q93" s="26"/>
      <c r="R93" s="131"/>
      <c r="S93" s="213"/>
      <c r="T93" s="284" t="s">
        <v>83</v>
      </c>
      <c r="U93" s="25" t="s">
        <v>33</v>
      </c>
      <c r="V93" s="39"/>
      <c r="W93" s="55"/>
      <c r="X93" s="96">
        <v>46.587878000000003</v>
      </c>
      <c r="Y93" s="96">
        <v>49.803131999999998</v>
      </c>
      <c r="Z93" s="96">
        <v>0.99806192999999999</v>
      </c>
      <c r="AA93" s="60">
        <v>0.99798629000000005</v>
      </c>
      <c r="AB93" s="60">
        <v>4.8511797000000004E-3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3.8120950000000065</v>
      </c>
      <c r="AN93" s="95">
        <f t="shared" si="5"/>
        <v>2.8224389999999957</v>
      </c>
      <c r="AO93" s="95">
        <f t="shared" si="6"/>
        <v>5.5549999999993105E-4</v>
      </c>
      <c r="AP93" s="95">
        <f t="shared" si="7"/>
        <v>-2.0913999999994104E-4</v>
      </c>
      <c r="AQ93" s="120">
        <f t="shared" si="8"/>
        <v>-1.1896992999999995E-3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49.248944999999999</v>
      </c>
      <c r="G94" s="187">
        <v>52.193446999999999</v>
      </c>
      <c r="H94" s="187">
        <v>0.99868469000000004</v>
      </c>
      <c r="I94" s="62">
        <v>0.99937566</v>
      </c>
      <c r="J94" s="62">
        <v>2.5218278000000002E-3</v>
      </c>
      <c r="K94" s="188"/>
      <c r="L94" s="258"/>
      <c r="M94" s="258"/>
      <c r="N94" s="56"/>
      <c r="O94" s="28"/>
      <c r="P94" s="56"/>
      <c r="Q94" s="28"/>
      <c r="R94" s="132"/>
      <c r="S94" s="213"/>
      <c r="T94" s="285"/>
      <c r="U94" s="27" t="s">
        <v>34</v>
      </c>
      <c r="V94" s="186"/>
      <c r="W94" s="56"/>
      <c r="X94" s="187">
        <v>50.282080999999998</v>
      </c>
      <c r="Y94" s="187">
        <v>53.038988000000003</v>
      </c>
      <c r="Z94" s="187">
        <v>0.99884667000000005</v>
      </c>
      <c r="AA94" s="62">
        <v>0.99938298999999997</v>
      </c>
      <c r="AB94" s="62">
        <v>2.1991508999999998E-3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1.0331359999999989</v>
      </c>
      <c r="AN94" s="121">
        <f t="shared" si="5"/>
        <v>0.84554100000000432</v>
      </c>
      <c r="AO94" s="121">
        <f t="shared" si="6"/>
        <v>1.6198000000000601E-4</v>
      </c>
      <c r="AP94" s="121">
        <f t="shared" si="7"/>
        <v>7.3299999999720811E-6</v>
      </c>
      <c r="AQ94" s="87">
        <f t="shared" si="8"/>
        <v>-3.2267690000000035E-4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51.116574999999997</v>
      </c>
      <c r="G95" s="187">
        <v>53.764800000000001</v>
      </c>
      <c r="H95" s="187">
        <v>0.99896339999999995</v>
      </c>
      <c r="I95" s="62">
        <v>0.99955998999999995</v>
      </c>
      <c r="J95" s="62">
        <v>1.6327007E-3</v>
      </c>
      <c r="K95" s="188"/>
      <c r="L95" s="258"/>
      <c r="M95" s="258"/>
      <c r="N95" s="56"/>
      <c r="O95" s="28"/>
      <c r="P95" s="56"/>
      <c r="Q95" s="28"/>
      <c r="R95" s="132"/>
      <c r="S95" s="213"/>
      <c r="T95" s="285"/>
      <c r="U95" s="27" t="s">
        <v>35</v>
      </c>
      <c r="V95" s="186"/>
      <c r="W95" s="56"/>
      <c r="X95" s="187">
        <v>51.998646000000001</v>
      </c>
      <c r="Y95" s="187">
        <v>54.550058</v>
      </c>
      <c r="Z95" s="187">
        <v>0.99902122000000004</v>
      </c>
      <c r="AA95" s="62">
        <v>0.99955864000000005</v>
      </c>
      <c r="AB95" s="62">
        <v>1.526711E-3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0.88207100000000338</v>
      </c>
      <c r="AN95" s="121">
        <f t="shared" si="5"/>
        <v>0.7852579999999989</v>
      </c>
      <c r="AO95" s="121">
        <f t="shared" si="6"/>
        <v>5.7820000000097238E-5</v>
      </c>
      <c r="AP95" s="121">
        <f t="shared" si="7"/>
        <v>-1.3499999999000423E-6</v>
      </c>
      <c r="AQ95" s="87">
        <f t="shared" si="8"/>
        <v>-1.0598969999999993E-4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53.990487999999999</v>
      </c>
      <c r="G96" s="187">
        <v>56.208736000000002</v>
      </c>
      <c r="H96" s="187">
        <v>0.99915967000000006</v>
      </c>
      <c r="I96" s="62">
        <v>0.99970638000000001</v>
      </c>
      <c r="J96" s="62">
        <v>9.9206839999999995E-4</v>
      </c>
      <c r="K96" s="188"/>
      <c r="L96" s="258"/>
      <c r="M96" s="258"/>
      <c r="N96" s="56"/>
      <c r="O96" s="28"/>
      <c r="P96" s="56"/>
      <c r="Q96" s="28"/>
      <c r="R96" s="132"/>
      <c r="S96" s="213"/>
      <c r="T96" s="285"/>
      <c r="U96" s="27" t="s">
        <v>37</v>
      </c>
      <c r="V96" s="186"/>
      <c r="W96" s="56"/>
      <c r="X96" s="187">
        <v>54.026874999999997</v>
      </c>
      <c r="Y96" s="187">
        <v>56.190305000000002</v>
      </c>
      <c r="Z96" s="187">
        <v>0.99917034999999998</v>
      </c>
      <c r="AA96" s="62">
        <v>0.99971045999999997</v>
      </c>
      <c r="AB96" s="62">
        <v>9.2734220000000001E-4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3.6386999999997727E-2</v>
      </c>
      <c r="AN96" s="121">
        <f t="shared" si="5"/>
        <v>-1.8430999999999642E-2</v>
      </c>
      <c r="AO96" s="121">
        <f t="shared" si="6"/>
        <v>1.0679999999929635E-5</v>
      </c>
      <c r="AP96" s="121">
        <f t="shared" si="7"/>
        <v>4.0799999999618919E-6</v>
      </c>
      <c r="AQ96" s="87">
        <f t="shared" si="8"/>
        <v>-6.4726199999999936E-5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42.688414999999999</v>
      </c>
      <c r="G98" s="96">
        <v>46.798150999999997</v>
      </c>
      <c r="H98" s="96">
        <v>0.99740525999999996</v>
      </c>
      <c r="I98" s="60">
        <v>0.99784108000000005</v>
      </c>
      <c r="J98" s="60">
        <v>6.3433769999999999E-3</v>
      </c>
      <c r="K98" s="61"/>
      <c r="L98" s="257"/>
      <c r="M98" s="257"/>
      <c r="N98" s="55"/>
      <c r="O98" s="26"/>
      <c r="P98" s="55"/>
      <c r="Q98" s="26"/>
      <c r="R98" s="131"/>
      <c r="S98" s="213"/>
      <c r="T98" s="284" t="s">
        <v>84</v>
      </c>
      <c r="U98" s="25" t="s">
        <v>33</v>
      </c>
      <c r="V98" s="39"/>
      <c r="W98" s="55"/>
      <c r="X98" s="96">
        <v>45.699669999999998</v>
      </c>
      <c r="Y98" s="96">
        <v>48.876817000000003</v>
      </c>
      <c r="Z98" s="96">
        <v>0.99788621</v>
      </c>
      <c r="AA98" s="60">
        <v>0.99794035999999997</v>
      </c>
      <c r="AB98" s="60">
        <v>5.2363356000000002E-3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3.0112549999999985</v>
      </c>
      <c r="AN98" s="95">
        <f t="shared" si="15"/>
        <v>2.0786660000000055</v>
      </c>
      <c r="AO98" s="95">
        <f t="shared" si="16"/>
        <v>4.8095000000003552E-4</v>
      </c>
      <c r="AP98" s="95">
        <f t="shared" si="17"/>
        <v>9.9279999999923874E-5</v>
      </c>
      <c r="AQ98" s="120">
        <f t="shared" si="18"/>
        <v>-1.1070413999999997E-3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49.057136999999997</v>
      </c>
      <c r="G99" s="187">
        <v>52.019055000000002</v>
      </c>
      <c r="H99" s="187">
        <v>0.99863086999999995</v>
      </c>
      <c r="I99" s="62">
        <v>0.99931643999999997</v>
      </c>
      <c r="J99" s="62">
        <v>2.6535685E-3</v>
      </c>
      <c r="K99" s="188"/>
      <c r="L99" s="258"/>
      <c r="M99" s="258"/>
      <c r="N99" s="56"/>
      <c r="O99" s="28"/>
      <c r="P99" s="56"/>
      <c r="Q99" s="28"/>
      <c r="R99" s="132"/>
      <c r="S99" s="213"/>
      <c r="T99" s="285"/>
      <c r="U99" s="27" t="s">
        <v>34</v>
      </c>
      <c r="V99" s="186"/>
      <c r="W99" s="56"/>
      <c r="X99" s="187">
        <v>49.865425000000002</v>
      </c>
      <c r="Y99" s="187">
        <v>52.642209000000001</v>
      </c>
      <c r="Z99" s="187">
        <v>0.99881087999999996</v>
      </c>
      <c r="AA99" s="62">
        <v>0.99932834000000004</v>
      </c>
      <c r="AB99" s="62">
        <v>2.3467608000000001E-3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0.80828800000000456</v>
      </c>
      <c r="AN99" s="121">
        <f t="shared" si="15"/>
        <v>0.62315399999999954</v>
      </c>
      <c r="AO99" s="121">
        <f t="shared" si="16"/>
        <v>1.8001000000000822E-4</v>
      </c>
      <c r="AP99" s="121">
        <f t="shared" si="17"/>
        <v>1.1900000000064637E-5</v>
      </c>
      <c r="AQ99" s="87">
        <f t="shared" si="18"/>
        <v>-3.0680769999999989E-4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51.353465</v>
      </c>
      <c r="G100" s="187">
        <v>53.921312</v>
      </c>
      <c r="H100" s="187">
        <v>0.99895500000000004</v>
      </c>
      <c r="I100" s="62">
        <v>0.99954472999999999</v>
      </c>
      <c r="J100" s="62">
        <v>1.7568129E-3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85"/>
      <c r="U100" s="27" t="s">
        <v>35</v>
      </c>
      <c r="V100" s="186"/>
      <c r="W100" s="56"/>
      <c r="X100" s="187">
        <v>51.874564999999997</v>
      </c>
      <c r="Y100" s="187">
        <v>54.395541000000001</v>
      </c>
      <c r="Z100" s="187">
        <v>0.99901094000000001</v>
      </c>
      <c r="AA100" s="62">
        <v>0.99955083</v>
      </c>
      <c r="AB100" s="62">
        <v>1.5664399000000001E-3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0.52109999999999701</v>
      </c>
      <c r="AN100" s="121">
        <f t="shared" si="15"/>
        <v>0.47422900000000112</v>
      </c>
      <c r="AO100" s="121">
        <f t="shared" si="16"/>
        <v>5.5939999999976564E-5</v>
      </c>
      <c r="AP100" s="121">
        <f t="shared" si="17"/>
        <v>6.1000000000088761E-6</v>
      </c>
      <c r="AQ100" s="87">
        <f t="shared" si="18"/>
        <v>-1.9037299999999997E-4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53.935267000000003</v>
      </c>
      <c r="G101" s="187">
        <v>56.119729</v>
      </c>
      <c r="H101" s="187">
        <v>0.99915414999999996</v>
      </c>
      <c r="I101" s="62">
        <v>0.99970141999999995</v>
      </c>
      <c r="J101" s="62">
        <v>1.0266889999999999E-3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85"/>
      <c r="U101" s="27" t="s">
        <v>37</v>
      </c>
      <c r="V101" s="186"/>
      <c r="W101" s="56"/>
      <c r="X101" s="187">
        <v>53.963895999999998</v>
      </c>
      <c r="Y101" s="187">
        <v>56.151485000000001</v>
      </c>
      <c r="Z101" s="187">
        <v>0.99916925000000001</v>
      </c>
      <c r="AA101" s="62">
        <v>0.99971131999999996</v>
      </c>
      <c r="AB101" s="62">
        <v>9.2386759999999997E-4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2.8628999999995131E-2</v>
      </c>
      <c r="AN101" s="121">
        <f t="shared" si="15"/>
        <v>3.175600000000145E-2</v>
      </c>
      <c r="AO101" s="121">
        <f t="shared" si="16"/>
        <v>1.5100000000045632E-5</v>
      </c>
      <c r="AP101" s="121">
        <f t="shared" si="17"/>
        <v>9.9000000000071253E-6</v>
      </c>
      <c r="AQ101" s="87">
        <f t="shared" si="18"/>
        <v>-1.0282139999999993E-4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43.993051999999999</v>
      </c>
      <c r="G103" s="96">
        <v>47.714075000000001</v>
      </c>
      <c r="H103" s="96">
        <v>0.99765099000000002</v>
      </c>
      <c r="I103" s="60">
        <v>0.99806306</v>
      </c>
      <c r="J103" s="60">
        <v>6.6714175000000004E-3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84" t="s">
        <v>85</v>
      </c>
      <c r="U103" s="25" t="s">
        <v>33</v>
      </c>
      <c r="V103" s="39"/>
      <c r="W103" s="55"/>
      <c r="X103" s="96">
        <v>45.390771999999998</v>
      </c>
      <c r="Y103" s="96">
        <v>48.477032000000001</v>
      </c>
      <c r="Z103" s="96">
        <v>0.99780621999999997</v>
      </c>
      <c r="AA103" s="60">
        <v>0.99805014000000003</v>
      </c>
      <c r="AB103" s="60">
        <v>5.7323959999999998E-3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1.3977199999999996</v>
      </c>
      <c r="AN103" s="95">
        <f t="shared" si="15"/>
        <v>0.76295700000000011</v>
      </c>
      <c r="AO103" s="95">
        <f t="shared" si="16"/>
        <v>1.5522999999995069E-4</v>
      </c>
      <c r="AP103" s="95">
        <f t="shared" si="17"/>
        <v>-1.2919999999971843E-5</v>
      </c>
      <c r="AQ103" s="120">
        <f t="shared" si="18"/>
        <v>-9.3902150000000056E-4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47.469856</v>
      </c>
      <c r="G104" s="187">
        <v>50.743586000000001</v>
      </c>
      <c r="H104" s="187">
        <v>0.99856597999999996</v>
      </c>
      <c r="I104" s="62">
        <v>0.99916064000000004</v>
      </c>
      <c r="J104" s="62">
        <v>3.2169311000000002E-3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85"/>
      <c r="U104" s="27" t="s">
        <v>34</v>
      </c>
      <c r="V104" s="186"/>
      <c r="W104" s="56"/>
      <c r="X104" s="187">
        <v>47.577706999999997</v>
      </c>
      <c r="Y104" s="187">
        <v>50.748390000000001</v>
      </c>
      <c r="Z104" s="187">
        <v>0.99867835000000005</v>
      </c>
      <c r="AA104" s="62">
        <v>0.99916296000000004</v>
      </c>
      <c r="AB104" s="62">
        <v>2.8294823E-3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0.10785099999999659</v>
      </c>
      <c r="AN104" s="121">
        <f t="shared" si="15"/>
        <v>4.8040000000000305E-3</v>
      </c>
      <c r="AO104" s="121">
        <f t="shared" si="16"/>
        <v>1.1237000000008379E-4</v>
      </c>
      <c r="AP104" s="121">
        <f t="shared" si="17"/>
        <v>2.3200000000000998E-6</v>
      </c>
      <c r="AQ104" s="87">
        <f t="shared" si="18"/>
        <v>-3.8744880000000015E-4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50.694496000000001</v>
      </c>
      <c r="G105" s="187">
        <v>53.367789000000002</v>
      </c>
      <c r="H105" s="187">
        <v>0.99888167999999999</v>
      </c>
      <c r="I105" s="62">
        <v>0.99949562999999997</v>
      </c>
      <c r="J105" s="62">
        <v>2.1440126E-3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85"/>
      <c r="U105" s="27" t="s">
        <v>35</v>
      </c>
      <c r="V105" s="186"/>
      <c r="W105" s="56"/>
      <c r="X105" s="187">
        <v>51.125894000000002</v>
      </c>
      <c r="Y105" s="187">
        <v>53.721094999999998</v>
      </c>
      <c r="Z105" s="187">
        <v>0.99892694999999998</v>
      </c>
      <c r="AA105" s="62">
        <v>0.99951619000000003</v>
      </c>
      <c r="AB105" s="62">
        <v>1.7890715999999999E-3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0.4313980000000015</v>
      </c>
      <c r="AN105" s="121">
        <f t="shared" si="15"/>
        <v>0.35330599999999635</v>
      </c>
      <c r="AO105" s="121">
        <f t="shared" si="16"/>
        <v>4.5269999999986155E-5</v>
      </c>
      <c r="AP105" s="121">
        <f t="shared" si="17"/>
        <v>2.0560000000058309E-5</v>
      </c>
      <c r="AQ105" s="87">
        <f t="shared" si="18"/>
        <v>-3.5494100000000011E-4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52.722749</v>
      </c>
      <c r="G106" s="187">
        <v>55.126826999999999</v>
      </c>
      <c r="H106" s="187">
        <v>0.99906618000000003</v>
      </c>
      <c r="I106" s="62">
        <v>0.99966721000000003</v>
      </c>
      <c r="J106" s="62">
        <v>1.1877416E-3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85"/>
      <c r="U106" s="27" t="s">
        <v>37</v>
      </c>
      <c r="V106" s="186"/>
      <c r="W106" s="56"/>
      <c r="X106" s="187">
        <v>53.887664999999998</v>
      </c>
      <c r="Y106" s="187">
        <v>56.204042000000001</v>
      </c>
      <c r="Z106" s="187">
        <v>0.99910381999999998</v>
      </c>
      <c r="AA106" s="62">
        <v>0.99969766999999998</v>
      </c>
      <c r="AB106" s="62">
        <v>1.0321213999999999E-3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1.1649159999999981</v>
      </c>
      <c r="AN106" s="121">
        <f t="shared" si="15"/>
        <v>1.0772150000000025</v>
      </c>
      <c r="AO106" s="121">
        <f t="shared" si="16"/>
        <v>3.7639999999949936E-5</v>
      </c>
      <c r="AP106" s="121">
        <f t="shared" si="17"/>
        <v>3.0459999999954412E-5</v>
      </c>
      <c r="AQ106" s="87">
        <f t="shared" si="18"/>
        <v>-1.5562020000000005E-4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44.687761000000002</v>
      </c>
      <c r="G108" s="96">
        <v>48.359912999999999</v>
      </c>
      <c r="H108" s="96">
        <v>0.99769980000000003</v>
      </c>
      <c r="I108" s="60">
        <v>0.99832465000000004</v>
      </c>
      <c r="J108" s="60">
        <v>6.5872680000000003E-3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84" t="s">
        <v>86</v>
      </c>
      <c r="U108" s="25" t="s">
        <v>33</v>
      </c>
      <c r="V108" s="39"/>
      <c r="W108" s="55"/>
      <c r="X108" s="96">
        <v>45.501486999999997</v>
      </c>
      <c r="Y108" s="96">
        <v>48.638592000000003</v>
      </c>
      <c r="Z108" s="96">
        <v>0.99792678999999995</v>
      </c>
      <c r="AA108" s="60">
        <v>0.99829809000000003</v>
      </c>
      <c r="AB108" s="60">
        <v>5.8523029999999997E-3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0.81372599999999551</v>
      </c>
      <c r="AN108" s="95">
        <f t="shared" si="15"/>
        <v>0.2786790000000039</v>
      </c>
      <c r="AO108" s="95">
        <f t="shared" si="16"/>
        <v>2.2698999999992697E-4</v>
      </c>
      <c r="AP108" s="95">
        <f t="shared" si="17"/>
        <v>-2.6560000000008799E-5</v>
      </c>
      <c r="AQ108" s="120">
        <f t="shared" si="18"/>
        <v>-7.3496500000000062E-4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47.757784000000001</v>
      </c>
      <c r="G109" s="187">
        <v>50.965654000000001</v>
      </c>
      <c r="H109" s="187">
        <v>0.99863217999999998</v>
      </c>
      <c r="I109" s="62">
        <v>0.99920474999999997</v>
      </c>
      <c r="J109" s="62">
        <v>3.3542435E-3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85"/>
      <c r="U109" s="27" t="s">
        <v>34</v>
      </c>
      <c r="V109" s="186"/>
      <c r="W109" s="56"/>
      <c r="X109" s="187">
        <v>47.994224000000003</v>
      </c>
      <c r="Y109" s="187">
        <v>51.111946000000003</v>
      </c>
      <c r="Z109" s="187">
        <v>0.99873599000000002</v>
      </c>
      <c r="AA109" s="62">
        <v>0.99917813</v>
      </c>
      <c r="AB109" s="62">
        <v>2.8783315999999998E-3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0.23644000000000176</v>
      </c>
      <c r="AN109" s="121">
        <f t="shared" si="15"/>
        <v>0.14629200000000253</v>
      </c>
      <c r="AO109" s="121">
        <f t="shared" si="16"/>
        <v>1.0381000000003748E-4</v>
      </c>
      <c r="AP109" s="121">
        <f t="shared" si="17"/>
        <v>-2.6619999999977217E-5</v>
      </c>
      <c r="AQ109" s="87">
        <f t="shared" si="18"/>
        <v>-4.7591190000000018E-4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50.972219000000003</v>
      </c>
      <c r="G110" s="187">
        <v>53.598888000000002</v>
      </c>
      <c r="H110" s="187">
        <v>0.99890396000000004</v>
      </c>
      <c r="I110" s="62">
        <v>0.99951188000000002</v>
      </c>
      <c r="J110" s="62">
        <v>2.2032854999999999E-3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85"/>
      <c r="U110" s="27" t="s">
        <v>35</v>
      </c>
      <c r="V110" s="186"/>
      <c r="W110" s="56"/>
      <c r="X110" s="187">
        <v>51.301270000000002</v>
      </c>
      <c r="Y110" s="187">
        <v>53.915385000000001</v>
      </c>
      <c r="Z110" s="187">
        <v>0.99895551999999999</v>
      </c>
      <c r="AA110" s="62">
        <v>0.99953435999999996</v>
      </c>
      <c r="AB110" s="62">
        <v>1.7833975000000001E-3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0.32905099999999976</v>
      </c>
      <c r="AN110" s="121">
        <f t="shared" si="15"/>
        <v>0.31649699999999825</v>
      </c>
      <c r="AO110" s="121">
        <f t="shared" si="16"/>
        <v>5.1559999999950534E-5</v>
      </c>
      <c r="AP110" s="121">
        <f t="shared" si="17"/>
        <v>2.2479999999935885E-5</v>
      </c>
      <c r="AQ110" s="87">
        <f t="shared" si="18"/>
        <v>-4.1988799999999977E-4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52.831021</v>
      </c>
      <c r="G111" s="187">
        <v>55.268816000000001</v>
      </c>
      <c r="H111" s="187">
        <v>0.99910001000000004</v>
      </c>
      <c r="I111" s="62">
        <v>0.99967216000000003</v>
      </c>
      <c r="J111" s="62">
        <v>1.2261523E-3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85"/>
      <c r="U111" s="27" t="s">
        <v>37</v>
      </c>
      <c r="V111" s="186"/>
      <c r="W111" s="56"/>
      <c r="X111" s="187">
        <v>53.934600000000003</v>
      </c>
      <c r="Y111" s="187">
        <v>56.197730999999997</v>
      </c>
      <c r="Z111" s="187">
        <v>0.99913668</v>
      </c>
      <c r="AA111" s="62">
        <v>0.99970881</v>
      </c>
      <c r="AB111" s="62">
        <v>1.0442875E-3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1.1035790000000034</v>
      </c>
      <c r="AN111" s="121">
        <f t="shared" si="15"/>
        <v>0.92891499999999638</v>
      </c>
      <c r="AO111" s="121">
        <f t="shared" si="16"/>
        <v>3.6669999999960901E-5</v>
      </c>
      <c r="AP111" s="121">
        <f t="shared" si="17"/>
        <v>3.6649999999971428E-5</v>
      </c>
      <c r="AQ111" s="87">
        <f t="shared" si="18"/>
        <v>-1.8186479999999995E-4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46.990878000000002</v>
      </c>
      <c r="G113" s="96">
        <v>50.225006999999998</v>
      </c>
      <c r="H113" s="96">
        <v>0.99823660000000003</v>
      </c>
      <c r="I113" s="60">
        <v>0.99904985000000002</v>
      </c>
      <c r="J113" s="60">
        <v>5.3893802999999997E-3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84" t="s">
        <v>87</v>
      </c>
      <c r="U113" s="25" t="s">
        <v>33</v>
      </c>
      <c r="V113" s="39"/>
      <c r="W113" s="55"/>
      <c r="X113" s="96">
        <v>47.139404999999996</v>
      </c>
      <c r="Y113" s="96">
        <v>50.158143000000003</v>
      </c>
      <c r="Z113" s="96">
        <v>0.99845061000000002</v>
      </c>
      <c r="AA113" s="60">
        <v>0.99899318000000004</v>
      </c>
      <c r="AB113" s="60">
        <v>4.9548224000000004E-3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0.1485269999999943</v>
      </c>
      <c r="AN113" s="95">
        <f t="shared" si="15"/>
        <v>-6.6863999999995372E-2</v>
      </c>
      <c r="AO113" s="95">
        <f t="shared" si="16"/>
        <v>2.1400999999998671E-4</v>
      </c>
      <c r="AP113" s="95">
        <f t="shared" si="17"/>
        <v>-5.6669999999980902E-5</v>
      </c>
      <c r="AQ113" s="120">
        <f t="shared" si="18"/>
        <v>-4.3455789999999935E-4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50.362234999999998</v>
      </c>
      <c r="G114" s="187">
        <v>53.184068000000003</v>
      </c>
      <c r="H114" s="187">
        <v>0.99885084000000002</v>
      </c>
      <c r="I114" s="62">
        <v>0.99946427000000004</v>
      </c>
      <c r="J114" s="62">
        <v>2.7893477E-3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85"/>
      <c r="U114" s="27" t="s">
        <v>34</v>
      </c>
      <c r="V114" s="186"/>
      <c r="W114" s="56"/>
      <c r="X114" s="187">
        <v>50.525492</v>
      </c>
      <c r="Y114" s="187">
        <v>53.417867999999999</v>
      </c>
      <c r="Z114" s="187">
        <v>0.99892429999999999</v>
      </c>
      <c r="AA114" s="62">
        <v>0.99948009999999998</v>
      </c>
      <c r="AB114" s="62">
        <v>2.5397270999999999E-3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0.16325700000000154</v>
      </c>
      <c r="AN114" s="121">
        <f t="shared" si="15"/>
        <v>0.23379999999999512</v>
      </c>
      <c r="AO114" s="121">
        <f t="shared" si="16"/>
        <v>7.3459999999969661E-5</v>
      </c>
      <c r="AP114" s="121">
        <f t="shared" si="17"/>
        <v>1.5829999999938948E-5</v>
      </c>
      <c r="AQ114" s="87">
        <f t="shared" si="18"/>
        <v>-2.4962060000000008E-4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52.129142000000002</v>
      </c>
      <c r="G115" s="187">
        <v>54.703335000000003</v>
      </c>
      <c r="H115" s="187">
        <v>0.99904576</v>
      </c>
      <c r="I115" s="62">
        <v>0.99959770999999997</v>
      </c>
      <c r="J115" s="62">
        <v>1.9490037E-3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85"/>
      <c r="U115" s="27" t="s">
        <v>35</v>
      </c>
      <c r="V115" s="186"/>
      <c r="W115" s="56"/>
      <c r="X115" s="187">
        <v>52.245452999999998</v>
      </c>
      <c r="Y115" s="187">
        <v>54.860221000000003</v>
      </c>
      <c r="Z115" s="187">
        <v>0.99908361999999995</v>
      </c>
      <c r="AA115" s="62">
        <v>0.99960293</v>
      </c>
      <c r="AB115" s="62">
        <v>1.7084187E-3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0.11631099999999606</v>
      </c>
      <c r="AN115" s="121">
        <f t="shared" si="15"/>
        <v>0.15688600000000008</v>
      </c>
      <c r="AO115" s="121">
        <f t="shared" si="16"/>
        <v>3.785999999994516E-5</v>
      </c>
      <c r="AP115" s="121">
        <f t="shared" si="17"/>
        <v>5.22000000002798E-6</v>
      </c>
      <c r="AQ115" s="87">
        <f t="shared" si="18"/>
        <v>-2.4058499999999997E-4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53.993524000000001</v>
      </c>
      <c r="G116" s="187">
        <v>56.382154</v>
      </c>
      <c r="H116" s="187">
        <v>0.99920125999999998</v>
      </c>
      <c r="I116" s="62">
        <v>0.99972251999999995</v>
      </c>
      <c r="J116" s="62">
        <v>1.1366175000000001E-3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85"/>
      <c r="U116" s="27" t="s">
        <v>37</v>
      </c>
      <c r="V116" s="186"/>
      <c r="W116" s="56"/>
      <c r="X116" s="187">
        <v>54.650682000000003</v>
      </c>
      <c r="Y116" s="187">
        <v>56.846907999999999</v>
      </c>
      <c r="Z116" s="187">
        <v>0.99923033000000006</v>
      </c>
      <c r="AA116" s="62">
        <v>0.99974741</v>
      </c>
      <c r="AB116" s="62">
        <v>9.788695E-4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0.65715800000000257</v>
      </c>
      <c r="AN116" s="121">
        <f t="shared" si="15"/>
        <v>0.46475399999999922</v>
      </c>
      <c r="AO116" s="121">
        <f t="shared" si="16"/>
        <v>2.9070000000075424E-5</v>
      </c>
      <c r="AP116" s="121">
        <f t="shared" si="17"/>
        <v>2.4890000000055146E-5</v>
      </c>
      <c r="AQ116" s="87">
        <f t="shared" si="18"/>
        <v>-1.5774800000000009E-4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47.002758999999998</v>
      </c>
      <c r="G118" s="96">
        <v>50.201411999999998</v>
      </c>
      <c r="H118" s="96">
        <v>0.99822</v>
      </c>
      <c r="I118" s="60">
        <v>0.99902120999999999</v>
      </c>
      <c r="J118" s="60">
        <v>5.9020410000000002E-3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84" t="s">
        <v>88</v>
      </c>
      <c r="U118" s="25" t="s">
        <v>33</v>
      </c>
      <c r="V118" s="39"/>
      <c r="W118" s="55"/>
      <c r="X118" s="96">
        <v>47.217761000000003</v>
      </c>
      <c r="Y118" s="96">
        <v>50.329718</v>
      </c>
      <c r="Z118" s="96">
        <v>0.99841226000000005</v>
      </c>
      <c r="AA118" s="60">
        <v>0.99909597999999999</v>
      </c>
      <c r="AB118" s="60">
        <v>5.2879765000000004E-3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0.21500200000000547</v>
      </c>
      <c r="AN118" s="95">
        <f t="shared" si="15"/>
        <v>0.12830600000000203</v>
      </c>
      <c r="AO118" s="95">
        <f t="shared" si="16"/>
        <v>1.9226000000005516E-4</v>
      </c>
      <c r="AP118" s="95">
        <f t="shared" si="17"/>
        <v>7.4770000000001779E-5</v>
      </c>
      <c r="AQ118" s="120">
        <f t="shared" si="18"/>
        <v>-6.1406449999999984E-4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50.342052000000002</v>
      </c>
      <c r="G119" s="187">
        <v>53.071084999999997</v>
      </c>
      <c r="H119" s="187">
        <v>0.99882117000000004</v>
      </c>
      <c r="I119" s="62">
        <v>0.99942810000000004</v>
      </c>
      <c r="J119" s="62">
        <v>3.1043768000000001E-3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85"/>
      <c r="U119" s="27" t="s">
        <v>34</v>
      </c>
      <c r="V119" s="186"/>
      <c r="W119" s="56"/>
      <c r="X119" s="187">
        <v>50.442041000000003</v>
      </c>
      <c r="Y119" s="187">
        <v>53.340493000000002</v>
      </c>
      <c r="Z119" s="187">
        <v>0.99890696000000001</v>
      </c>
      <c r="AA119" s="62">
        <v>0.99946098999999999</v>
      </c>
      <c r="AB119" s="62">
        <v>2.8059967000000001E-3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9.9989000000000772E-2</v>
      </c>
      <c r="AN119" s="121">
        <f t="shared" si="15"/>
        <v>0.26940800000000564</v>
      </c>
      <c r="AO119" s="121">
        <f t="shared" si="16"/>
        <v>8.5789999999974498E-5</v>
      </c>
      <c r="AP119" s="121">
        <f t="shared" si="17"/>
        <v>3.2889999999952124E-5</v>
      </c>
      <c r="AQ119" s="87">
        <f t="shared" si="18"/>
        <v>-2.9838010000000003E-4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52.118178</v>
      </c>
      <c r="G120" s="187">
        <v>54.662115</v>
      </c>
      <c r="H120" s="187">
        <v>0.99902621999999996</v>
      </c>
      <c r="I120" s="62">
        <v>0.99957775999999998</v>
      </c>
      <c r="J120" s="62">
        <v>2.1263129999999999E-3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85"/>
      <c r="U120" s="27" t="s">
        <v>35</v>
      </c>
      <c r="V120" s="186"/>
      <c r="W120" s="56"/>
      <c r="X120" s="187">
        <v>52.229826000000003</v>
      </c>
      <c r="Y120" s="187">
        <v>54.848151000000001</v>
      </c>
      <c r="Z120" s="187">
        <v>0.99908041999999997</v>
      </c>
      <c r="AA120" s="62">
        <v>0.99959849000000001</v>
      </c>
      <c r="AB120" s="62">
        <v>1.8538932E-3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0.11164800000000241</v>
      </c>
      <c r="AN120" s="121">
        <f t="shared" si="15"/>
        <v>0.18603600000000142</v>
      </c>
      <c r="AO120" s="121">
        <f t="shared" si="16"/>
        <v>5.4200000000004245E-5</v>
      </c>
      <c r="AP120" s="121">
        <f t="shared" si="17"/>
        <v>2.073000000002434E-5</v>
      </c>
      <c r="AQ120" s="87">
        <f t="shared" si="18"/>
        <v>-2.7241979999999993E-4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53.841372999999997</v>
      </c>
      <c r="G121" s="187">
        <v>56.268839</v>
      </c>
      <c r="H121" s="187">
        <v>0.99919886000000002</v>
      </c>
      <c r="I121" s="62">
        <v>0.99971736</v>
      </c>
      <c r="J121" s="62">
        <v>1.2222629000000001E-3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85"/>
      <c r="U121" s="27" t="s">
        <v>37</v>
      </c>
      <c r="V121" s="186"/>
      <c r="W121" s="56"/>
      <c r="X121" s="187">
        <v>54.478209</v>
      </c>
      <c r="Y121" s="187">
        <v>56.697778</v>
      </c>
      <c r="Z121" s="187">
        <v>0.99923079000000004</v>
      </c>
      <c r="AA121" s="62">
        <v>0.99974063000000002</v>
      </c>
      <c r="AB121" s="62">
        <v>1.0875021E-3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0.6368360000000024</v>
      </c>
      <c r="AN121" s="121">
        <f t="shared" si="15"/>
        <v>0.42893899999999974</v>
      </c>
      <c r="AO121" s="121">
        <f t="shared" si="16"/>
        <v>3.1930000000013337E-5</v>
      </c>
      <c r="AP121" s="121">
        <f t="shared" si="17"/>
        <v>2.3270000000019664E-5</v>
      </c>
      <c r="AQ121" s="87">
        <f t="shared" si="18"/>
        <v>-1.347608000000001E-4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46.162534999999998</v>
      </c>
      <c r="G123" s="96">
        <v>49.619782999999998</v>
      </c>
      <c r="H123" s="96">
        <v>0.99823466999999999</v>
      </c>
      <c r="I123" s="60">
        <v>0.99903295000000003</v>
      </c>
      <c r="J123" s="60">
        <v>4.9357804999999996E-3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84" t="s">
        <v>89</v>
      </c>
      <c r="U123" s="25" t="s">
        <v>33</v>
      </c>
      <c r="V123" s="39"/>
      <c r="W123" s="55"/>
      <c r="X123" s="96">
        <v>46.907296000000002</v>
      </c>
      <c r="Y123" s="96">
        <v>50.113442999999997</v>
      </c>
      <c r="Z123" s="96">
        <v>0.99842067999999995</v>
      </c>
      <c r="AA123" s="60">
        <v>0.99917031000000001</v>
      </c>
      <c r="AB123" s="60">
        <v>4.2648629999999998E-3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0.744761000000004</v>
      </c>
      <c r="AN123" s="95">
        <f t="shared" si="15"/>
        <v>0.49365999999999843</v>
      </c>
      <c r="AO123" s="95">
        <f t="shared" si="16"/>
        <v>1.8600999999995871E-4</v>
      </c>
      <c r="AP123" s="95">
        <f t="shared" si="17"/>
        <v>1.3735999999997528E-4</v>
      </c>
      <c r="AQ123" s="120">
        <f t="shared" si="18"/>
        <v>-6.7091749999999978E-4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49.627921999999998</v>
      </c>
      <c r="G124" s="187">
        <v>52.552610000000001</v>
      </c>
      <c r="H124" s="187">
        <v>0.99886430999999998</v>
      </c>
      <c r="I124" s="62">
        <v>0.99946665000000001</v>
      </c>
      <c r="J124" s="62">
        <v>2.3846212E-3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85"/>
      <c r="U124" s="27" t="s">
        <v>34</v>
      </c>
      <c r="V124" s="186"/>
      <c r="W124" s="56"/>
      <c r="X124" s="187">
        <v>49.948675000000001</v>
      </c>
      <c r="Y124" s="187">
        <v>52.868741999999997</v>
      </c>
      <c r="Z124" s="187">
        <v>0.99891346000000003</v>
      </c>
      <c r="AA124" s="62">
        <v>0.99949843999999999</v>
      </c>
      <c r="AB124" s="62">
        <v>2.2979179999999999E-3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0.3207530000000034</v>
      </c>
      <c r="AN124" s="121">
        <f t="shared" si="15"/>
        <v>0.31613199999999608</v>
      </c>
      <c r="AO124" s="121">
        <f t="shared" si="16"/>
        <v>4.9150000000053318E-5</v>
      </c>
      <c r="AP124" s="121">
        <f t="shared" si="17"/>
        <v>3.1789999999976004E-5</v>
      </c>
      <c r="AQ124" s="87">
        <f t="shared" si="18"/>
        <v>-8.6703200000000109E-5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51.706698000000003</v>
      </c>
      <c r="G125" s="187">
        <v>54.362338999999999</v>
      </c>
      <c r="H125" s="187">
        <v>0.99906507</v>
      </c>
      <c r="I125" s="62">
        <v>0.99962720999999999</v>
      </c>
      <c r="J125" s="62">
        <v>1.6318196000000001E-3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85"/>
      <c r="U125" s="27" t="s">
        <v>35</v>
      </c>
      <c r="V125" s="186"/>
      <c r="W125" s="56"/>
      <c r="X125" s="187">
        <v>51.900587000000002</v>
      </c>
      <c r="Y125" s="187">
        <v>54.474058999999997</v>
      </c>
      <c r="Z125" s="187">
        <v>0.99909795999999995</v>
      </c>
      <c r="AA125" s="62">
        <v>0.99962320000000005</v>
      </c>
      <c r="AB125" s="62">
        <v>1.6009208999999999E-3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0.19388899999999865</v>
      </c>
      <c r="AN125" s="121">
        <f t="shared" si="15"/>
        <v>0.11171999999999827</v>
      </c>
      <c r="AO125" s="121">
        <f t="shared" si="16"/>
        <v>3.2889999999952124E-5</v>
      </c>
      <c r="AP125" s="121">
        <f t="shared" si="17"/>
        <v>-4.0099999999432256E-6</v>
      </c>
      <c r="AQ125" s="87">
        <f t="shared" si="18"/>
        <v>-3.0898700000000145E-5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53.739773999999997</v>
      </c>
      <c r="G126" s="187">
        <v>56.101193000000002</v>
      </c>
      <c r="H126" s="187">
        <v>0.99922853</v>
      </c>
      <c r="I126" s="62">
        <v>0.99974277</v>
      </c>
      <c r="J126" s="62">
        <v>9.8153119999999996E-4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85"/>
      <c r="U126" s="27" t="s">
        <v>37</v>
      </c>
      <c r="V126" s="186"/>
      <c r="W126" s="56"/>
      <c r="X126" s="187">
        <v>53.899642999999998</v>
      </c>
      <c r="Y126" s="187">
        <v>56.161098000000003</v>
      </c>
      <c r="Z126" s="187">
        <v>0.99923896999999995</v>
      </c>
      <c r="AA126" s="62">
        <v>0.99974837999999999</v>
      </c>
      <c r="AB126" s="62">
        <v>1.0026051E-3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0.15986900000000048</v>
      </c>
      <c r="AN126" s="121">
        <f t="shared" si="15"/>
        <v>5.9905000000000541E-2</v>
      </c>
      <c r="AO126" s="121">
        <f t="shared" si="16"/>
        <v>1.0439999999944938E-5</v>
      </c>
      <c r="AP126" s="121">
        <f t="shared" si="17"/>
        <v>5.6099999999892347E-6</v>
      </c>
      <c r="AQ126" s="87">
        <f t="shared" si="18"/>
        <v>2.1073900000000015E-5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46.326543000000001</v>
      </c>
      <c r="G128" s="96">
        <v>49.799236999999998</v>
      </c>
      <c r="H128" s="96">
        <v>0.99831797</v>
      </c>
      <c r="I128" s="60">
        <v>0.99904250000000006</v>
      </c>
      <c r="J128" s="60">
        <v>5.1769090000000004E-3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84" t="s">
        <v>90</v>
      </c>
      <c r="U128" s="25" t="s">
        <v>33</v>
      </c>
      <c r="V128" s="39"/>
      <c r="W128" s="55"/>
      <c r="X128" s="96">
        <v>47.080660999999999</v>
      </c>
      <c r="Y128" s="96">
        <v>50.388418000000001</v>
      </c>
      <c r="Z128" s="96">
        <v>0.99849226000000002</v>
      </c>
      <c r="AA128" s="60">
        <v>0.99919922000000005</v>
      </c>
      <c r="AB128" s="60">
        <v>4.3410206999999999E-3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0.75411799999999829</v>
      </c>
      <c r="AN128" s="95">
        <f t="shared" si="15"/>
        <v>0.58918100000000351</v>
      </c>
      <c r="AO128" s="95">
        <f t="shared" si="16"/>
        <v>1.7429000000002137E-4</v>
      </c>
      <c r="AP128" s="95">
        <f t="shared" si="17"/>
        <v>1.5671999999999908E-4</v>
      </c>
      <c r="AQ128" s="120">
        <f t="shared" si="18"/>
        <v>-8.3588830000000044E-4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49.571164000000003</v>
      </c>
      <c r="G129" s="187">
        <v>52.519235999999999</v>
      </c>
      <c r="H129" s="187">
        <v>0.99892515000000004</v>
      </c>
      <c r="I129" s="62">
        <v>0.99946413000000001</v>
      </c>
      <c r="J129" s="62">
        <v>2.5572177999999999E-3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85"/>
      <c r="U129" s="27" t="s">
        <v>34</v>
      </c>
      <c r="V129" s="186"/>
      <c r="W129" s="56"/>
      <c r="X129" s="187">
        <v>50.119352999999997</v>
      </c>
      <c r="Y129" s="187">
        <v>53.052154999999999</v>
      </c>
      <c r="Z129" s="187">
        <v>0.99897460999999999</v>
      </c>
      <c r="AA129" s="62">
        <v>0.99951606000000004</v>
      </c>
      <c r="AB129" s="62">
        <v>2.3916927000000002E-3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0.5481889999999936</v>
      </c>
      <c r="AN129" s="121">
        <f t="shared" si="15"/>
        <v>0.5329189999999997</v>
      </c>
      <c r="AO129" s="121">
        <f t="shared" si="16"/>
        <v>4.9459999999945659E-5</v>
      </c>
      <c r="AP129" s="121">
        <f t="shared" si="17"/>
        <v>5.1930000000033338E-5</v>
      </c>
      <c r="AQ129" s="87">
        <f t="shared" si="18"/>
        <v>-1.6552509999999973E-4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51.764153999999998</v>
      </c>
      <c r="G130" s="187">
        <v>54.411437999999997</v>
      </c>
      <c r="H130" s="187">
        <v>0.99911238000000002</v>
      </c>
      <c r="I130" s="62">
        <v>0.99962677</v>
      </c>
      <c r="J130" s="62">
        <v>1.7287537E-3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85"/>
      <c r="U130" s="27" t="s">
        <v>35</v>
      </c>
      <c r="V130" s="186"/>
      <c r="W130" s="56"/>
      <c r="X130" s="187">
        <v>52.156925000000001</v>
      </c>
      <c r="Y130" s="187">
        <v>54.737304000000002</v>
      </c>
      <c r="Z130" s="187">
        <v>0.99915480000000001</v>
      </c>
      <c r="AA130" s="62">
        <v>0.99964154999999999</v>
      </c>
      <c r="AB130" s="62">
        <v>1.6297321999999999E-3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0.39277100000000331</v>
      </c>
      <c r="AN130" s="121">
        <f t="shared" si="15"/>
        <v>0.32586600000000487</v>
      </c>
      <c r="AO130" s="121">
        <f t="shared" si="16"/>
        <v>4.2419999999987468E-5</v>
      </c>
      <c r="AP130" s="121">
        <f t="shared" si="17"/>
        <v>1.4779999999992022E-5</v>
      </c>
      <c r="AQ130" s="87">
        <f t="shared" si="18"/>
        <v>-9.9021500000000089E-5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53.916266</v>
      </c>
      <c r="G131" s="187">
        <v>56.290340999999998</v>
      </c>
      <c r="H131" s="187">
        <v>0.99927334000000001</v>
      </c>
      <c r="I131" s="62">
        <v>0.99975181000000002</v>
      </c>
      <c r="J131" s="62">
        <v>1.0031116000000001E-3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85"/>
      <c r="U131" s="27" t="s">
        <v>37</v>
      </c>
      <c r="V131" s="186"/>
      <c r="W131" s="56"/>
      <c r="X131" s="187">
        <v>54.194597000000002</v>
      </c>
      <c r="Y131" s="187">
        <v>56.470067</v>
      </c>
      <c r="Z131" s="187">
        <v>0.99928486000000005</v>
      </c>
      <c r="AA131" s="62">
        <v>0.99976228</v>
      </c>
      <c r="AB131" s="62">
        <v>9.7654475000000002E-4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0.27833100000000144</v>
      </c>
      <c r="AN131" s="121">
        <f t="shared" si="15"/>
        <v>0.17972600000000227</v>
      </c>
      <c r="AO131" s="121">
        <f t="shared" si="16"/>
        <v>1.1520000000042607E-5</v>
      </c>
      <c r="AP131" s="121">
        <f t="shared" si="17"/>
        <v>1.0469999999984658E-5</v>
      </c>
      <c r="AQ131" s="87">
        <f t="shared" si="18"/>
        <v>-2.6566850000000076E-5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46.362616000000003</v>
      </c>
      <c r="G133" s="96">
        <v>49.632368</v>
      </c>
      <c r="H133" s="96">
        <v>0.99791642999999997</v>
      </c>
      <c r="I133" s="60">
        <v>0.99871891999999995</v>
      </c>
      <c r="J133" s="60">
        <v>6.8288400000000001E-3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84" t="s">
        <v>91</v>
      </c>
      <c r="U133" s="25" t="s">
        <v>33</v>
      </c>
      <c r="V133" s="39"/>
      <c r="W133" s="55"/>
      <c r="X133" s="96">
        <v>46.562708000000001</v>
      </c>
      <c r="Y133" s="96">
        <v>49.870431000000004</v>
      </c>
      <c r="Z133" s="96">
        <v>0.99815043999999997</v>
      </c>
      <c r="AA133" s="60">
        <v>0.99890361000000005</v>
      </c>
      <c r="AB133" s="60">
        <v>5.9294943000000001E-3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0.20009199999999794</v>
      </c>
      <c r="AN133" s="95">
        <f t="shared" si="15"/>
        <v>0.23806300000000391</v>
      </c>
      <c r="AO133" s="95">
        <f t="shared" si="16"/>
        <v>2.3401000000000671E-4</v>
      </c>
      <c r="AP133" s="95">
        <f t="shared" si="17"/>
        <v>1.8469000000009839E-4</v>
      </c>
      <c r="AQ133" s="120">
        <f t="shared" si="18"/>
        <v>-8.9934569999999998E-4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49.626967</v>
      </c>
      <c r="G134" s="187">
        <v>52.346684000000003</v>
      </c>
      <c r="H134" s="187">
        <v>0.99861586000000002</v>
      </c>
      <c r="I134" s="62">
        <v>0.99931172999999995</v>
      </c>
      <c r="J134" s="62">
        <v>3.7992636E-3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85"/>
      <c r="U134" s="27" t="s">
        <v>34</v>
      </c>
      <c r="V134" s="186"/>
      <c r="W134" s="56"/>
      <c r="X134" s="187">
        <v>50.140343000000001</v>
      </c>
      <c r="Y134" s="187">
        <v>52.974283999999997</v>
      </c>
      <c r="Z134" s="187">
        <v>0.99876445999999997</v>
      </c>
      <c r="AA134" s="62">
        <v>0.99940487</v>
      </c>
      <c r="AB134" s="62">
        <v>3.2693779999999999E-3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0.51337600000000094</v>
      </c>
      <c r="AN134" s="121">
        <f t="shared" si="15"/>
        <v>0.62759999999999394</v>
      </c>
      <c r="AO134" s="121">
        <f t="shared" si="16"/>
        <v>1.4859999999994322E-4</v>
      </c>
      <c r="AP134" s="121">
        <f t="shared" si="17"/>
        <v>9.3140000000047074E-5</v>
      </c>
      <c r="AQ134" s="87">
        <f t="shared" si="18"/>
        <v>-5.2988560000000011E-4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51.770049</v>
      </c>
      <c r="G135" s="187">
        <v>54.206896</v>
      </c>
      <c r="H135" s="187">
        <v>0.99890524999999997</v>
      </c>
      <c r="I135" s="62">
        <v>0.99951765000000004</v>
      </c>
      <c r="J135" s="62">
        <v>2.4287942999999998E-3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85"/>
      <c r="U135" s="27" t="s">
        <v>35</v>
      </c>
      <c r="V135" s="186"/>
      <c r="W135" s="56"/>
      <c r="X135" s="187">
        <v>52.131031</v>
      </c>
      <c r="Y135" s="187">
        <v>54.655166000000001</v>
      </c>
      <c r="Z135" s="187">
        <v>0.99898922000000001</v>
      </c>
      <c r="AA135" s="62">
        <v>0.99957116999999995</v>
      </c>
      <c r="AB135" s="62">
        <v>2.1506670000000002E-3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0.36098199999999991</v>
      </c>
      <c r="AN135" s="121">
        <f t="shared" si="15"/>
        <v>0.44827000000000083</v>
      </c>
      <c r="AO135" s="121">
        <f t="shared" si="16"/>
        <v>8.3970000000044287E-5</v>
      </c>
      <c r="AP135" s="121">
        <f t="shared" si="17"/>
        <v>5.3519999999918078E-5</v>
      </c>
      <c r="AQ135" s="87">
        <f t="shared" si="18"/>
        <v>-2.7812729999999964E-4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53.563643999999996</v>
      </c>
      <c r="G136" s="187">
        <v>55.915056999999997</v>
      </c>
      <c r="H136" s="187">
        <v>0.99913461999999997</v>
      </c>
      <c r="I136" s="62">
        <v>0.99969028999999998</v>
      </c>
      <c r="J136" s="62">
        <v>1.3882497000000001E-3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85"/>
      <c r="U136" s="27" t="s">
        <v>37</v>
      </c>
      <c r="V136" s="186"/>
      <c r="W136" s="56"/>
      <c r="X136" s="187">
        <v>54.071092999999998</v>
      </c>
      <c r="Y136" s="187">
        <v>56.293284999999997</v>
      </c>
      <c r="Z136" s="187">
        <v>0.99916501000000002</v>
      </c>
      <c r="AA136" s="62">
        <v>0.99971597000000001</v>
      </c>
      <c r="AB136" s="62">
        <v>1.2962382E-3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0.50744900000000115</v>
      </c>
      <c r="AN136" s="121">
        <f t="shared" si="15"/>
        <v>0.37822800000000001</v>
      </c>
      <c r="AO136" s="121">
        <f t="shared" si="16"/>
        <v>3.0390000000046768E-5</v>
      </c>
      <c r="AP136" s="121">
        <f t="shared" si="17"/>
        <v>2.5680000000027903E-5</v>
      </c>
      <c r="AQ136" s="87">
        <f t="shared" si="18"/>
        <v>-9.2011500000000086E-5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46.400345000000002</v>
      </c>
      <c r="G138" s="96">
        <v>49.683515</v>
      </c>
      <c r="H138" s="96">
        <v>0.99792358000000003</v>
      </c>
      <c r="I138" s="60">
        <v>0.99873177999999996</v>
      </c>
      <c r="J138" s="60">
        <v>7.1525060000000003E-3</v>
      </c>
      <c r="K138" s="61"/>
      <c r="L138" s="257"/>
      <c r="M138" s="257"/>
      <c r="N138" s="55"/>
      <c r="O138" s="26"/>
      <c r="P138" s="55"/>
      <c r="Q138" s="26"/>
      <c r="R138" s="131"/>
      <c r="S138" s="213"/>
      <c r="T138" s="284" t="s">
        <v>92</v>
      </c>
      <c r="U138" s="25" t="s">
        <v>33</v>
      </c>
      <c r="V138" s="39"/>
      <c r="W138" s="55"/>
      <c r="X138" s="96">
        <v>46.722233000000003</v>
      </c>
      <c r="Y138" s="96">
        <v>50.092618000000002</v>
      </c>
      <c r="Z138" s="96">
        <v>0.99817233000000005</v>
      </c>
      <c r="AA138" s="60">
        <v>0.99891847</v>
      </c>
      <c r="AB138" s="60">
        <v>6.2127529999999997E-3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>
        <f t="shared" si="14"/>
        <v>0.32188800000000128</v>
      </c>
      <c r="AN138" s="95">
        <f t="shared" si="15"/>
        <v>0.40910300000000177</v>
      </c>
      <c r="AO138" s="95">
        <f t="shared" si="16"/>
        <v>2.4875000000001979E-4</v>
      </c>
      <c r="AP138" s="95">
        <f t="shared" si="17"/>
        <v>1.8669000000004488E-4</v>
      </c>
      <c r="AQ138" s="120">
        <f t="shared" si="18"/>
        <v>-9.3975300000000064E-4</v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49.620131999999998</v>
      </c>
      <c r="G139" s="187">
        <v>52.328448000000002</v>
      </c>
      <c r="H139" s="187">
        <v>0.99863031000000002</v>
      </c>
      <c r="I139" s="62">
        <v>0.9992972</v>
      </c>
      <c r="J139" s="62">
        <v>4.1168947000000001E-3</v>
      </c>
      <c r="K139" s="188"/>
      <c r="L139" s="258"/>
      <c r="M139" s="258"/>
      <c r="N139" s="56"/>
      <c r="O139" s="28"/>
      <c r="P139" s="56"/>
      <c r="Q139" s="28"/>
      <c r="R139" s="132"/>
      <c r="S139" s="213"/>
      <c r="T139" s="285"/>
      <c r="U139" s="27" t="s">
        <v>34</v>
      </c>
      <c r="V139" s="186"/>
      <c r="W139" s="56"/>
      <c r="X139" s="187">
        <v>50.109487000000001</v>
      </c>
      <c r="Y139" s="187">
        <v>52.902020999999998</v>
      </c>
      <c r="Z139" s="187">
        <v>0.99877110999999996</v>
      </c>
      <c r="AA139" s="62">
        <v>0.99939701999999997</v>
      </c>
      <c r="AB139" s="62">
        <v>3.5831050000000001E-3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0.48935500000000332</v>
      </c>
      <c r="AN139" s="121">
        <f t="shared" si="15"/>
        <v>0.57357299999999611</v>
      </c>
      <c r="AO139" s="121">
        <f t="shared" si="16"/>
        <v>1.4079999999994097E-4</v>
      </c>
      <c r="AP139" s="121">
        <f t="shared" si="17"/>
        <v>9.9819999999972708E-5</v>
      </c>
      <c r="AQ139" s="87">
        <f t="shared" si="18"/>
        <v>-5.3378970000000003E-4</v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51.740248000000001</v>
      </c>
      <c r="G140" s="187">
        <v>54.132382999999997</v>
      </c>
      <c r="H140" s="187">
        <v>0.99890888</v>
      </c>
      <c r="I140" s="62">
        <v>0.99951241999999996</v>
      </c>
      <c r="J140" s="62">
        <v>2.7126161999999998E-3</v>
      </c>
      <c r="K140" s="188"/>
      <c r="L140" s="258"/>
      <c r="M140" s="258"/>
      <c r="N140" s="56"/>
      <c r="O140" s="28"/>
      <c r="P140" s="56"/>
      <c r="Q140" s="28"/>
      <c r="R140" s="132"/>
      <c r="S140" s="213"/>
      <c r="T140" s="285"/>
      <c r="U140" s="27" t="s">
        <v>35</v>
      </c>
      <c r="V140" s="186"/>
      <c r="W140" s="56"/>
      <c r="X140" s="187">
        <v>52.179873999999998</v>
      </c>
      <c r="Y140" s="187">
        <v>54.655825</v>
      </c>
      <c r="Z140" s="187">
        <v>0.99900067999999997</v>
      </c>
      <c r="AA140" s="62">
        <v>0.99957428999999998</v>
      </c>
      <c r="AB140" s="62">
        <v>2.3663427999999999E-3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0.43962599999999696</v>
      </c>
      <c r="AN140" s="121">
        <f t="shared" si="15"/>
        <v>0.52344200000000285</v>
      </c>
      <c r="AO140" s="121">
        <f t="shared" si="16"/>
        <v>9.1799999999975235E-5</v>
      </c>
      <c r="AP140" s="121">
        <f t="shared" si="17"/>
        <v>6.1870000000019409E-5</v>
      </c>
      <c r="AQ140" s="87">
        <f t="shared" si="18"/>
        <v>-3.4627339999999994E-4</v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53.654229999999998</v>
      </c>
      <c r="G141" s="187">
        <v>55.944161999999999</v>
      </c>
      <c r="H141" s="187">
        <v>0.99914751999999996</v>
      </c>
      <c r="I141" s="62">
        <v>0.99969649999999999</v>
      </c>
      <c r="J141" s="62">
        <v>1.5212068E-3</v>
      </c>
      <c r="K141" s="188"/>
      <c r="L141" s="258"/>
      <c r="M141" s="258"/>
      <c r="N141" s="56"/>
      <c r="O141" s="28"/>
      <c r="P141" s="56"/>
      <c r="Q141" s="28"/>
      <c r="R141" s="132"/>
      <c r="S141" s="213"/>
      <c r="T141" s="285"/>
      <c r="U141" s="27" t="s">
        <v>37</v>
      </c>
      <c r="V141" s="186"/>
      <c r="W141" s="56"/>
      <c r="X141" s="187">
        <v>54.126524000000003</v>
      </c>
      <c r="Y141" s="187">
        <v>56.336919000000002</v>
      </c>
      <c r="Z141" s="187">
        <v>0.99918377000000003</v>
      </c>
      <c r="AA141" s="62">
        <v>0.99972411000000005</v>
      </c>
      <c r="AB141" s="62">
        <v>1.4288265E-3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0.4722940000000051</v>
      </c>
      <c r="AN141" s="121">
        <f t="shared" si="15"/>
        <v>0.39275700000000313</v>
      </c>
      <c r="AO141" s="121">
        <f t="shared" si="16"/>
        <v>3.6250000000070948E-5</v>
      </c>
      <c r="AP141" s="121">
        <f t="shared" si="17"/>
        <v>2.7610000000066748E-5</v>
      </c>
      <c r="AQ141" s="87">
        <f t="shared" si="18"/>
        <v>-9.2380300000000082E-5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41.553862000000002</v>
      </c>
      <c r="G143" s="96">
        <v>45.931527000000003</v>
      </c>
      <c r="H143" s="96">
        <v>0.99763245</v>
      </c>
      <c r="I143" s="60">
        <v>0.99731460000000005</v>
      </c>
      <c r="J143" s="60">
        <v>8.9128880000000008E-3</v>
      </c>
      <c r="K143" s="61"/>
      <c r="L143" s="257"/>
      <c r="M143" s="257"/>
      <c r="N143" s="55"/>
      <c r="O143" s="26"/>
      <c r="P143" s="55"/>
      <c r="Q143" s="26"/>
      <c r="R143" s="131"/>
      <c r="S143" s="213"/>
      <c r="T143" s="284" t="s">
        <v>93</v>
      </c>
      <c r="U143" s="25" t="s">
        <v>33</v>
      </c>
      <c r="V143" s="39"/>
      <c r="W143" s="55"/>
      <c r="X143" s="96">
        <v>43.179613000000003</v>
      </c>
      <c r="Y143" s="96">
        <v>47.393134000000003</v>
      </c>
      <c r="Z143" s="96">
        <v>0.99791489</v>
      </c>
      <c r="AA143" s="60">
        <v>0.9978399</v>
      </c>
      <c r="AB143" s="60">
        <v>7.5021209999999996E-3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>
        <f t="shared" si="14"/>
        <v>1.6257510000000011</v>
      </c>
      <c r="AN143" s="95">
        <f t="shared" si="15"/>
        <v>1.4616070000000008</v>
      </c>
      <c r="AO143" s="95">
        <f t="shared" si="16"/>
        <v>2.8243999999999492E-4</v>
      </c>
      <c r="AP143" s="95">
        <f t="shared" si="17"/>
        <v>5.2529999999995081E-4</v>
      </c>
      <c r="AQ143" s="120">
        <f t="shared" si="18"/>
        <v>-1.4107670000000011E-3</v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48.891148999999999</v>
      </c>
      <c r="G144" s="187">
        <v>51.857584000000003</v>
      </c>
      <c r="H144" s="187">
        <v>0.99856361999999999</v>
      </c>
      <c r="I144" s="62">
        <v>0.99925399999999998</v>
      </c>
      <c r="J144" s="62">
        <v>5.1102070000000003E-3</v>
      </c>
      <c r="K144" s="188"/>
      <c r="L144" s="258"/>
      <c r="M144" s="258"/>
      <c r="N144" s="56"/>
      <c r="O144" s="28"/>
      <c r="P144" s="56"/>
      <c r="Q144" s="28"/>
      <c r="R144" s="132"/>
      <c r="S144" s="213"/>
      <c r="T144" s="285"/>
      <c r="U144" s="27" t="s">
        <v>34</v>
      </c>
      <c r="V144" s="186"/>
      <c r="W144" s="56"/>
      <c r="X144" s="187">
        <v>48.635787000000001</v>
      </c>
      <c r="Y144" s="187">
        <v>51.474057999999999</v>
      </c>
      <c r="Z144" s="187">
        <v>0.99867293000000001</v>
      </c>
      <c r="AA144" s="62">
        <v>0.99924321000000005</v>
      </c>
      <c r="AB144" s="62">
        <v>4.4872200000000001E-3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-0.25536199999999809</v>
      </c>
      <c r="AN144" s="121">
        <f t="shared" si="15"/>
        <v>-0.38352600000000336</v>
      </c>
      <c r="AO144" s="121">
        <f t="shared" si="16"/>
        <v>1.0931000000002911E-4</v>
      </c>
      <c r="AP144" s="121">
        <f t="shared" si="17"/>
        <v>-1.0789999999927247E-5</v>
      </c>
      <c r="AQ144" s="87">
        <f t="shared" si="18"/>
        <v>-6.2298700000000019E-4</v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51.163831999999999</v>
      </c>
      <c r="G145" s="187">
        <v>53.723517999999999</v>
      </c>
      <c r="H145" s="187">
        <v>0.99885610000000002</v>
      </c>
      <c r="I145" s="62">
        <v>0.99944716</v>
      </c>
      <c r="J145" s="62">
        <v>3.5205981999999999E-3</v>
      </c>
      <c r="K145" s="188"/>
      <c r="L145" s="258"/>
      <c r="M145" s="258"/>
      <c r="N145" s="56"/>
      <c r="O145" s="28"/>
      <c r="P145" s="56"/>
      <c r="Q145" s="28"/>
      <c r="R145" s="132"/>
      <c r="S145" s="213"/>
      <c r="T145" s="285"/>
      <c r="U145" s="27" t="s">
        <v>35</v>
      </c>
      <c r="V145" s="186"/>
      <c r="W145" s="56"/>
      <c r="X145" s="187">
        <v>51.049266000000003</v>
      </c>
      <c r="Y145" s="187">
        <v>53.569499</v>
      </c>
      <c r="Z145" s="187">
        <v>0.99894923000000002</v>
      </c>
      <c r="AA145" s="62">
        <v>0.99950749000000005</v>
      </c>
      <c r="AB145" s="62">
        <v>3.0183606000000001E-3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-0.11456599999999639</v>
      </c>
      <c r="AN145" s="121">
        <f t="shared" si="15"/>
        <v>-0.15401899999999813</v>
      </c>
      <c r="AO145" s="121">
        <f t="shared" si="16"/>
        <v>9.3129999999996826E-5</v>
      </c>
      <c r="AP145" s="121">
        <f t="shared" si="17"/>
        <v>6.0330000000052841E-5</v>
      </c>
      <c r="AQ145" s="87">
        <f t="shared" si="18"/>
        <v>-5.0223759999999977E-4</v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53.180141999999996</v>
      </c>
      <c r="G146" s="187">
        <v>55.448683000000003</v>
      </c>
      <c r="H146" s="187">
        <v>0.99912255000000005</v>
      </c>
      <c r="I146" s="62">
        <v>0.99965033000000003</v>
      </c>
      <c r="J146" s="62">
        <v>1.8745365E-3</v>
      </c>
      <c r="K146" s="188"/>
      <c r="L146" s="258"/>
      <c r="M146" s="258"/>
      <c r="N146" s="56"/>
      <c r="O146" s="28"/>
      <c r="P146" s="56"/>
      <c r="Q146" s="28"/>
      <c r="R146" s="132"/>
      <c r="S146" s="213"/>
      <c r="T146" s="285"/>
      <c r="U146" s="27" t="s">
        <v>37</v>
      </c>
      <c r="V146" s="186"/>
      <c r="W146" s="56"/>
      <c r="X146" s="187">
        <v>53.528584000000002</v>
      </c>
      <c r="Y146" s="187">
        <v>55.779687000000003</v>
      </c>
      <c r="Z146" s="187">
        <v>0.99916435999999997</v>
      </c>
      <c r="AA146" s="62">
        <v>0.99970117000000003</v>
      </c>
      <c r="AB146" s="62">
        <v>1.6432552E-3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0.34844200000000569</v>
      </c>
      <c r="AN146" s="121">
        <f t="shared" si="15"/>
        <v>0.33100400000000008</v>
      </c>
      <c r="AO146" s="121">
        <f t="shared" si="16"/>
        <v>4.1809999999919967E-5</v>
      </c>
      <c r="AP146" s="121">
        <f t="shared" si="17"/>
        <v>5.0839999999996444E-5</v>
      </c>
      <c r="AQ146" s="87">
        <f t="shared" si="18"/>
        <v>-2.3128129999999995E-4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41.169750000000001</v>
      </c>
      <c r="G148" s="96">
        <v>45.598070999999997</v>
      </c>
      <c r="H148" s="96">
        <v>0.99755579000000005</v>
      </c>
      <c r="I148" s="60">
        <v>0.99713689999999999</v>
      </c>
      <c r="J148" s="60">
        <v>8.5813299999999999E-3</v>
      </c>
      <c r="K148" s="61"/>
      <c r="L148" s="257"/>
      <c r="M148" s="257"/>
      <c r="N148" s="55"/>
      <c r="O148" s="26"/>
      <c r="P148" s="55"/>
      <c r="Q148" s="26"/>
      <c r="R148" s="131"/>
      <c r="S148" s="213"/>
      <c r="T148" s="284" t="s">
        <v>94</v>
      </c>
      <c r="U148" s="25" t="s">
        <v>33</v>
      </c>
      <c r="V148" s="39"/>
      <c r="W148" s="55"/>
      <c r="X148" s="96">
        <v>42.927132</v>
      </c>
      <c r="Y148" s="96">
        <v>47.161943999999998</v>
      </c>
      <c r="Z148" s="96">
        <v>0.99786428000000005</v>
      </c>
      <c r="AA148" s="60">
        <v>0.99779949999999995</v>
      </c>
      <c r="AB148" s="60">
        <v>7.0108925000000001E-3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>
        <f t="shared" si="14"/>
        <v>1.7573819999999998</v>
      </c>
      <c r="AN148" s="95">
        <f t="shared" si="15"/>
        <v>1.563873000000001</v>
      </c>
      <c r="AO148" s="95">
        <f t="shared" si="16"/>
        <v>3.084899999999946E-4</v>
      </c>
      <c r="AP148" s="95">
        <f t="shared" si="17"/>
        <v>6.6259999999995767E-4</v>
      </c>
      <c r="AQ148" s="120">
        <f t="shared" si="18"/>
        <v>-1.5704374999999998E-3</v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48.554276000000002</v>
      </c>
      <c r="G149" s="187">
        <v>51.632686</v>
      </c>
      <c r="H149" s="187">
        <v>0.99857514000000003</v>
      </c>
      <c r="I149" s="62">
        <v>0.9992685</v>
      </c>
      <c r="J149" s="62">
        <v>4.8763234999999999E-3</v>
      </c>
      <c r="K149" s="188"/>
      <c r="L149" s="258"/>
      <c r="M149" s="258"/>
      <c r="N149" s="56"/>
      <c r="O149" s="28"/>
      <c r="P149" s="56"/>
      <c r="Q149" s="28"/>
      <c r="R149" s="132"/>
      <c r="S149" s="213"/>
      <c r="T149" s="285"/>
      <c r="U149" s="27" t="s">
        <v>34</v>
      </c>
      <c r="V149" s="186"/>
      <c r="W149" s="56"/>
      <c r="X149" s="187">
        <v>48.314808999999997</v>
      </c>
      <c r="Y149" s="187">
        <v>51.267038999999997</v>
      </c>
      <c r="Z149" s="187">
        <v>0.99867315000000001</v>
      </c>
      <c r="AA149" s="62">
        <v>0.99926497000000003</v>
      </c>
      <c r="AB149" s="62">
        <v>4.2604184999999999E-3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-0.23946700000000476</v>
      </c>
      <c r="AN149" s="121">
        <f t="shared" si="15"/>
        <v>-0.36564700000000272</v>
      </c>
      <c r="AO149" s="121">
        <f t="shared" si="16"/>
        <v>9.8009999999981723E-5</v>
      </c>
      <c r="AP149" s="121">
        <f t="shared" si="17"/>
        <v>-3.5299999999738318E-6</v>
      </c>
      <c r="AQ149" s="87">
        <f t="shared" si="18"/>
        <v>-6.1590499999999992E-4</v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50.763008999999997</v>
      </c>
      <c r="G150" s="187">
        <v>53.461219999999997</v>
      </c>
      <c r="H150" s="187">
        <v>0.99887645000000003</v>
      </c>
      <c r="I150" s="62">
        <v>0.99946583</v>
      </c>
      <c r="J150" s="62">
        <v>3.4122353000000001E-3</v>
      </c>
      <c r="K150" s="188"/>
      <c r="L150" s="258"/>
      <c r="M150" s="258"/>
      <c r="N150" s="56"/>
      <c r="O150" s="28"/>
      <c r="P150" s="56"/>
      <c r="Q150" s="28"/>
      <c r="R150" s="132"/>
      <c r="S150" s="213"/>
      <c r="T150" s="285"/>
      <c r="U150" s="27" t="s">
        <v>35</v>
      </c>
      <c r="V150" s="186"/>
      <c r="W150" s="56"/>
      <c r="X150" s="187">
        <v>50.568288000000003</v>
      </c>
      <c r="Y150" s="187">
        <v>53.202826999999999</v>
      </c>
      <c r="Z150" s="187">
        <v>0.99895332000000003</v>
      </c>
      <c r="AA150" s="62">
        <v>0.99951445000000005</v>
      </c>
      <c r="AB150" s="62">
        <v>2.8795418000000001E-3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-0.19472099999999415</v>
      </c>
      <c r="AN150" s="121">
        <f t="shared" si="15"/>
        <v>-0.2583929999999981</v>
      </c>
      <c r="AO150" s="121">
        <f t="shared" si="16"/>
        <v>7.6870000000006655E-5</v>
      </c>
      <c r="AP150" s="121">
        <f t="shared" si="17"/>
        <v>4.8620000000054731E-5</v>
      </c>
      <c r="AQ150" s="87">
        <f t="shared" si="18"/>
        <v>-5.3269350000000005E-4</v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52.426037999999998</v>
      </c>
      <c r="G151" s="187">
        <v>54.939276</v>
      </c>
      <c r="H151" s="187">
        <v>0.99912230000000002</v>
      </c>
      <c r="I151" s="62">
        <v>0.99965488999999996</v>
      </c>
      <c r="J151" s="62">
        <v>1.7934253000000001E-3</v>
      </c>
      <c r="K151" s="188"/>
      <c r="L151" s="258"/>
      <c r="M151" s="258"/>
      <c r="N151" s="56"/>
      <c r="O151" s="28"/>
      <c r="P151" s="56"/>
      <c r="Q151" s="28"/>
      <c r="R151" s="132"/>
      <c r="S151" s="213"/>
      <c r="T151" s="285"/>
      <c r="U151" s="27" t="s">
        <v>37</v>
      </c>
      <c r="V151" s="186"/>
      <c r="W151" s="56"/>
      <c r="X151" s="187">
        <v>52.751511000000001</v>
      </c>
      <c r="Y151" s="187">
        <v>55.190994000000003</v>
      </c>
      <c r="Z151" s="187">
        <v>0.99915869000000002</v>
      </c>
      <c r="AA151" s="62">
        <v>0.99970682</v>
      </c>
      <c r="AB151" s="62">
        <v>1.5893874E-3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0.32547300000000234</v>
      </c>
      <c r="AN151" s="121">
        <f t="shared" si="15"/>
        <v>0.25171800000000388</v>
      </c>
      <c r="AO151" s="121">
        <f t="shared" si="16"/>
        <v>3.6389999999997258E-5</v>
      </c>
      <c r="AP151" s="121">
        <f t="shared" si="17"/>
        <v>5.1930000000033338E-5</v>
      </c>
      <c r="AQ151" s="87">
        <f t="shared" si="18"/>
        <v>-2.040379000000001E-4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41.169750000000001</v>
      </c>
      <c r="G641" s="135">
        <f t="shared" si="59"/>
        <v>45.598070999999997</v>
      </c>
      <c r="H641" s="135">
        <f t="shared" si="59"/>
        <v>0.99740525999999996</v>
      </c>
      <c r="I641" s="135">
        <f t="shared" si="59"/>
        <v>0.99713689999999999</v>
      </c>
      <c r="J641" s="135">
        <f t="shared" si="59"/>
        <v>4.5871009999999997E-3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42.927132</v>
      </c>
      <c r="Y641" s="135">
        <f t="shared" si="60"/>
        <v>47.161943999999998</v>
      </c>
      <c r="Z641" s="135">
        <f t="shared" si="60"/>
        <v>0.99779382000000005</v>
      </c>
      <c r="AA641" s="135">
        <f t="shared" si="60"/>
        <v>0.99760643000000004</v>
      </c>
      <c r="AB641" s="135">
        <f t="shared" si="60"/>
        <v>4.2648629999999998E-3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47.469856</v>
      </c>
      <c r="G642" s="18">
        <f t="shared" si="59"/>
        <v>50.743586000000001</v>
      </c>
      <c r="H642" s="18">
        <f t="shared" si="59"/>
        <v>0.99845925000000002</v>
      </c>
      <c r="I642" s="18">
        <f t="shared" si="59"/>
        <v>0.99915306999999998</v>
      </c>
      <c r="J642" s="18">
        <f t="shared" si="59"/>
        <v>2.3846212E-3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47.577706999999997</v>
      </c>
      <c r="Y642" s="18">
        <f t="shared" si="60"/>
        <v>50.748390000000001</v>
      </c>
      <c r="Z642" s="18">
        <f t="shared" si="60"/>
        <v>0.99858141</v>
      </c>
      <c r="AA642" s="18">
        <f t="shared" si="60"/>
        <v>0.99916296000000004</v>
      </c>
      <c r="AB642" s="18">
        <f t="shared" si="60"/>
        <v>2.1991508999999998E-3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50.056249999999999</v>
      </c>
      <c r="G643" s="18">
        <f t="shared" si="59"/>
        <v>52.910648000000002</v>
      </c>
      <c r="H643" s="18">
        <f t="shared" si="59"/>
        <v>0.99879600000000002</v>
      </c>
      <c r="I643" s="18">
        <f t="shared" si="59"/>
        <v>0.99939473999999995</v>
      </c>
      <c r="J643" s="18">
        <f t="shared" si="59"/>
        <v>1.6318196000000001E-3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50.568288000000003</v>
      </c>
      <c r="Y643" s="18">
        <f t="shared" si="60"/>
        <v>53.202826999999999</v>
      </c>
      <c r="Z643" s="18">
        <f t="shared" si="60"/>
        <v>0.99890272999999996</v>
      </c>
      <c r="AA643" s="18">
        <f t="shared" si="60"/>
        <v>0.99948263000000004</v>
      </c>
      <c r="AB643" s="18">
        <f t="shared" si="60"/>
        <v>1.526711E-3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52.124003999999999</v>
      </c>
      <c r="G644" s="18">
        <f t="shared" si="59"/>
        <v>54.818686999999997</v>
      </c>
      <c r="H644" s="18">
        <f t="shared" si="59"/>
        <v>0.99906618000000003</v>
      </c>
      <c r="I644" s="18">
        <f t="shared" si="59"/>
        <v>0.99962532999999998</v>
      </c>
      <c r="J644" s="18">
        <f t="shared" si="59"/>
        <v>9.8153119999999996E-4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52.409976999999998</v>
      </c>
      <c r="Y644" s="18">
        <f t="shared" si="60"/>
        <v>55.094462</v>
      </c>
      <c r="Z644" s="18">
        <f t="shared" si="60"/>
        <v>0.99910381999999998</v>
      </c>
      <c r="AA644" s="18">
        <f t="shared" si="60"/>
        <v>0.99965336999999999</v>
      </c>
      <c r="AB644" s="18">
        <f t="shared" si="60"/>
        <v>9.2386759999999997E-4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47.413541000000002</v>
      </c>
      <c r="G646" s="135">
        <f t="shared" si="61"/>
        <v>50.366698</v>
      </c>
      <c r="H646" s="135">
        <f t="shared" si="61"/>
        <v>0.99839160999999998</v>
      </c>
      <c r="I646" s="135">
        <f t="shared" si="61"/>
        <v>0.99904985000000002</v>
      </c>
      <c r="J646" s="135">
        <f t="shared" si="61"/>
        <v>8.9128880000000008E-3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47.742586000000003</v>
      </c>
      <c r="Y646" s="135">
        <f t="shared" si="62"/>
        <v>50.757807</v>
      </c>
      <c r="Z646" s="135">
        <f t="shared" si="62"/>
        <v>0.99851544000000003</v>
      </c>
      <c r="AA646" s="135">
        <f t="shared" si="62"/>
        <v>0.99919922000000005</v>
      </c>
      <c r="AB646" s="135">
        <f t="shared" si="62"/>
        <v>7.5021209999999996E-3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50.508839999999999</v>
      </c>
      <c r="G647" s="18">
        <f t="shared" si="61"/>
        <v>53.184068000000003</v>
      </c>
      <c r="H647" s="18">
        <f t="shared" si="61"/>
        <v>0.99892515000000004</v>
      </c>
      <c r="I647" s="18">
        <f t="shared" si="61"/>
        <v>0.99946665000000001</v>
      </c>
      <c r="J647" s="18">
        <f t="shared" si="61"/>
        <v>5.1102070000000003E-3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50.596254000000002</v>
      </c>
      <c r="Y647" s="18">
        <f t="shared" si="62"/>
        <v>53.417867999999999</v>
      </c>
      <c r="Z647" s="18">
        <f t="shared" si="62"/>
        <v>0.99897460999999999</v>
      </c>
      <c r="AA647" s="18">
        <f t="shared" si="62"/>
        <v>0.99951606000000004</v>
      </c>
      <c r="AB647" s="18">
        <f t="shared" si="62"/>
        <v>4.5140349999999996E-3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52.202756999999998</v>
      </c>
      <c r="G648" s="18">
        <f t="shared" si="61"/>
        <v>54.703335000000003</v>
      </c>
      <c r="H648" s="18">
        <f t="shared" si="61"/>
        <v>0.99911238000000002</v>
      </c>
      <c r="I648" s="18">
        <f t="shared" si="61"/>
        <v>0.99962720999999999</v>
      </c>
      <c r="J648" s="18">
        <f t="shared" si="61"/>
        <v>3.5295169999999998E-3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52.245452999999998</v>
      </c>
      <c r="Y648" s="18">
        <f t="shared" si="62"/>
        <v>54.860221000000003</v>
      </c>
      <c r="Z648" s="18">
        <f t="shared" si="62"/>
        <v>0.99915480000000001</v>
      </c>
      <c r="AA648" s="18">
        <f t="shared" si="62"/>
        <v>0.99964154999999999</v>
      </c>
      <c r="AB648" s="18">
        <f t="shared" si="62"/>
        <v>3.0183606000000001E-3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54.140272000000003</v>
      </c>
      <c r="G649" s="18">
        <f t="shared" si="61"/>
        <v>56.382154</v>
      </c>
      <c r="H649" s="18">
        <f t="shared" si="61"/>
        <v>0.99927334000000001</v>
      </c>
      <c r="I649" s="18">
        <f t="shared" si="61"/>
        <v>0.99975181000000002</v>
      </c>
      <c r="J649" s="18">
        <f t="shared" si="61"/>
        <v>1.8763880999999999E-3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54.650682000000003</v>
      </c>
      <c r="Y649" s="18">
        <f t="shared" si="62"/>
        <v>56.846907999999999</v>
      </c>
      <c r="Z649" s="18">
        <f t="shared" si="62"/>
        <v>0.99928486000000005</v>
      </c>
      <c r="AA649" s="18">
        <f t="shared" si="62"/>
        <v>0.99976228</v>
      </c>
      <c r="AB649" s="18">
        <f t="shared" si="62"/>
        <v>1.6627032E-3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6.2437910000000016</v>
      </c>
      <c r="G651" s="135">
        <f t="shared" si="63"/>
        <v>4.7686270000000022</v>
      </c>
      <c r="H651" s="135">
        <f t="shared" si="63"/>
        <v>9.8635000000002471E-4</v>
      </c>
      <c r="I651" s="135">
        <f t="shared" si="63"/>
        <v>1.9129500000000244E-3</v>
      </c>
      <c r="J651" s="135">
        <f t="shared" si="63"/>
        <v>4.3257870000000011E-3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4.8154540000000026</v>
      </c>
      <c r="Y651" s="135">
        <f t="shared" si="64"/>
        <v>3.5958630000000014</v>
      </c>
      <c r="Z651" s="135">
        <f t="shared" si="64"/>
        <v>7.2161999999997839E-4</v>
      </c>
      <c r="AA651" s="135">
        <f t="shared" si="64"/>
        <v>1.5927900000000106E-3</v>
      </c>
      <c r="AB651" s="135">
        <f t="shared" si="64"/>
        <v>3.2372579999999998E-3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3.0389839999999992</v>
      </c>
      <c r="G652" s="18">
        <f t="shared" si="63"/>
        <v>2.4404820000000029</v>
      </c>
      <c r="H652" s="18">
        <f t="shared" si="63"/>
        <v>4.6590000000001908E-4</v>
      </c>
      <c r="I652" s="18">
        <f t="shared" si="63"/>
        <v>3.135800000000355E-4</v>
      </c>
      <c r="J652" s="18">
        <f t="shared" si="63"/>
        <v>2.7255858000000003E-3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3.0185470000000052</v>
      </c>
      <c r="Y652" s="18">
        <f t="shared" si="64"/>
        <v>2.669477999999998</v>
      </c>
      <c r="Z652" s="18">
        <f t="shared" si="64"/>
        <v>3.9319999999998245E-4</v>
      </c>
      <c r="AA652" s="18">
        <f t="shared" si="64"/>
        <v>3.5309999999999508E-4</v>
      </c>
      <c r="AB652" s="18">
        <f t="shared" si="64"/>
        <v>2.3148840999999997E-3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2.1465069999999997</v>
      </c>
      <c r="G653" s="18">
        <f t="shared" si="63"/>
        <v>1.7926870000000008</v>
      </c>
      <c r="H653" s="18">
        <f t="shared" si="63"/>
        <v>3.1638000000000499E-4</v>
      </c>
      <c r="I653" s="18">
        <f t="shared" si="63"/>
        <v>2.3247000000004014E-4</v>
      </c>
      <c r="J653" s="18">
        <f t="shared" si="63"/>
        <v>1.8976973999999998E-3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1.6771649999999951</v>
      </c>
      <c r="Y653" s="18">
        <f t="shared" si="64"/>
        <v>1.6573940000000036</v>
      </c>
      <c r="Z653" s="18">
        <f t="shared" si="64"/>
        <v>2.5207000000004864E-4</v>
      </c>
      <c r="AA653" s="18">
        <f t="shared" si="64"/>
        <v>1.5891999999995132E-4</v>
      </c>
      <c r="AB653" s="18">
        <f t="shared" si="64"/>
        <v>1.4916496E-3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2.0162680000000037</v>
      </c>
      <c r="G654" s="18">
        <f t="shared" si="63"/>
        <v>1.5634670000000028</v>
      </c>
      <c r="H654" s="18">
        <f t="shared" si="63"/>
        <v>2.0715999999998402E-4</v>
      </c>
      <c r="I654" s="18">
        <f t="shared" si="63"/>
        <v>1.2648000000003989E-4</v>
      </c>
      <c r="J654" s="18">
        <f t="shared" si="63"/>
        <v>8.9485689999999995E-4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2.2407050000000055</v>
      </c>
      <c r="Y654" s="18">
        <f t="shared" si="64"/>
        <v>1.7524459999999991</v>
      </c>
      <c r="Z654" s="18">
        <f t="shared" si="64"/>
        <v>1.810400000000767E-4</v>
      </c>
      <c r="AA654" s="18">
        <f t="shared" si="64"/>
        <v>1.089100000000176E-4</v>
      </c>
      <c r="AB654" s="18">
        <f t="shared" si="64"/>
        <v>7.3883560000000007E-4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AL103:AL107"/>
    <mergeCell ref="T418:T42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11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3"/>
      <c r="T2" s="141" t="str">
        <f>$B$2</f>
        <v>breakfast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3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3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3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29707.768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36.60993586666666</v>
      </c>
      <c r="G5" s="30">
        <f t="shared" si="0"/>
        <v>41.153984133333324</v>
      </c>
      <c r="H5" s="30">
        <f t="shared" si="0"/>
        <v>0.98637233866666663</v>
      </c>
      <c r="I5" s="90">
        <f t="shared" si="0"/>
        <v>0.99354874133333348</v>
      </c>
      <c r="J5" s="90">
        <f t="shared" si="0"/>
        <v>1.533537043333333E-2</v>
      </c>
      <c r="K5" s="55"/>
      <c r="L5" s="55"/>
      <c r="M5" s="55"/>
      <c r="N5" s="26"/>
      <c r="O5" s="56"/>
      <c r="P5" s="130">
        <f t="shared" ref="P5:Q8" si="1">P16</f>
        <v>25.937000000000001</v>
      </c>
      <c r="Q5" s="151">
        <f t="shared" si="1"/>
        <v>10.984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298"/>
      <c r="U5" s="25" t="s">
        <v>33</v>
      </c>
      <c r="V5" s="26"/>
      <c r="W5" s="126">
        <f>W23</f>
        <v>33414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37.289332399999999</v>
      </c>
      <c r="Y5" s="30">
        <f t="shared" si="2"/>
        <v>41.671015399999995</v>
      </c>
      <c r="Z5" s="30">
        <f t="shared" si="2"/>
        <v>0.98804788533333343</v>
      </c>
      <c r="AA5" s="90">
        <f t="shared" si="2"/>
        <v>0.99409153533333339</v>
      </c>
      <c r="AB5" s="90">
        <f t="shared" si="2"/>
        <v>1.2966156966666665E-2</v>
      </c>
      <c r="AC5" s="55"/>
      <c r="AD5" s="55"/>
      <c r="AE5" s="55"/>
      <c r="AF5" s="26"/>
      <c r="AG5" s="238"/>
      <c r="AH5" s="130">
        <f t="shared" ref="AH5:AI8" si="3">AH16</f>
        <v>16.843</v>
      </c>
      <c r="AI5" s="151">
        <f t="shared" si="3"/>
        <v>4.2809999999999997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8.9925712243073441E-2</v>
      </c>
      <c r="AN5" s="240">
        <f>bdrate($E5:$E8,G5:G8,$W5:$W8,Y5:Y8)</f>
        <v>0.11650990058667676</v>
      </c>
      <c r="AO5" s="240">
        <f>bdrate($E5:$E8,H5:H8,$W5:$W8,Z5:Z8)</f>
        <v>8.740579562591555E-2</v>
      </c>
      <c r="AP5" s="240">
        <f>bdrate($E5:$E8,I5:I8,$W5:$W8,AA5:AA8)</f>
        <v>8.8545465541537194E-2</v>
      </c>
      <c r="AQ5" s="241">
        <f>bdrateInverted($E5:$E8,J5:J8,$W5:$W8,AB5:AB8)</f>
        <v>0.10203194503831381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39551.535999999993</v>
      </c>
      <c r="F6" s="90">
        <f t="shared" si="0"/>
        <v>39.892359333333339</v>
      </c>
      <c r="G6" s="90">
        <f t="shared" si="0"/>
        <v>43.856499666666664</v>
      </c>
      <c r="H6" s="90">
        <f t="shared" si="0"/>
        <v>0.99224924800000003</v>
      </c>
      <c r="I6" s="90">
        <f t="shared" si="0"/>
        <v>0.99544287399999998</v>
      </c>
      <c r="J6" s="90">
        <f t="shared" si="0"/>
        <v>7.8005268666666659E-3</v>
      </c>
      <c r="K6" s="56"/>
      <c r="L6" s="56"/>
      <c r="M6" s="56"/>
      <c r="N6" s="28"/>
      <c r="O6" s="56"/>
      <c r="P6" s="130">
        <f t="shared" si="1"/>
        <v>25.843</v>
      </c>
      <c r="Q6" s="130">
        <f t="shared" si="1"/>
        <v>10.984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85"/>
      <c r="U6" s="27" t="s">
        <v>34</v>
      </c>
      <c r="V6" s="28"/>
      <c r="W6" s="127">
        <f>W24</f>
        <v>44680.991999999998</v>
      </c>
      <c r="X6" s="90">
        <f t="shared" si="2"/>
        <v>40.210366</v>
      </c>
      <c r="Y6" s="90">
        <f t="shared" si="2"/>
        <v>44.019720466666662</v>
      </c>
      <c r="Z6" s="90">
        <f t="shared" si="2"/>
        <v>0.99257454933333333</v>
      </c>
      <c r="AA6" s="90">
        <f t="shared" si="2"/>
        <v>0.99556916733333334</v>
      </c>
      <c r="AB6" s="90">
        <f t="shared" si="2"/>
        <v>7.4496496466666673E-3</v>
      </c>
      <c r="AC6" s="56"/>
      <c r="AD6" s="56"/>
      <c r="AE6" s="56"/>
      <c r="AF6" s="28"/>
      <c r="AG6" s="238"/>
      <c r="AH6" s="130">
        <f t="shared" si="3"/>
        <v>16.75</v>
      </c>
      <c r="AI6" s="130">
        <f t="shared" si="3"/>
        <v>4.5620000000000003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53579.192000000003</v>
      </c>
      <c r="F7" s="90">
        <f t="shared" si="0"/>
        <v>41.623637466666665</v>
      </c>
      <c r="G7" s="90">
        <f t="shared" si="0"/>
        <v>45.258660333333324</v>
      </c>
      <c r="H7" s="90">
        <f t="shared" si="0"/>
        <v>0.99397937200000019</v>
      </c>
      <c r="I7" s="90">
        <f t="shared" si="0"/>
        <v>0.99650025066666681</v>
      </c>
      <c r="J7" s="90">
        <f t="shared" si="0"/>
        <v>5.5928531866666674E-3</v>
      </c>
      <c r="K7" s="56"/>
      <c r="L7" s="56"/>
      <c r="M7" s="56"/>
      <c r="N7" s="28"/>
      <c r="O7" s="56"/>
      <c r="P7" s="130">
        <f t="shared" si="1"/>
        <v>26.405999999999999</v>
      </c>
      <c r="Q7" s="130">
        <f t="shared" si="1"/>
        <v>11.156000000000001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85"/>
      <c r="U7" s="27" t="s">
        <v>35</v>
      </c>
      <c r="V7" s="28"/>
      <c r="W7" s="127">
        <f>W25</f>
        <v>61242.76</v>
      </c>
      <c r="X7" s="90">
        <f t="shared" si="2"/>
        <v>41.704850599999993</v>
      </c>
      <c r="Y7" s="90">
        <f t="shared" si="2"/>
        <v>45.15777653333334</v>
      </c>
      <c r="Z7" s="90">
        <f t="shared" si="2"/>
        <v>0.99402431400000002</v>
      </c>
      <c r="AA7" s="90">
        <f t="shared" si="2"/>
        <v>0.99674097933333339</v>
      </c>
      <c r="AB7" s="90">
        <f t="shared" si="2"/>
        <v>5.821239199999999E-3</v>
      </c>
      <c r="AC7" s="56"/>
      <c r="AD7" s="56"/>
      <c r="AE7" s="56"/>
      <c r="AF7" s="28"/>
      <c r="AG7" s="238"/>
      <c r="AH7" s="130">
        <f t="shared" si="3"/>
        <v>17</v>
      </c>
      <c r="AI7" s="130">
        <f t="shared" si="3"/>
        <v>4.5620000000000003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74990.671999999991</v>
      </c>
      <c r="F8" s="90">
        <f t="shared" si="0"/>
        <v>42.638828799999992</v>
      </c>
      <c r="G8" s="90">
        <f t="shared" si="0"/>
        <v>46.1152254</v>
      </c>
      <c r="H8" s="90">
        <f t="shared" si="0"/>
        <v>0.99479953599999993</v>
      </c>
      <c r="I8" s="90">
        <f t="shared" si="0"/>
        <v>0.99774691400000004</v>
      </c>
      <c r="J8" s="90">
        <f t="shared" si="0"/>
        <v>4.5820438000000003E-3</v>
      </c>
      <c r="K8" s="56"/>
      <c r="L8" s="56"/>
      <c r="M8" s="56"/>
      <c r="N8" s="28"/>
      <c r="O8" s="56"/>
      <c r="P8" s="130">
        <f t="shared" si="1"/>
        <v>26.734000000000002</v>
      </c>
      <c r="Q8" s="130">
        <f t="shared" si="1"/>
        <v>11.359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85"/>
      <c r="U8" s="27" t="s">
        <v>37</v>
      </c>
      <c r="V8" s="28"/>
      <c r="W8" s="127">
        <f>W26</f>
        <v>85107.415999999997</v>
      </c>
      <c r="X8" s="90">
        <f t="shared" si="2"/>
        <v>42.654803199999996</v>
      </c>
      <c r="Y8" s="90">
        <f t="shared" si="2"/>
        <v>45.988619533333335</v>
      </c>
      <c r="Z8" s="90">
        <f t="shared" si="2"/>
        <v>0.99478725800000001</v>
      </c>
      <c r="AA8" s="90">
        <f t="shared" si="2"/>
        <v>0.9975904533333334</v>
      </c>
      <c r="AB8" s="90">
        <f t="shared" si="2"/>
        <v>4.8014578200000014E-3</v>
      </c>
      <c r="AC8" s="56"/>
      <c r="AD8" s="56"/>
      <c r="AE8" s="56"/>
      <c r="AF8" s="28"/>
      <c r="AG8" s="238"/>
      <c r="AH8" s="130">
        <f t="shared" si="3"/>
        <v>17.484000000000002</v>
      </c>
      <c r="AI8" s="130">
        <f t="shared" si="3"/>
        <v>4.9530000000000003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26.22752490338755</v>
      </c>
      <c r="Q10" s="154">
        <f>GEOMEAN(Q5:Q8)</f>
        <v>11.119683175297499</v>
      </c>
      <c r="R10" s="134" t="e">
        <f>AVERAGE(R5:R8)</f>
        <v>#DIV/0!</v>
      </c>
      <c r="S10" s="213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17.016921475181118</v>
      </c>
      <c r="AI10" s="154">
        <f>GEOMEAN(AI5:AI8)</f>
        <v>4.5833289639468351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3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6017.5439999999999</v>
      </c>
      <c r="F16" s="166">
        <v>5781.3519999999999</v>
      </c>
      <c r="G16" s="166">
        <v>417.4</v>
      </c>
      <c r="H16" s="166">
        <v>6.2080000000000002</v>
      </c>
      <c r="I16" s="166">
        <v>6.8159999999999998</v>
      </c>
      <c r="J16" s="166">
        <v>9887.2880000000005</v>
      </c>
      <c r="K16" s="60">
        <v>5508.9440000000004</v>
      </c>
      <c r="L16" s="60">
        <v>2082.2159999999999</v>
      </c>
      <c r="M16" s="60">
        <v>7.8879999999999999</v>
      </c>
      <c r="N16" s="55"/>
      <c r="O16" s="252"/>
      <c r="P16" s="129">
        <v>25.937000000000001</v>
      </c>
      <c r="Q16" s="129">
        <v>10.984</v>
      </c>
      <c r="R16" s="142"/>
      <c r="S16" s="213"/>
      <c r="T16" s="300"/>
      <c r="U16" s="25" t="s">
        <v>33</v>
      </c>
      <c r="V16" s="26"/>
      <c r="W16" s="128">
        <v>6017.5439999999999</v>
      </c>
      <c r="X16" s="166">
        <v>6566.1440000000002</v>
      </c>
      <c r="Y16" s="166">
        <v>856.32799999999997</v>
      </c>
      <c r="Z16" s="166">
        <v>68.168000000000006</v>
      </c>
      <c r="AA16" s="166">
        <v>45.311999999999998</v>
      </c>
      <c r="AB16" s="166">
        <v>11184.031999999999</v>
      </c>
      <c r="AC16" s="60">
        <v>6365.16</v>
      </c>
      <c r="AD16" s="60">
        <v>2311.3119999999999</v>
      </c>
      <c r="AE16" s="60">
        <v>13.24</v>
      </c>
      <c r="AF16" s="55"/>
      <c r="AG16" s="252"/>
      <c r="AH16" s="129">
        <v>16.843</v>
      </c>
      <c r="AI16" s="129">
        <v>4.2809999999999997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6017.5439999999999</v>
      </c>
      <c r="F17" s="167">
        <v>7888.8959999999997</v>
      </c>
      <c r="G17" s="167">
        <v>2011.7919999999999</v>
      </c>
      <c r="H17" s="167">
        <v>140.87200000000001</v>
      </c>
      <c r="I17" s="167">
        <v>96.56</v>
      </c>
      <c r="J17" s="167">
        <v>12944.6</v>
      </c>
      <c r="K17" s="62">
        <v>7647.0640000000003</v>
      </c>
      <c r="L17" s="62">
        <v>2804.2080000000001</v>
      </c>
      <c r="M17" s="62">
        <v>7.88</v>
      </c>
      <c r="N17" s="56"/>
      <c r="O17" s="238"/>
      <c r="P17" s="144">
        <v>25.843</v>
      </c>
      <c r="Q17" s="144">
        <v>10.984</v>
      </c>
      <c r="R17" s="145"/>
      <c r="S17" s="213"/>
      <c r="T17" s="285"/>
      <c r="U17" s="27" t="s">
        <v>34</v>
      </c>
      <c r="V17" s="28"/>
      <c r="W17" s="143">
        <v>6017.5439999999999</v>
      </c>
      <c r="X17" s="167">
        <v>8723</v>
      </c>
      <c r="Y17" s="167">
        <v>3083.88</v>
      </c>
      <c r="Z17" s="167">
        <v>559.048</v>
      </c>
      <c r="AA17" s="167">
        <v>352.89600000000002</v>
      </c>
      <c r="AB17" s="167">
        <v>14303.232</v>
      </c>
      <c r="AC17" s="62">
        <v>8593.4</v>
      </c>
      <c r="AD17" s="62">
        <v>3047.9920000000002</v>
      </c>
      <c r="AE17" s="62">
        <v>13.24</v>
      </c>
      <c r="AF17" s="56"/>
      <c r="AG17" s="238"/>
      <c r="AH17" s="144">
        <v>16.75</v>
      </c>
      <c r="AI17" s="144">
        <v>4.5620000000000003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6017.5439999999999</v>
      </c>
      <c r="F18" s="167">
        <v>10062.464</v>
      </c>
      <c r="G18" s="167">
        <v>5679.0720000000001</v>
      </c>
      <c r="H18" s="167">
        <v>1477.2239999999999</v>
      </c>
      <c r="I18" s="167">
        <v>843.48</v>
      </c>
      <c r="J18" s="167">
        <v>16059.232</v>
      </c>
      <c r="K18" s="62">
        <v>9885.68</v>
      </c>
      <c r="L18" s="62">
        <v>3554.4960000000001</v>
      </c>
      <c r="M18" s="62">
        <v>7.8639999999999999</v>
      </c>
      <c r="N18" s="56"/>
      <c r="O18" s="238"/>
      <c r="P18" s="144">
        <v>26.405999999999999</v>
      </c>
      <c r="Q18" s="144">
        <v>11.156000000000001</v>
      </c>
      <c r="R18" s="145"/>
      <c r="S18" s="213"/>
      <c r="T18" s="285"/>
      <c r="U18" s="27" t="s">
        <v>35</v>
      </c>
      <c r="V18" s="28"/>
      <c r="W18" s="143">
        <v>6017.5439999999999</v>
      </c>
      <c r="X18" s="167">
        <v>10950.504000000001</v>
      </c>
      <c r="Y18" s="167">
        <v>7387.1440000000002</v>
      </c>
      <c r="Z18" s="167">
        <v>2865.3119999999999</v>
      </c>
      <c r="AA18" s="167">
        <v>1843.2159999999999</v>
      </c>
      <c r="AB18" s="167">
        <v>17439.2</v>
      </c>
      <c r="AC18" s="62">
        <v>10915.904</v>
      </c>
      <c r="AD18" s="62">
        <v>3823.9360000000001</v>
      </c>
      <c r="AE18" s="62">
        <v>13.231999999999999</v>
      </c>
      <c r="AF18" s="56"/>
      <c r="AG18" s="238"/>
      <c r="AH18" s="144">
        <v>17</v>
      </c>
      <c r="AI18" s="144">
        <v>4.5620000000000003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6017.5439999999999</v>
      </c>
      <c r="F19" s="167">
        <v>12154.76</v>
      </c>
      <c r="G19" s="167">
        <v>11007.144</v>
      </c>
      <c r="H19" s="167">
        <v>6031.2560000000003</v>
      </c>
      <c r="I19" s="167">
        <v>3937.8319999999999</v>
      </c>
      <c r="J19" s="167">
        <v>19251.151999999998</v>
      </c>
      <c r="K19" s="62">
        <v>12245.415999999999</v>
      </c>
      <c r="L19" s="62">
        <v>4345.5680000000002</v>
      </c>
      <c r="M19" s="62">
        <v>7.7359999999999998</v>
      </c>
      <c r="N19" s="56"/>
      <c r="O19" s="238"/>
      <c r="P19" s="144">
        <v>26.734000000000002</v>
      </c>
      <c r="Q19" s="144">
        <v>11.359</v>
      </c>
      <c r="R19" s="145"/>
      <c r="S19" s="213"/>
      <c r="T19" s="285"/>
      <c r="U19" s="27" t="s">
        <v>37</v>
      </c>
      <c r="V19" s="28"/>
      <c r="W19" s="143">
        <v>6017.5439999999999</v>
      </c>
      <c r="X19" s="167">
        <v>12476.72</v>
      </c>
      <c r="Y19" s="167">
        <v>13092.48</v>
      </c>
      <c r="Z19" s="167">
        <v>8460.36</v>
      </c>
      <c r="AA19" s="167">
        <v>6498.5039999999999</v>
      </c>
      <c r="AB19" s="167">
        <v>20624.024000000001</v>
      </c>
      <c r="AC19" s="62">
        <v>13303.696</v>
      </c>
      <c r="AD19" s="62">
        <v>4634.0879999999997</v>
      </c>
      <c r="AE19" s="62">
        <v>13.215999999999999</v>
      </c>
      <c r="AF19" s="56"/>
      <c r="AG19" s="238"/>
      <c r="AH19" s="144">
        <v>17.484000000000002</v>
      </c>
      <c r="AI19" s="144">
        <v>4.9530000000000003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29707.768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290"/>
      <c r="U23" s="25" t="s">
        <v>33</v>
      </c>
      <c r="V23" s="26"/>
      <c r="W23" s="127">
        <f>SUM(W16:AD16)</f>
        <v>33414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39551.535999999993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85"/>
      <c r="U24" s="27" t="s">
        <v>34</v>
      </c>
      <c r="V24" s="28"/>
      <c r="W24" s="127">
        <f>SUM(W17:AD17)</f>
        <v>44680.991999999998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53579.192000000003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85"/>
      <c r="U25" s="27" t="s">
        <v>35</v>
      </c>
      <c r="V25" s="28"/>
      <c r="W25" s="127">
        <f>SUM(W18:AD18)</f>
        <v>61242.76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74990.671999999991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85"/>
      <c r="U26" s="27" t="s">
        <v>37</v>
      </c>
      <c r="V26" s="28"/>
      <c r="W26" s="127">
        <f>SUM(W19:AD19)</f>
        <v>85107.415999999997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3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3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3"/>
      <c r="T32" s="24" t="s">
        <v>70</v>
      </c>
      <c r="U32" s="94"/>
      <c r="V32" s="94"/>
      <c r="W32" s="213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3"/>
      <c r="AE32" s="213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36.776651999999999</v>
      </c>
      <c r="G33" s="96">
        <v>41.282429999999998</v>
      </c>
      <c r="H33" s="96">
        <v>0.98606479000000002</v>
      </c>
      <c r="I33" s="60">
        <v>0.99286635999999995</v>
      </c>
      <c r="J33" s="60">
        <v>1.6487662E-2</v>
      </c>
      <c r="K33" s="61"/>
      <c r="L33" s="257"/>
      <c r="M33" s="257"/>
      <c r="N33" s="55"/>
      <c r="O33" s="26"/>
      <c r="P33" s="55"/>
      <c r="Q33" s="26"/>
      <c r="R33" s="131"/>
      <c r="S33" s="213"/>
      <c r="T33" s="287" t="s">
        <v>71</v>
      </c>
      <c r="U33" s="25" t="s">
        <v>33</v>
      </c>
      <c r="V33" s="39"/>
      <c r="W33" s="55"/>
      <c r="X33" s="96">
        <v>37.377121000000002</v>
      </c>
      <c r="Y33" s="96">
        <v>41.726298</v>
      </c>
      <c r="Z33" s="96">
        <v>0.98770259000000005</v>
      </c>
      <c r="AA33" s="60">
        <v>0.99398341000000001</v>
      </c>
      <c r="AB33" s="60">
        <v>1.391541E-2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0.60046900000000392</v>
      </c>
      <c r="AN33" s="95">
        <f t="shared" ref="AN33:AN96" si="5">IF(OR(Y33="",G33=""),"",Y33-G33)</f>
        <v>0.44386800000000193</v>
      </c>
      <c r="AO33" s="95">
        <f t="shared" ref="AO33:AO96" si="6">IF(OR(Z33="",H33=""),"",Z33-H33)</f>
        <v>1.6378000000000226E-3</v>
      </c>
      <c r="AP33" s="95">
        <f t="shared" ref="AP33:AP96" si="7">IF(OR(AA33="",I33=""),"",AA33-I33)</f>
        <v>1.1170500000000638E-3</v>
      </c>
      <c r="AQ33" s="120">
        <f t="shared" ref="AQ33:AQ96" si="8">IF(OR(AB33="",J33=""),"",AB33-J33)</f>
        <v>-2.5722520000000006E-3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39.997525000000003</v>
      </c>
      <c r="G34" s="187">
        <v>43.939</v>
      </c>
      <c r="H34" s="187">
        <v>0.99197272999999997</v>
      </c>
      <c r="I34" s="62">
        <v>0.99445004000000004</v>
      </c>
      <c r="J34" s="62">
        <v>8.4748859999999992E-3</v>
      </c>
      <c r="K34" s="188"/>
      <c r="L34" s="258"/>
      <c r="M34" s="258"/>
      <c r="N34" s="56"/>
      <c r="O34" s="28"/>
      <c r="P34" s="56"/>
      <c r="Q34" s="28"/>
      <c r="R34" s="132"/>
      <c r="S34" s="213"/>
      <c r="T34" s="285"/>
      <c r="U34" s="27" t="s">
        <v>34</v>
      </c>
      <c r="V34" s="186"/>
      <c r="W34" s="56"/>
      <c r="X34" s="187">
        <v>40.416711999999997</v>
      </c>
      <c r="Y34" s="187">
        <v>44.160062000000003</v>
      </c>
      <c r="Z34" s="187">
        <v>0.99234370999999999</v>
      </c>
      <c r="AA34" s="62">
        <v>0.99577979000000005</v>
      </c>
      <c r="AB34" s="62">
        <v>8.0253670000000003E-3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0.41918699999999376</v>
      </c>
      <c r="AN34" s="121">
        <f t="shared" si="5"/>
        <v>0.22106200000000342</v>
      </c>
      <c r="AO34" s="121">
        <f t="shared" si="6"/>
        <v>3.7098000000002074E-4</v>
      </c>
      <c r="AP34" s="121">
        <f t="shared" si="7"/>
        <v>1.3297500000000184E-3</v>
      </c>
      <c r="AQ34" s="87">
        <f t="shared" si="8"/>
        <v>-4.4951899999999892E-4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41.826307999999997</v>
      </c>
      <c r="G35" s="187">
        <v>45.399256999999999</v>
      </c>
      <c r="H35" s="187">
        <v>0.99381297000000002</v>
      </c>
      <c r="I35" s="62">
        <v>0.99591545000000004</v>
      </c>
      <c r="J35" s="62">
        <v>6.1381960000000003E-3</v>
      </c>
      <c r="K35" s="188"/>
      <c r="L35" s="258"/>
      <c r="M35" s="258"/>
      <c r="N35" s="56"/>
      <c r="O35" s="28"/>
      <c r="P35" s="56"/>
      <c r="Q35" s="28"/>
      <c r="R35" s="132"/>
      <c r="S35" s="213"/>
      <c r="T35" s="285"/>
      <c r="U35" s="27" t="s">
        <v>35</v>
      </c>
      <c r="V35" s="186"/>
      <c r="W35" s="56"/>
      <c r="X35" s="187">
        <v>41.914318999999999</v>
      </c>
      <c r="Y35" s="187">
        <v>45.288978999999998</v>
      </c>
      <c r="Z35" s="187">
        <v>0.99387395000000001</v>
      </c>
      <c r="AA35" s="62">
        <v>0.99627547000000005</v>
      </c>
      <c r="AB35" s="62">
        <v>6.3174219999999996E-3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8.8011000000001616E-2</v>
      </c>
      <c r="AN35" s="121">
        <f t="shared" si="5"/>
        <v>-0.11027800000000099</v>
      </c>
      <c r="AO35" s="121">
        <f t="shared" si="6"/>
        <v>6.0979999999988266E-5</v>
      </c>
      <c r="AP35" s="121">
        <f t="shared" si="7"/>
        <v>3.6002000000001644E-4</v>
      </c>
      <c r="AQ35" s="87">
        <f t="shared" si="8"/>
        <v>1.7922599999999934E-4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42.998069999999998</v>
      </c>
      <c r="G36" s="187">
        <v>46.359344999999998</v>
      </c>
      <c r="H36" s="187">
        <v>0.99468535999999996</v>
      </c>
      <c r="I36" s="62">
        <v>0.99770502999999999</v>
      </c>
      <c r="J36" s="62">
        <v>4.9054720000000001E-3</v>
      </c>
      <c r="K36" s="188"/>
      <c r="L36" s="258"/>
      <c r="M36" s="258"/>
      <c r="N36" s="56"/>
      <c r="O36" s="28"/>
      <c r="P36" s="56"/>
      <c r="Q36" s="28"/>
      <c r="R36" s="132"/>
      <c r="S36" s="213"/>
      <c r="T36" s="285"/>
      <c r="U36" s="27" t="s">
        <v>37</v>
      </c>
      <c r="V36" s="186"/>
      <c r="W36" s="56"/>
      <c r="X36" s="187">
        <v>42.999996000000003</v>
      </c>
      <c r="Y36" s="187">
        <v>46.223700000000001</v>
      </c>
      <c r="Z36" s="187">
        <v>0.99467004000000003</v>
      </c>
      <c r="AA36" s="62">
        <v>0.99723275</v>
      </c>
      <c r="AB36" s="62">
        <v>5.0945262999999999E-3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1.9260000000045352E-3</v>
      </c>
      <c r="AN36" s="121">
        <f t="shared" si="5"/>
        <v>-0.13564499999999668</v>
      </c>
      <c r="AO36" s="121">
        <f t="shared" si="6"/>
        <v>-1.5319999999929834E-5</v>
      </c>
      <c r="AP36" s="121">
        <f t="shared" si="7"/>
        <v>-4.722799999999916E-4</v>
      </c>
      <c r="AQ36" s="87">
        <f t="shared" si="8"/>
        <v>1.890542999999998E-4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36.890324999999997</v>
      </c>
      <c r="G38" s="96">
        <v>41.422043000000002</v>
      </c>
      <c r="H38" s="96">
        <v>0.98653323999999998</v>
      </c>
      <c r="I38" s="60">
        <v>0.99333724000000001</v>
      </c>
      <c r="J38" s="60">
        <v>1.5380618E-2</v>
      </c>
      <c r="K38" s="61"/>
      <c r="L38" s="257"/>
      <c r="M38" s="257"/>
      <c r="N38" s="55"/>
      <c r="O38" s="26"/>
      <c r="P38" s="55"/>
      <c r="Q38" s="26"/>
      <c r="R38" s="131"/>
      <c r="S38" s="213"/>
      <c r="T38" s="287" t="s">
        <v>72</v>
      </c>
      <c r="U38" s="25" t="s">
        <v>33</v>
      </c>
      <c r="V38" s="39"/>
      <c r="W38" s="55"/>
      <c r="X38" s="96">
        <v>37.498452</v>
      </c>
      <c r="Y38" s="96">
        <v>41.862355000000001</v>
      </c>
      <c r="Z38" s="96">
        <v>0.98811163000000002</v>
      </c>
      <c r="AA38" s="60">
        <v>0.99426031999999998</v>
      </c>
      <c r="AB38" s="60">
        <v>1.3015954999999999E-2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0.60812700000000319</v>
      </c>
      <c r="AN38" s="95">
        <f t="shared" si="5"/>
        <v>0.4403119999999987</v>
      </c>
      <c r="AO38" s="95">
        <f t="shared" si="6"/>
        <v>1.5783900000000406E-3</v>
      </c>
      <c r="AP38" s="95">
        <f t="shared" si="7"/>
        <v>9.2307999999996504E-4</v>
      </c>
      <c r="AQ38" s="120">
        <f t="shared" si="8"/>
        <v>-2.3646630000000012E-3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40.148000000000003</v>
      </c>
      <c r="G39" s="187">
        <v>44.102052</v>
      </c>
      <c r="H39" s="187">
        <v>0.99218854000000001</v>
      </c>
      <c r="I39" s="62">
        <v>0.99486841999999998</v>
      </c>
      <c r="J39" s="62">
        <v>7.9980959999999997E-3</v>
      </c>
      <c r="K39" s="188"/>
      <c r="L39" s="258"/>
      <c r="M39" s="258"/>
      <c r="N39" s="56"/>
      <c r="O39" s="28"/>
      <c r="P39" s="56"/>
      <c r="Q39" s="28"/>
      <c r="R39" s="132"/>
      <c r="S39" s="213"/>
      <c r="T39" s="285"/>
      <c r="U39" s="27" t="s">
        <v>34</v>
      </c>
      <c r="V39" s="186"/>
      <c r="W39" s="56"/>
      <c r="X39" s="187">
        <v>40.430551999999999</v>
      </c>
      <c r="Y39" s="187">
        <v>44.211201000000003</v>
      </c>
      <c r="Z39" s="187">
        <v>0.99247943999999999</v>
      </c>
      <c r="AA39" s="62">
        <v>0.99597692999999998</v>
      </c>
      <c r="AB39" s="62">
        <v>7.6509452999999998E-3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0.28255199999999547</v>
      </c>
      <c r="AN39" s="121">
        <f t="shared" si="5"/>
        <v>0.10914900000000216</v>
      </c>
      <c r="AO39" s="121">
        <f t="shared" si="6"/>
        <v>2.9089999999998284E-4</v>
      </c>
      <c r="AP39" s="121">
        <f t="shared" si="7"/>
        <v>1.108510000000007E-3</v>
      </c>
      <c r="AQ39" s="87">
        <f t="shared" si="8"/>
        <v>-3.4715069999999987E-4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41.735086000000003</v>
      </c>
      <c r="G40" s="187">
        <v>45.371411000000002</v>
      </c>
      <c r="H40" s="187">
        <v>0.99381825999999995</v>
      </c>
      <c r="I40" s="62">
        <v>0.99615724999999999</v>
      </c>
      <c r="J40" s="62">
        <v>5.9414610000000003E-3</v>
      </c>
      <c r="K40" s="188"/>
      <c r="L40" s="258"/>
      <c r="M40" s="258"/>
      <c r="N40" s="56"/>
      <c r="O40" s="28"/>
      <c r="P40" s="56"/>
      <c r="Q40" s="28"/>
      <c r="R40" s="132"/>
      <c r="S40" s="213"/>
      <c r="T40" s="285"/>
      <c r="U40" s="27" t="s">
        <v>35</v>
      </c>
      <c r="V40" s="186"/>
      <c r="W40" s="56"/>
      <c r="X40" s="187">
        <v>41.801214000000002</v>
      </c>
      <c r="Y40" s="187">
        <v>45.241869999999999</v>
      </c>
      <c r="Z40" s="187">
        <v>0.99385093999999996</v>
      </c>
      <c r="AA40" s="62">
        <v>0.99654746999999999</v>
      </c>
      <c r="AB40" s="62">
        <v>6.1823846999999998E-3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6.6127999999999076E-2</v>
      </c>
      <c r="AN40" s="121">
        <f t="shared" si="5"/>
        <v>-0.12954100000000324</v>
      </c>
      <c r="AO40" s="121">
        <f t="shared" si="6"/>
        <v>3.2680000000007148E-5</v>
      </c>
      <c r="AP40" s="121">
        <f t="shared" si="7"/>
        <v>3.9021999999999668E-4</v>
      </c>
      <c r="AQ40" s="87">
        <f t="shared" si="8"/>
        <v>2.4092369999999946E-4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42.712899</v>
      </c>
      <c r="G41" s="187">
        <v>46.172060000000002</v>
      </c>
      <c r="H41" s="187">
        <v>0.99460939000000004</v>
      </c>
      <c r="I41" s="62">
        <v>0.99774136000000002</v>
      </c>
      <c r="J41" s="62">
        <v>4.8933780000000003E-3</v>
      </c>
      <c r="K41" s="188"/>
      <c r="L41" s="258"/>
      <c r="M41" s="258"/>
      <c r="N41" s="56"/>
      <c r="O41" s="28"/>
      <c r="P41" s="56"/>
      <c r="Q41" s="28"/>
      <c r="R41" s="132"/>
      <c r="S41" s="213"/>
      <c r="T41" s="285"/>
      <c r="U41" s="27" t="s">
        <v>37</v>
      </c>
      <c r="V41" s="186"/>
      <c r="W41" s="56"/>
      <c r="X41" s="187">
        <v>42.731470999999999</v>
      </c>
      <c r="Y41" s="187">
        <v>46.049177</v>
      </c>
      <c r="Z41" s="187">
        <v>0.99457459999999998</v>
      </c>
      <c r="AA41" s="62">
        <v>0.99739580000000005</v>
      </c>
      <c r="AB41" s="62">
        <v>5.0918628000000002E-3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1.8571999999998923E-2</v>
      </c>
      <c r="AN41" s="121">
        <f t="shared" si="5"/>
        <v>-0.12288300000000163</v>
      </c>
      <c r="AO41" s="121">
        <f t="shared" si="6"/>
        <v>-3.4790000000062271E-5</v>
      </c>
      <c r="AP41" s="121">
        <f t="shared" si="7"/>
        <v>-3.45559999999967E-4</v>
      </c>
      <c r="AQ41" s="87">
        <f t="shared" si="8"/>
        <v>1.9848479999999991E-4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36.931283999999998</v>
      </c>
      <c r="G43" s="96">
        <v>41.487828</v>
      </c>
      <c r="H43" s="96">
        <v>0.98671076999999996</v>
      </c>
      <c r="I43" s="60">
        <v>0.99393021000000004</v>
      </c>
      <c r="J43" s="60">
        <v>1.4700627000000001E-2</v>
      </c>
      <c r="K43" s="61"/>
      <c r="L43" s="257"/>
      <c r="M43" s="257"/>
      <c r="N43" s="55"/>
      <c r="O43" s="26"/>
      <c r="P43" s="55"/>
      <c r="Q43" s="26"/>
      <c r="R43" s="131"/>
      <c r="S43" s="213"/>
      <c r="T43" s="287" t="s">
        <v>73</v>
      </c>
      <c r="U43" s="25" t="s">
        <v>33</v>
      </c>
      <c r="V43" s="39"/>
      <c r="W43" s="55"/>
      <c r="X43" s="96">
        <v>37.596932000000002</v>
      </c>
      <c r="Y43" s="96">
        <v>41.962283999999997</v>
      </c>
      <c r="Z43" s="96">
        <v>0.98828720000000003</v>
      </c>
      <c r="AA43" s="60">
        <v>0.99437770000000003</v>
      </c>
      <c r="AB43" s="60">
        <v>1.254896E-2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0.66564800000000446</v>
      </c>
      <c r="AN43" s="95">
        <f t="shared" si="5"/>
        <v>0.47445599999999644</v>
      </c>
      <c r="AO43" s="95">
        <f t="shared" si="6"/>
        <v>1.5764300000000731E-3</v>
      </c>
      <c r="AP43" s="95">
        <f t="shared" si="7"/>
        <v>4.4748999999999484E-4</v>
      </c>
      <c r="AQ43" s="120">
        <f t="shared" si="8"/>
        <v>-2.1516670000000012E-3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40.159492999999998</v>
      </c>
      <c r="G44" s="187">
        <v>44.143188000000002</v>
      </c>
      <c r="H44" s="187">
        <v>0.99229559000000001</v>
      </c>
      <c r="I44" s="62">
        <v>0.99534454000000006</v>
      </c>
      <c r="J44" s="62">
        <v>7.4389210000000002E-3</v>
      </c>
      <c r="K44" s="188"/>
      <c r="L44" s="258"/>
      <c r="M44" s="258"/>
      <c r="N44" s="56"/>
      <c r="O44" s="28"/>
      <c r="P44" s="56"/>
      <c r="Q44" s="28"/>
      <c r="R44" s="132"/>
      <c r="S44" s="213"/>
      <c r="T44" s="285"/>
      <c r="U44" s="27" t="s">
        <v>34</v>
      </c>
      <c r="V44" s="186"/>
      <c r="W44" s="56"/>
      <c r="X44" s="187">
        <v>40.487704000000001</v>
      </c>
      <c r="Y44" s="187">
        <v>44.280129000000002</v>
      </c>
      <c r="Z44" s="187">
        <v>0.99255409000000006</v>
      </c>
      <c r="AA44" s="62">
        <v>0.99613874000000002</v>
      </c>
      <c r="AB44" s="62">
        <v>7.278217E-3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0.32821100000000314</v>
      </c>
      <c r="AN44" s="121">
        <f t="shared" si="5"/>
        <v>0.1369410000000002</v>
      </c>
      <c r="AO44" s="121">
        <f t="shared" si="6"/>
        <v>2.5850000000005036E-4</v>
      </c>
      <c r="AP44" s="121">
        <f t="shared" si="7"/>
        <v>7.9419999999996715E-4</v>
      </c>
      <c r="AQ44" s="87">
        <f t="shared" si="8"/>
        <v>-1.6070400000000023E-4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41.731862999999997</v>
      </c>
      <c r="G45" s="187">
        <v>45.387177999999999</v>
      </c>
      <c r="H45" s="187">
        <v>0.99381629999999999</v>
      </c>
      <c r="I45" s="62">
        <v>0.99648208000000005</v>
      </c>
      <c r="J45" s="62">
        <v>5.5864844000000002E-3</v>
      </c>
      <c r="K45" s="188"/>
      <c r="L45" s="258"/>
      <c r="M45" s="258"/>
      <c r="N45" s="56"/>
      <c r="O45" s="28"/>
      <c r="P45" s="56"/>
      <c r="Q45" s="28"/>
      <c r="R45" s="132"/>
      <c r="S45" s="213"/>
      <c r="T45" s="285"/>
      <c r="U45" s="27" t="s">
        <v>35</v>
      </c>
      <c r="V45" s="186"/>
      <c r="W45" s="56"/>
      <c r="X45" s="187">
        <v>41.813538000000001</v>
      </c>
      <c r="Y45" s="187">
        <v>45.274875000000002</v>
      </c>
      <c r="Z45" s="187">
        <v>0.99384099999999997</v>
      </c>
      <c r="AA45" s="62">
        <v>0.99688504</v>
      </c>
      <c r="AB45" s="62">
        <v>5.7830700000000004E-3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8.1675000000004161E-2</v>
      </c>
      <c r="AN45" s="121">
        <f t="shared" si="5"/>
        <v>-0.11230299999999716</v>
      </c>
      <c r="AO45" s="121">
        <f t="shared" si="6"/>
        <v>2.469999999998862E-5</v>
      </c>
      <c r="AP45" s="121">
        <f t="shared" si="7"/>
        <v>4.0295999999995225E-4</v>
      </c>
      <c r="AQ45" s="87">
        <f t="shared" si="8"/>
        <v>1.9658560000000019E-4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42.666096000000003</v>
      </c>
      <c r="G46" s="187">
        <v>46.159266000000002</v>
      </c>
      <c r="H46" s="187">
        <v>0.99457572999999999</v>
      </c>
      <c r="I46" s="62">
        <v>0.99772552999999997</v>
      </c>
      <c r="J46" s="62">
        <v>4.7105039999999999E-3</v>
      </c>
      <c r="K46" s="188"/>
      <c r="L46" s="258"/>
      <c r="M46" s="258"/>
      <c r="N46" s="56"/>
      <c r="O46" s="28"/>
      <c r="P46" s="56"/>
      <c r="Q46" s="28"/>
      <c r="R46" s="132"/>
      <c r="S46" s="213"/>
      <c r="T46" s="285"/>
      <c r="U46" s="27" t="s">
        <v>37</v>
      </c>
      <c r="V46" s="186"/>
      <c r="W46" s="56"/>
      <c r="X46" s="187">
        <v>42.696837000000002</v>
      </c>
      <c r="Y46" s="187">
        <v>46.041775999999999</v>
      </c>
      <c r="Z46" s="187">
        <v>0.99454028000000005</v>
      </c>
      <c r="AA46" s="62">
        <v>0.99764812000000003</v>
      </c>
      <c r="AB46" s="62">
        <v>4.9055573000000002E-3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3.0740999999999019E-2</v>
      </c>
      <c r="AN46" s="121">
        <f t="shared" si="5"/>
        <v>-0.11749000000000365</v>
      </c>
      <c r="AO46" s="121">
        <f t="shared" si="6"/>
        <v>-3.5449999999936921E-5</v>
      </c>
      <c r="AP46" s="121">
        <f t="shared" si="7"/>
        <v>-7.7409999999944468E-5</v>
      </c>
      <c r="AQ46" s="87">
        <f t="shared" si="8"/>
        <v>1.9505330000000026E-4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36.792912000000001</v>
      </c>
      <c r="G48" s="96">
        <v>41.337477</v>
      </c>
      <c r="H48" s="96">
        <v>0.98650598</v>
      </c>
      <c r="I48" s="60">
        <v>0.99368312999999997</v>
      </c>
      <c r="J48" s="60">
        <v>1.6118159999999999E-2</v>
      </c>
      <c r="K48" s="61"/>
      <c r="L48" s="257"/>
      <c r="M48" s="257"/>
      <c r="N48" s="55"/>
      <c r="O48" s="26"/>
      <c r="P48" s="55"/>
      <c r="Q48" s="26"/>
      <c r="R48" s="131"/>
      <c r="S48" s="213"/>
      <c r="T48" s="287" t="s">
        <v>74</v>
      </c>
      <c r="U48" s="25" t="s">
        <v>33</v>
      </c>
      <c r="V48" s="39"/>
      <c r="W48" s="55"/>
      <c r="X48" s="96">
        <v>37.480308999999998</v>
      </c>
      <c r="Y48" s="96">
        <v>41.839917999999997</v>
      </c>
      <c r="Z48" s="96">
        <v>0.98802146999999996</v>
      </c>
      <c r="AA48" s="60">
        <v>0.99366818999999995</v>
      </c>
      <c r="AB48" s="60">
        <v>1.3761714E-2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0.68739699999999715</v>
      </c>
      <c r="AN48" s="95">
        <f t="shared" si="5"/>
        <v>0.50244099999999747</v>
      </c>
      <c r="AO48" s="95">
        <f t="shared" si="6"/>
        <v>1.5154899999999527E-3</v>
      </c>
      <c r="AP48" s="95">
        <f t="shared" si="7"/>
        <v>-1.4940000000018827E-5</v>
      </c>
      <c r="AQ48" s="120">
        <f t="shared" si="8"/>
        <v>-2.3564459999999999E-3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40.026446999999997</v>
      </c>
      <c r="G49" s="187">
        <v>44.003832000000003</v>
      </c>
      <c r="H49" s="187">
        <v>0.9921122</v>
      </c>
      <c r="I49" s="62">
        <v>0.99547618999999998</v>
      </c>
      <c r="J49" s="62">
        <v>8.1972840000000009E-3</v>
      </c>
      <c r="K49" s="188"/>
      <c r="L49" s="258"/>
      <c r="M49" s="258"/>
      <c r="N49" s="56"/>
      <c r="O49" s="28"/>
      <c r="P49" s="56"/>
      <c r="Q49" s="28"/>
      <c r="R49" s="132"/>
      <c r="S49" s="213"/>
      <c r="T49" s="285"/>
      <c r="U49" s="27" t="s">
        <v>34</v>
      </c>
      <c r="V49" s="186"/>
      <c r="W49" s="56"/>
      <c r="X49" s="187">
        <v>40.293882000000004</v>
      </c>
      <c r="Y49" s="187">
        <v>44.083624999999998</v>
      </c>
      <c r="Z49" s="187">
        <v>0.99235492999999997</v>
      </c>
      <c r="AA49" s="62">
        <v>0.99568343999999998</v>
      </c>
      <c r="AB49" s="62">
        <v>8.0698139999999998E-3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0.26743500000000608</v>
      </c>
      <c r="AN49" s="121">
        <f t="shared" si="5"/>
        <v>7.9792999999995118E-2</v>
      </c>
      <c r="AO49" s="121">
        <f t="shared" si="6"/>
        <v>2.427299999999688E-4</v>
      </c>
      <c r="AP49" s="121">
        <f t="shared" si="7"/>
        <v>2.0724999999999216E-4</v>
      </c>
      <c r="AQ49" s="87">
        <f t="shared" si="8"/>
        <v>-1.2747000000000105E-4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41.611877</v>
      </c>
      <c r="G50" s="187">
        <v>45.260871999999999</v>
      </c>
      <c r="H50" s="187">
        <v>0.99368933000000004</v>
      </c>
      <c r="I50" s="62">
        <v>0.99660627000000002</v>
      </c>
      <c r="J50" s="62">
        <v>6.1389184999999999E-3</v>
      </c>
      <c r="K50" s="188"/>
      <c r="L50" s="258"/>
      <c r="M50" s="258"/>
      <c r="N50" s="56"/>
      <c r="O50" s="28"/>
      <c r="P50" s="56"/>
      <c r="Q50" s="28"/>
      <c r="R50" s="132"/>
      <c r="S50" s="213"/>
      <c r="T50" s="285"/>
      <c r="U50" s="27" t="s">
        <v>35</v>
      </c>
      <c r="V50" s="186"/>
      <c r="W50" s="56"/>
      <c r="X50" s="187">
        <v>41.673186000000001</v>
      </c>
      <c r="Y50" s="187">
        <v>45.159131000000002</v>
      </c>
      <c r="Z50" s="187">
        <v>0.99372956000000001</v>
      </c>
      <c r="AA50" s="62">
        <v>0.99673972</v>
      </c>
      <c r="AB50" s="62">
        <v>6.3143195999999999E-3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6.130900000000139E-2</v>
      </c>
      <c r="AN50" s="121">
        <f t="shared" si="5"/>
        <v>-0.10174099999999697</v>
      </c>
      <c r="AO50" s="121">
        <f t="shared" si="6"/>
        <v>4.0229999999974453E-5</v>
      </c>
      <c r="AP50" s="121">
        <f t="shared" si="7"/>
        <v>1.3344999999997942E-4</v>
      </c>
      <c r="AQ50" s="87">
        <f t="shared" si="8"/>
        <v>1.7540109999999998E-4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42.592148000000002</v>
      </c>
      <c r="G51" s="187">
        <v>46.071837000000002</v>
      </c>
      <c r="H51" s="187">
        <v>0.99447145000000003</v>
      </c>
      <c r="I51" s="62">
        <v>0.99769958000000003</v>
      </c>
      <c r="J51" s="62">
        <v>5.1591503E-3</v>
      </c>
      <c r="K51" s="188"/>
      <c r="L51" s="258"/>
      <c r="M51" s="258"/>
      <c r="N51" s="56"/>
      <c r="O51" s="28"/>
      <c r="P51" s="56"/>
      <c r="Q51" s="28"/>
      <c r="R51" s="132"/>
      <c r="S51" s="213"/>
      <c r="T51" s="285"/>
      <c r="U51" s="27" t="s">
        <v>37</v>
      </c>
      <c r="V51" s="186"/>
      <c r="W51" s="56"/>
      <c r="X51" s="187">
        <v>42.610639999999997</v>
      </c>
      <c r="Y51" s="187">
        <v>45.952106000000001</v>
      </c>
      <c r="Z51" s="187">
        <v>0.99445311000000003</v>
      </c>
      <c r="AA51" s="62">
        <v>0.99764050999999998</v>
      </c>
      <c r="AB51" s="62">
        <v>5.4322290000000002E-3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1.8491999999994846E-2</v>
      </c>
      <c r="AN51" s="121">
        <f t="shared" si="5"/>
        <v>-0.11973100000000159</v>
      </c>
      <c r="AO51" s="121">
        <f t="shared" si="6"/>
        <v>-1.8340000000005574E-5</v>
      </c>
      <c r="AP51" s="121">
        <f t="shared" si="7"/>
        <v>-5.9070000000049916E-5</v>
      </c>
      <c r="AQ51" s="87">
        <f t="shared" si="8"/>
        <v>2.7307870000000019E-4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35.961950999999999</v>
      </c>
      <c r="G53" s="96">
        <v>40.415967999999999</v>
      </c>
      <c r="H53" s="96">
        <v>0.98514875000000002</v>
      </c>
      <c r="I53" s="60">
        <v>0.99287143</v>
      </c>
      <c r="J53" s="60">
        <v>1.8556922999999999E-2</v>
      </c>
      <c r="K53" s="61"/>
      <c r="L53" s="257"/>
      <c r="M53" s="257"/>
      <c r="N53" s="55"/>
      <c r="O53" s="26"/>
      <c r="P53" s="55"/>
      <c r="Q53" s="26"/>
      <c r="R53" s="131"/>
      <c r="S53" s="213"/>
      <c r="T53" s="287" t="s">
        <v>75</v>
      </c>
      <c r="U53" s="25" t="s">
        <v>33</v>
      </c>
      <c r="V53" s="39"/>
      <c r="W53" s="55"/>
      <c r="X53" s="96">
        <v>36.802801000000002</v>
      </c>
      <c r="Y53" s="96">
        <v>41.051682999999997</v>
      </c>
      <c r="Z53" s="96">
        <v>0.98700474000000005</v>
      </c>
      <c r="AA53" s="60">
        <v>0.99297826</v>
      </c>
      <c r="AB53" s="60">
        <v>1.5903765E-2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0.84085000000000321</v>
      </c>
      <c r="AN53" s="95">
        <f t="shared" si="5"/>
        <v>0.63571499999999759</v>
      </c>
      <c r="AO53" s="95">
        <f t="shared" si="6"/>
        <v>1.8559900000000296E-3</v>
      </c>
      <c r="AP53" s="95">
        <f t="shared" si="7"/>
        <v>1.068300000000022E-4</v>
      </c>
      <c r="AQ53" s="120">
        <f t="shared" si="8"/>
        <v>-2.6531579999999992E-3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39.215508</v>
      </c>
      <c r="G54" s="187">
        <v>43.087845999999999</v>
      </c>
      <c r="H54" s="187">
        <v>0.99137271999999999</v>
      </c>
      <c r="I54" s="62">
        <v>0.99548300999999995</v>
      </c>
      <c r="J54" s="62">
        <v>9.9688220000000004E-3</v>
      </c>
      <c r="K54" s="188"/>
      <c r="L54" s="258"/>
      <c r="M54" s="258"/>
      <c r="N54" s="56"/>
      <c r="O54" s="28"/>
      <c r="P54" s="56"/>
      <c r="Q54" s="28"/>
      <c r="R54" s="132"/>
      <c r="S54" s="213"/>
      <c r="T54" s="285"/>
      <c r="U54" s="27" t="s">
        <v>34</v>
      </c>
      <c r="V54" s="186"/>
      <c r="W54" s="56"/>
      <c r="X54" s="187">
        <v>39.482564000000004</v>
      </c>
      <c r="Y54" s="187">
        <v>43.245496000000003</v>
      </c>
      <c r="Z54" s="187">
        <v>0.99170309000000001</v>
      </c>
      <c r="AA54" s="62">
        <v>0.99528618999999996</v>
      </c>
      <c r="AB54" s="62">
        <v>9.5978190000000005E-3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0.26705600000000373</v>
      </c>
      <c r="AN54" s="121">
        <f t="shared" si="5"/>
        <v>0.15765000000000384</v>
      </c>
      <c r="AO54" s="121">
        <f t="shared" si="6"/>
        <v>3.3037000000002426E-4</v>
      </c>
      <c r="AP54" s="121">
        <f t="shared" si="7"/>
        <v>-1.9681999999998645E-4</v>
      </c>
      <c r="AQ54" s="87">
        <f t="shared" si="8"/>
        <v>-3.7100299999999996E-4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41.037883999999998</v>
      </c>
      <c r="G55" s="187">
        <v>44.618535999999999</v>
      </c>
      <c r="H55" s="187">
        <v>0.99326809999999999</v>
      </c>
      <c r="I55" s="62">
        <v>0.99668473999999996</v>
      </c>
      <c r="J55" s="62">
        <v>7.2017089999999997E-3</v>
      </c>
      <c r="K55" s="188"/>
      <c r="L55" s="258"/>
      <c r="M55" s="258"/>
      <c r="N55" s="56"/>
      <c r="O55" s="28"/>
      <c r="P55" s="56"/>
      <c r="Q55" s="28"/>
      <c r="R55" s="132"/>
      <c r="S55" s="213"/>
      <c r="T55" s="285"/>
      <c r="U55" s="27" t="s">
        <v>35</v>
      </c>
      <c r="V55" s="186"/>
      <c r="W55" s="56"/>
      <c r="X55" s="187">
        <v>41.079816000000001</v>
      </c>
      <c r="Y55" s="187">
        <v>44.554166000000002</v>
      </c>
      <c r="Z55" s="187">
        <v>0.99337078000000001</v>
      </c>
      <c r="AA55" s="62">
        <v>0.99666279999999996</v>
      </c>
      <c r="AB55" s="62">
        <v>7.3281459999999998E-3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4.1932000000002745E-2</v>
      </c>
      <c r="AN55" s="121">
        <f t="shared" si="5"/>
        <v>-6.4369999999996708E-2</v>
      </c>
      <c r="AO55" s="121">
        <f t="shared" si="6"/>
        <v>1.0268000000002164E-4</v>
      </c>
      <c r="AP55" s="121">
        <f t="shared" si="7"/>
        <v>-2.1939999999998072E-5</v>
      </c>
      <c r="AQ55" s="87">
        <f t="shared" si="8"/>
        <v>1.2643700000000008E-4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42.132139000000002</v>
      </c>
      <c r="G56" s="187">
        <v>45.604655000000001</v>
      </c>
      <c r="H56" s="187">
        <v>0.99423717</v>
      </c>
      <c r="I56" s="62">
        <v>0.99756129999999998</v>
      </c>
      <c r="J56" s="62">
        <v>5.9117414E-3</v>
      </c>
      <c r="K56" s="188"/>
      <c r="L56" s="258"/>
      <c r="M56" s="258"/>
      <c r="N56" s="56"/>
      <c r="O56" s="28"/>
      <c r="P56" s="56"/>
      <c r="Q56" s="28"/>
      <c r="R56" s="132"/>
      <c r="S56" s="213"/>
      <c r="T56" s="285"/>
      <c r="U56" s="27" t="s">
        <v>37</v>
      </c>
      <c r="V56" s="186"/>
      <c r="W56" s="56"/>
      <c r="X56" s="187">
        <v>42.164783</v>
      </c>
      <c r="Y56" s="187">
        <v>45.504786000000003</v>
      </c>
      <c r="Z56" s="187">
        <v>0.99425384999999999</v>
      </c>
      <c r="AA56" s="62">
        <v>0.99750095000000005</v>
      </c>
      <c r="AB56" s="62">
        <v>6.1487219999999997E-3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3.2643999999997675E-2</v>
      </c>
      <c r="AN56" s="121">
        <f t="shared" si="5"/>
        <v>-9.9868999999998209E-2</v>
      </c>
      <c r="AO56" s="121">
        <f t="shared" si="6"/>
        <v>1.6679999999991146E-5</v>
      </c>
      <c r="AP56" s="121">
        <f t="shared" si="7"/>
        <v>-6.0349999999931292E-5</v>
      </c>
      <c r="AQ56" s="87">
        <f t="shared" si="8"/>
        <v>2.3698059999999969E-4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36.758797999999999</v>
      </c>
      <c r="G58" s="96">
        <v>41.376683</v>
      </c>
      <c r="H58" s="96">
        <v>0.98667565000000002</v>
      </c>
      <c r="I58" s="60">
        <v>0.99293571999999997</v>
      </c>
      <c r="J58" s="60">
        <v>1.4900468E-2</v>
      </c>
      <c r="K58" s="61"/>
      <c r="L58" s="257"/>
      <c r="M58" s="257"/>
      <c r="N58" s="55"/>
      <c r="O58" s="26"/>
      <c r="P58" s="55"/>
      <c r="Q58" s="26"/>
      <c r="R58" s="131"/>
      <c r="S58" s="213"/>
      <c r="T58" s="287" t="s">
        <v>76</v>
      </c>
      <c r="U58" s="25" t="s">
        <v>33</v>
      </c>
      <c r="V58" s="39"/>
      <c r="W58" s="55"/>
      <c r="X58" s="96">
        <v>37.455343999999997</v>
      </c>
      <c r="Y58" s="96">
        <v>41.898384999999998</v>
      </c>
      <c r="Z58" s="96">
        <v>0.98837949000000003</v>
      </c>
      <c r="AA58" s="60">
        <v>0.99439087000000004</v>
      </c>
      <c r="AB58" s="60">
        <v>1.2261974E-2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0.69654599999999789</v>
      </c>
      <c r="AN58" s="95">
        <f t="shared" si="5"/>
        <v>0.52170199999999767</v>
      </c>
      <c r="AO58" s="95">
        <f t="shared" si="6"/>
        <v>1.703840000000012E-3</v>
      </c>
      <c r="AP58" s="95">
        <f t="shared" si="7"/>
        <v>1.4551500000000717E-3</v>
      </c>
      <c r="AQ58" s="120">
        <f t="shared" si="8"/>
        <v>-2.6384939999999999E-3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40.160784999999997</v>
      </c>
      <c r="G59" s="187">
        <v>44.152763999999998</v>
      </c>
      <c r="H59" s="187">
        <v>0.99254094999999998</v>
      </c>
      <c r="I59" s="62">
        <v>0.99500535999999995</v>
      </c>
      <c r="J59" s="62">
        <v>7.4347722999999998E-3</v>
      </c>
      <c r="K59" s="188"/>
      <c r="L59" s="258"/>
      <c r="M59" s="258"/>
      <c r="N59" s="56"/>
      <c r="O59" s="28"/>
      <c r="P59" s="56"/>
      <c r="Q59" s="28"/>
      <c r="R59" s="132"/>
      <c r="S59" s="213"/>
      <c r="T59" s="285"/>
      <c r="U59" s="27" t="s">
        <v>34</v>
      </c>
      <c r="V59" s="186"/>
      <c r="W59" s="56"/>
      <c r="X59" s="187">
        <v>40.462890000000002</v>
      </c>
      <c r="Y59" s="187">
        <v>44.286879999999996</v>
      </c>
      <c r="Z59" s="187">
        <v>0.99291067</v>
      </c>
      <c r="AA59" s="62">
        <v>0.99592736000000004</v>
      </c>
      <c r="AB59" s="62">
        <v>6.9750332999999999E-3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0.30210500000000451</v>
      </c>
      <c r="AN59" s="121">
        <f t="shared" si="5"/>
        <v>0.13411599999999879</v>
      </c>
      <c r="AO59" s="121">
        <f t="shared" si="6"/>
        <v>3.6972000000001781E-4</v>
      </c>
      <c r="AP59" s="121">
        <f t="shared" si="7"/>
        <v>9.2200000000008941E-4</v>
      </c>
      <c r="AQ59" s="87">
        <f t="shared" si="8"/>
        <v>-4.5973899999999981E-4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41.970775000000003</v>
      </c>
      <c r="G60" s="187">
        <v>45.609648999999997</v>
      </c>
      <c r="H60" s="187">
        <v>0.99431617000000005</v>
      </c>
      <c r="I60" s="62">
        <v>0.99624225</v>
      </c>
      <c r="J60" s="62">
        <v>5.1381947000000002E-3</v>
      </c>
      <c r="K60" s="188"/>
      <c r="L60" s="258"/>
      <c r="M60" s="258"/>
      <c r="N60" s="56"/>
      <c r="O60" s="28"/>
      <c r="P60" s="56"/>
      <c r="Q60" s="28"/>
      <c r="R60" s="132"/>
      <c r="S60" s="213"/>
      <c r="T60" s="285"/>
      <c r="U60" s="27" t="s">
        <v>35</v>
      </c>
      <c r="V60" s="186"/>
      <c r="W60" s="56"/>
      <c r="X60" s="187">
        <v>42.060189000000001</v>
      </c>
      <c r="Y60" s="187">
        <v>45.445737999999999</v>
      </c>
      <c r="Z60" s="187">
        <v>0.99434137</v>
      </c>
      <c r="AA60" s="62">
        <v>0.99643292000000006</v>
      </c>
      <c r="AB60" s="62">
        <v>5.3718435E-3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8.9413999999997884E-2</v>
      </c>
      <c r="AN60" s="121">
        <f t="shared" si="5"/>
        <v>-0.16391099999999881</v>
      </c>
      <c r="AO60" s="121">
        <f t="shared" si="6"/>
        <v>2.5199999999947487E-5</v>
      </c>
      <c r="AP60" s="121">
        <f t="shared" si="7"/>
        <v>1.906700000000594E-4</v>
      </c>
      <c r="AQ60" s="87">
        <f t="shared" si="8"/>
        <v>2.3364879999999977E-4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43.047181000000002</v>
      </c>
      <c r="G61" s="187">
        <v>46.455942999999998</v>
      </c>
      <c r="H61" s="187">
        <v>0.99512882000000003</v>
      </c>
      <c r="I61" s="62">
        <v>0.99783328999999998</v>
      </c>
      <c r="J61" s="62">
        <v>4.0881787000000003E-3</v>
      </c>
      <c r="K61" s="188"/>
      <c r="L61" s="258"/>
      <c r="M61" s="258"/>
      <c r="N61" s="56"/>
      <c r="O61" s="28"/>
      <c r="P61" s="56"/>
      <c r="Q61" s="28"/>
      <c r="R61" s="132"/>
      <c r="S61" s="213"/>
      <c r="T61" s="285"/>
      <c r="U61" s="27" t="s">
        <v>37</v>
      </c>
      <c r="V61" s="186"/>
      <c r="W61" s="56"/>
      <c r="X61" s="187">
        <v>43.047150999999999</v>
      </c>
      <c r="Y61" s="187">
        <v>46.307634999999998</v>
      </c>
      <c r="Z61" s="187">
        <v>0.99511232999999999</v>
      </c>
      <c r="AA61" s="62">
        <v>0.99740295000000001</v>
      </c>
      <c r="AB61" s="62">
        <v>4.2896293999999998E-3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-3.0000000002416982E-5</v>
      </c>
      <c r="AN61" s="121">
        <f t="shared" si="5"/>
        <v>-0.14830800000000011</v>
      </c>
      <c r="AO61" s="121">
        <f t="shared" si="6"/>
        <v>-1.6490000000035643E-5</v>
      </c>
      <c r="AP61" s="121">
        <f t="shared" si="7"/>
        <v>-4.3033999999997352E-4</v>
      </c>
      <c r="AQ61" s="87">
        <f t="shared" si="8"/>
        <v>2.0145069999999952E-4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37.083402</v>
      </c>
      <c r="G63" s="96">
        <v>41.646118999999999</v>
      </c>
      <c r="H63" s="96">
        <v>0.98721035999999995</v>
      </c>
      <c r="I63" s="60">
        <v>0.99388779999999999</v>
      </c>
      <c r="J63" s="60">
        <v>1.3741293999999999E-2</v>
      </c>
      <c r="K63" s="61"/>
      <c r="L63" s="257"/>
      <c r="M63" s="257"/>
      <c r="N63" s="55"/>
      <c r="O63" s="26"/>
      <c r="P63" s="55"/>
      <c r="Q63" s="26"/>
      <c r="R63" s="131"/>
      <c r="S63" s="213"/>
      <c r="T63" s="287" t="s">
        <v>77</v>
      </c>
      <c r="U63" s="25" t="s">
        <v>33</v>
      </c>
      <c r="V63" s="39"/>
      <c r="W63" s="55"/>
      <c r="X63" s="96">
        <v>37.683973000000002</v>
      </c>
      <c r="Y63" s="96">
        <v>42.099840999999998</v>
      </c>
      <c r="Z63" s="96">
        <v>0.98878551999999997</v>
      </c>
      <c r="AA63" s="60">
        <v>0.99475563</v>
      </c>
      <c r="AB63" s="60">
        <v>1.14784185E-2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0.60057100000000219</v>
      </c>
      <c r="AN63" s="95">
        <f t="shared" si="5"/>
        <v>0.45372199999999907</v>
      </c>
      <c r="AO63" s="95">
        <f t="shared" si="6"/>
        <v>1.5751600000000199E-3</v>
      </c>
      <c r="AP63" s="95">
        <f t="shared" si="7"/>
        <v>8.6783000000001387E-4</v>
      </c>
      <c r="AQ63" s="120">
        <f t="shared" si="8"/>
        <v>-2.262875499999999E-3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40.323853</v>
      </c>
      <c r="G64" s="187">
        <v>44.320163000000001</v>
      </c>
      <c r="H64" s="187">
        <v>0.99273184000000003</v>
      </c>
      <c r="I64" s="62">
        <v>0.99540958999999996</v>
      </c>
      <c r="J64" s="62">
        <v>6.9491075999999997E-3</v>
      </c>
      <c r="K64" s="188"/>
      <c r="L64" s="258"/>
      <c r="M64" s="258"/>
      <c r="N64" s="56"/>
      <c r="O64" s="28"/>
      <c r="P64" s="56"/>
      <c r="Q64" s="28"/>
      <c r="R64" s="132"/>
      <c r="S64" s="213"/>
      <c r="T64" s="285"/>
      <c r="U64" s="27" t="s">
        <v>34</v>
      </c>
      <c r="V64" s="186"/>
      <c r="W64" s="56"/>
      <c r="X64" s="187">
        <v>40.615198999999997</v>
      </c>
      <c r="Y64" s="187">
        <v>44.436861999999998</v>
      </c>
      <c r="Z64" s="187">
        <v>0.99302754999999998</v>
      </c>
      <c r="AA64" s="62">
        <v>0.99609544999999999</v>
      </c>
      <c r="AB64" s="62">
        <v>6.4938935000000003E-3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0.29134599999999722</v>
      </c>
      <c r="AN64" s="121">
        <f t="shared" si="5"/>
        <v>0.116698999999997</v>
      </c>
      <c r="AO64" s="121">
        <f t="shared" si="6"/>
        <v>2.9570999999994907E-4</v>
      </c>
      <c r="AP64" s="121">
        <f t="shared" si="7"/>
        <v>6.8586000000003811E-4</v>
      </c>
      <c r="AQ64" s="87">
        <f t="shared" si="8"/>
        <v>-4.5521409999999939E-4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41.908456999999999</v>
      </c>
      <c r="G65" s="187">
        <v>45.592208999999997</v>
      </c>
      <c r="H65" s="187">
        <v>0.99429031000000001</v>
      </c>
      <c r="I65" s="62">
        <v>0.99637239</v>
      </c>
      <c r="J65" s="62">
        <v>4.9711979999999996E-3</v>
      </c>
      <c r="K65" s="188"/>
      <c r="L65" s="258"/>
      <c r="M65" s="258"/>
      <c r="N65" s="56"/>
      <c r="O65" s="28"/>
      <c r="P65" s="56"/>
      <c r="Q65" s="28"/>
      <c r="R65" s="132"/>
      <c r="S65" s="213"/>
      <c r="T65" s="285"/>
      <c r="U65" s="27" t="s">
        <v>35</v>
      </c>
      <c r="V65" s="186"/>
      <c r="W65" s="56"/>
      <c r="X65" s="187">
        <v>41.977952999999999</v>
      </c>
      <c r="Y65" s="187">
        <v>45.419231000000003</v>
      </c>
      <c r="Z65" s="187">
        <v>0.99430271000000003</v>
      </c>
      <c r="AA65" s="62">
        <v>0.99673086</v>
      </c>
      <c r="AB65" s="62">
        <v>5.2778088000000004E-3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6.949600000000089E-2</v>
      </c>
      <c r="AN65" s="121">
        <f t="shared" si="5"/>
        <v>-0.17297799999999341</v>
      </c>
      <c r="AO65" s="121">
        <f t="shared" si="6"/>
        <v>1.2400000000023503E-5</v>
      </c>
      <c r="AP65" s="121">
        <f t="shared" si="7"/>
        <v>3.5846999999999962E-4</v>
      </c>
      <c r="AQ65" s="87">
        <f t="shared" si="8"/>
        <v>3.0661080000000084E-4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42.824353000000002</v>
      </c>
      <c r="G66" s="187">
        <v>46.321812000000001</v>
      </c>
      <c r="H66" s="187">
        <v>0.99502318999999995</v>
      </c>
      <c r="I66" s="62">
        <v>0.99780875999999996</v>
      </c>
      <c r="J66" s="62">
        <v>4.1305404000000004E-3</v>
      </c>
      <c r="K66" s="188"/>
      <c r="L66" s="258"/>
      <c r="M66" s="258"/>
      <c r="N66" s="56"/>
      <c r="O66" s="28"/>
      <c r="P66" s="56"/>
      <c r="Q66" s="28"/>
      <c r="R66" s="132"/>
      <c r="S66" s="213"/>
      <c r="T66" s="285"/>
      <c r="U66" s="27" t="s">
        <v>37</v>
      </c>
      <c r="V66" s="186"/>
      <c r="W66" s="56"/>
      <c r="X66" s="187">
        <v>42.843995999999997</v>
      </c>
      <c r="Y66" s="187">
        <v>46.18103</v>
      </c>
      <c r="Z66" s="187">
        <v>0.99499828000000001</v>
      </c>
      <c r="AA66" s="62">
        <v>0.99755094</v>
      </c>
      <c r="AB66" s="62">
        <v>4.3296665E-3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1.964299999999497E-2</v>
      </c>
      <c r="AN66" s="121">
        <f t="shared" si="5"/>
        <v>-0.14078200000000152</v>
      </c>
      <c r="AO66" s="121">
        <f t="shared" si="6"/>
        <v>-2.4909999999933596E-5</v>
      </c>
      <c r="AP66" s="121">
        <f t="shared" si="7"/>
        <v>-2.5781999999996419E-4</v>
      </c>
      <c r="AQ66" s="87">
        <f t="shared" si="8"/>
        <v>1.9912609999999959E-4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37.009327999999996</v>
      </c>
      <c r="G68" s="96">
        <v>41.624654999999997</v>
      </c>
      <c r="H68" s="96">
        <v>0.98736016999999998</v>
      </c>
      <c r="I68" s="60">
        <v>0.99415803000000003</v>
      </c>
      <c r="J68" s="60">
        <v>1.3407077999999999E-2</v>
      </c>
      <c r="K68" s="61"/>
      <c r="L68" s="257"/>
      <c r="M68" s="257"/>
      <c r="N68" s="55"/>
      <c r="O68" s="26"/>
      <c r="P68" s="55"/>
      <c r="Q68" s="26"/>
      <c r="R68" s="131"/>
      <c r="S68" s="213"/>
      <c r="T68" s="287" t="s">
        <v>78</v>
      </c>
      <c r="U68" s="25" t="s">
        <v>33</v>
      </c>
      <c r="V68" s="39"/>
      <c r="W68" s="55"/>
      <c r="X68" s="96">
        <v>37.699643999999999</v>
      </c>
      <c r="Y68" s="96">
        <v>42.131734000000002</v>
      </c>
      <c r="Z68" s="96">
        <v>0.9889</v>
      </c>
      <c r="AA68" s="60">
        <v>0.99473641000000002</v>
      </c>
      <c r="AB68" s="60">
        <v>1.1354615E-2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0.69031600000000282</v>
      </c>
      <c r="AN68" s="95">
        <f t="shared" si="5"/>
        <v>0.5070790000000045</v>
      </c>
      <c r="AO68" s="95">
        <f t="shared" si="6"/>
        <v>1.5398300000000198E-3</v>
      </c>
      <c r="AP68" s="95">
        <f t="shared" si="7"/>
        <v>5.7837999999998946E-4</v>
      </c>
      <c r="AQ68" s="120">
        <f t="shared" si="8"/>
        <v>-2.0524629999999992E-3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40.259194000000001</v>
      </c>
      <c r="G69" s="187">
        <v>44.309806999999999</v>
      </c>
      <c r="H69" s="187">
        <v>0.99274275000000001</v>
      </c>
      <c r="I69" s="62">
        <v>0.99561290000000002</v>
      </c>
      <c r="J69" s="62">
        <v>6.7459293999999996E-3</v>
      </c>
      <c r="K69" s="188"/>
      <c r="L69" s="258"/>
      <c r="M69" s="258"/>
      <c r="N69" s="56"/>
      <c r="O69" s="28"/>
      <c r="P69" s="56"/>
      <c r="Q69" s="28"/>
      <c r="R69" s="132"/>
      <c r="S69" s="213"/>
      <c r="T69" s="285"/>
      <c r="U69" s="27" t="s">
        <v>34</v>
      </c>
      <c r="V69" s="186"/>
      <c r="W69" s="56"/>
      <c r="X69" s="187">
        <v>40.609945000000003</v>
      </c>
      <c r="Y69" s="187">
        <v>44.448644999999999</v>
      </c>
      <c r="Z69" s="187">
        <v>0.99301874000000001</v>
      </c>
      <c r="AA69" s="62">
        <v>0.99613136999999996</v>
      </c>
      <c r="AB69" s="62">
        <v>6.4746196999999998E-3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0.35075100000000248</v>
      </c>
      <c r="AN69" s="121">
        <f t="shared" si="5"/>
        <v>0.13883799999999979</v>
      </c>
      <c r="AO69" s="121">
        <f t="shared" si="6"/>
        <v>2.7599000000000373E-4</v>
      </c>
      <c r="AP69" s="121">
        <f t="shared" si="7"/>
        <v>5.1846999999993759E-4</v>
      </c>
      <c r="AQ69" s="87">
        <f t="shared" si="8"/>
        <v>-2.7130969999999976E-4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41.864624999999997</v>
      </c>
      <c r="G70" s="187">
        <v>45.567856999999997</v>
      </c>
      <c r="H70" s="187">
        <v>0.99424071999999997</v>
      </c>
      <c r="I70" s="62">
        <v>0.99662846000000005</v>
      </c>
      <c r="J70" s="62">
        <v>4.8930114000000002E-3</v>
      </c>
      <c r="K70" s="188"/>
      <c r="L70" s="258"/>
      <c r="M70" s="258"/>
      <c r="N70" s="56"/>
      <c r="O70" s="28"/>
      <c r="P70" s="56"/>
      <c r="Q70" s="28"/>
      <c r="R70" s="132"/>
      <c r="S70" s="213"/>
      <c r="T70" s="285"/>
      <c r="U70" s="27" t="s">
        <v>35</v>
      </c>
      <c r="V70" s="186"/>
      <c r="W70" s="56"/>
      <c r="X70" s="187">
        <v>41.924368999999999</v>
      </c>
      <c r="Y70" s="187">
        <v>45.417082000000001</v>
      </c>
      <c r="Z70" s="187">
        <v>0.99424657999999999</v>
      </c>
      <c r="AA70" s="62">
        <v>0.99703786000000005</v>
      </c>
      <c r="AB70" s="62">
        <v>5.2065886999999996E-3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5.9744000000002018E-2</v>
      </c>
      <c r="AN70" s="121">
        <f t="shared" si="5"/>
        <v>-0.15077499999999588</v>
      </c>
      <c r="AO70" s="121">
        <f t="shared" si="6"/>
        <v>5.8600000000241792E-6</v>
      </c>
      <c r="AP70" s="121">
        <f t="shared" si="7"/>
        <v>4.094000000000042E-4</v>
      </c>
      <c r="AQ70" s="87">
        <f t="shared" si="8"/>
        <v>3.1357729999999945E-4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42.722454999999997</v>
      </c>
      <c r="G71" s="187">
        <v>46.267387999999997</v>
      </c>
      <c r="H71" s="187">
        <v>0.99493704999999999</v>
      </c>
      <c r="I71" s="62">
        <v>0.99780793000000001</v>
      </c>
      <c r="J71" s="62">
        <v>4.1494224999999996E-3</v>
      </c>
      <c r="K71" s="188"/>
      <c r="L71" s="258"/>
      <c r="M71" s="258"/>
      <c r="N71" s="56"/>
      <c r="O71" s="28"/>
      <c r="P71" s="56"/>
      <c r="Q71" s="28"/>
      <c r="R71" s="132"/>
      <c r="S71" s="213"/>
      <c r="T71" s="285"/>
      <c r="U71" s="27" t="s">
        <v>37</v>
      </c>
      <c r="V71" s="186"/>
      <c r="W71" s="56"/>
      <c r="X71" s="187">
        <v>42.736696999999999</v>
      </c>
      <c r="Y71" s="187">
        <v>46.118979000000003</v>
      </c>
      <c r="Z71" s="187">
        <v>0.99490860999999997</v>
      </c>
      <c r="AA71" s="62">
        <v>0.99771626000000002</v>
      </c>
      <c r="AB71" s="62">
        <v>4.3579919999999998E-3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1.4242000000002975E-2</v>
      </c>
      <c r="AN71" s="121">
        <f t="shared" si="5"/>
        <v>-0.1484089999999938</v>
      </c>
      <c r="AO71" s="121">
        <f t="shared" si="6"/>
        <v>-2.8440000000018451E-5</v>
      </c>
      <c r="AP71" s="121">
        <f t="shared" si="7"/>
        <v>-9.166999999998815E-5</v>
      </c>
      <c r="AQ71" s="87">
        <f t="shared" si="8"/>
        <v>2.085695000000002E-4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36.871513999999998</v>
      </c>
      <c r="G73" s="96">
        <v>41.466639000000001</v>
      </c>
      <c r="H73" s="96">
        <v>0.98705138000000003</v>
      </c>
      <c r="I73" s="60">
        <v>0.99407774000000004</v>
      </c>
      <c r="J73" s="60">
        <v>1.4563932999999999E-2</v>
      </c>
      <c r="K73" s="61"/>
      <c r="L73" s="257"/>
      <c r="M73" s="257"/>
      <c r="N73" s="55"/>
      <c r="O73" s="26"/>
      <c r="P73" s="55"/>
      <c r="Q73" s="26"/>
      <c r="R73" s="131"/>
      <c r="S73" s="213"/>
      <c r="T73" s="287" t="s">
        <v>79</v>
      </c>
      <c r="U73" s="25" t="s">
        <v>33</v>
      </c>
      <c r="V73" s="39"/>
      <c r="W73" s="55"/>
      <c r="X73" s="96">
        <v>37.538119000000002</v>
      </c>
      <c r="Y73" s="96">
        <v>41.975796000000003</v>
      </c>
      <c r="Z73" s="96">
        <v>0.98862053999999999</v>
      </c>
      <c r="AA73" s="60">
        <v>0.99422655000000004</v>
      </c>
      <c r="AB73" s="60">
        <v>1.2299602999999999E-2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0.66660500000000411</v>
      </c>
      <c r="AN73" s="95">
        <f t="shared" si="5"/>
        <v>0.50915700000000186</v>
      </c>
      <c r="AO73" s="95">
        <f t="shared" si="6"/>
        <v>1.5691599999999584E-3</v>
      </c>
      <c r="AP73" s="95">
        <f t="shared" si="7"/>
        <v>1.4880999999999922E-4</v>
      </c>
      <c r="AQ73" s="120">
        <f t="shared" si="8"/>
        <v>-2.2643300000000002E-3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40.135626000000002</v>
      </c>
      <c r="G74" s="187">
        <v>44.155011999999999</v>
      </c>
      <c r="H74" s="187">
        <v>0.99253124000000004</v>
      </c>
      <c r="I74" s="62">
        <v>0.99579452000000002</v>
      </c>
      <c r="J74" s="62">
        <v>7.4992393999999997E-3</v>
      </c>
      <c r="K74" s="188"/>
      <c r="L74" s="258"/>
      <c r="M74" s="258"/>
      <c r="N74" s="56"/>
      <c r="O74" s="28"/>
      <c r="P74" s="56"/>
      <c r="Q74" s="28"/>
      <c r="R74" s="132"/>
      <c r="S74" s="213"/>
      <c r="T74" s="285"/>
      <c r="U74" s="27" t="s">
        <v>34</v>
      </c>
      <c r="V74" s="186"/>
      <c r="W74" s="56"/>
      <c r="X74" s="187">
        <v>40.427546999999997</v>
      </c>
      <c r="Y74" s="187">
        <v>44.257323999999997</v>
      </c>
      <c r="Z74" s="187">
        <v>0.99278089999999997</v>
      </c>
      <c r="AA74" s="62">
        <v>0.99554991999999998</v>
      </c>
      <c r="AB74" s="62">
        <v>7.1812784000000003E-3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0.29192099999999499</v>
      </c>
      <c r="AN74" s="121">
        <f t="shared" si="5"/>
        <v>0.10231199999999774</v>
      </c>
      <c r="AO74" s="121">
        <f t="shared" si="6"/>
        <v>2.4965999999992938E-4</v>
      </c>
      <c r="AP74" s="121">
        <f t="shared" si="7"/>
        <v>-2.4460000000003923E-4</v>
      </c>
      <c r="AQ74" s="87">
        <f t="shared" si="8"/>
        <v>-3.1796099999999942E-4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41.751821999999997</v>
      </c>
      <c r="G75" s="187">
        <v>45.431989999999999</v>
      </c>
      <c r="H75" s="187">
        <v>0.99407064999999994</v>
      </c>
      <c r="I75" s="62">
        <v>0.99670354000000005</v>
      </c>
      <c r="J75" s="62">
        <v>5.4615037999999998E-3</v>
      </c>
      <c r="K75" s="188"/>
      <c r="L75" s="258"/>
      <c r="M75" s="258"/>
      <c r="N75" s="56"/>
      <c r="O75" s="28"/>
      <c r="P75" s="56"/>
      <c r="Q75" s="28"/>
      <c r="R75" s="132"/>
      <c r="S75" s="213"/>
      <c r="T75" s="285"/>
      <c r="U75" s="27" t="s">
        <v>35</v>
      </c>
      <c r="V75" s="186"/>
      <c r="W75" s="56"/>
      <c r="X75" s="187">
        <v>41.784300000000002</v>
      </c>
      <c r="Y75" s="187">
        <v>45.296678</v>
      </c>
      <c r="Z75" s="187">
        <v>0.99408384000000005</v>
      </c>
      <c r="AA75" s="62">
        <v>0.99698487999999996</v>
      </c>
      <c r="AB75" s="62">
        <v>5.7717905999999999E-3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3.247800000000467E-2</v>
      </c>
      <c r="AN75" s="121">
        <f t="shared" si="5"/>
        <v>-0.13531199999999899</v>
      </c>
      <c r="AO75" s="121">
        <f t="shared" si="6"/>
        <v>1.3190000000107283E-5</v>
      </c>
      <c r="AP75" s="121">
        <f t="shared" si="7"/>
        <v>2.8133999999990777E-4</v>
      </c>
      <c r="AQ75" s="87">
        <f t="shared" si="8"/>
        <v>3.1028680000000017E-4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42.630946999999999</v>
      </c>
      <c r="G76" s="187">
        <v>46.174776999999999</v>
      </c>
      <c r="H76" s="187">
        <v>0.99479854000000001</v>
      </c>
      <c r="I76" s="62">
        <v>0.99776193999999996</v>
      </c>
      <c r="J76" s="62">
        <v>4.5934547999999997E-3</v>
      </c>
      <c r="K76" s="188"/>
      <c r="L76" s="258"/>
      <c r="M76" s="258"/>
      <c r="N76" s="56"/>
      <c r="O76" s="28"/>
      <c r="P76" s="56"/>
      <c r="Q76" s="28"/>
      <c r="R76" s="132"/>
      <c r="S76" s="213"/>
      <c r="T76" s="285"/>
      <c r="U76" s="27" t="s">
        <v>37</v>
      </c>
      <c r="V76" s="186"/>
      <c r="W76" s="56"/>
      <c r="X76" s="187">
        <v>42.650503</v>
      </c>
      <c r="Y76" s="187">
        <v>46.032052</v>
      </c>
      <c r="Z76" s="187">
        <v>0.99478171000000004</v>
      </c>
      <c r="AA76" s="62">
        <v>0.99773451000000002</v>
      </c>
      <c r="AB76" s="62">
        <v>4.8597670000000001E-3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1.9556000000001461E-2</v>
      </c>
      <c r="AN76" s="121">
        <f t="shared" si="5"/>
        <v>-0.14272499999999866</v>
      </c>
      <c r="AO76" s="121">
        <f t="shared" si="6"/>
        <v>-1.6829999999967704E-5</v>
      </c>
      <c r="AP76" s="121">
        <f t="shared" si="7"/>
        <v>-2.7429999999939447E-5</v>
      </c>
      <c r="AQ76" s="87">
        <f t="shared" si="8"/>
        <v>2.6631220000000039E-4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36.158090000000001</v>
      </c>
      <c r="G78" s="96">
        <v>40.497981000000003</v>
      </c>
      <c r="H78" s="96">
        <v>0.98561876000000004</v>
      </c>
      <c r="I78" s="60">
        <v>0.99345556999999995</v>
      </c>
      <c r="J78" s="60">
        <v>1.7050863999999999E-2</v>
      </c>
      <c r="K78" s="61"/>
      <c r="L78" s="257"/>
      <c r="M78" s="257"/>
      <c r="N78" s="55"/>
      <c r="O78" s="26"/>
      <c r="P78" s="55"/>
      <c r="Q78" s="26"/>
      <c r="R78" s="131"/>
      <c r="S78" s="213"/>
      <c r="T78" s="287" t="s">
        <v>80</v>
      </c>
      <c r="U78" s="25" t="s">
        <v>33</v>
      </c>
      <c r="V78" s="39"/>
      <c r="W78" s="55"/>
      <c r="X78" s="96">
        <v>36.881377000000001</v>
      </c>
      <c r="Y78" s="96">
        <v>41.099660999999998</v>
      </c>
      <c r="Z78" s="96">
        <v>0.98735041999999995</v>
      </c>
      <c r="AA78" s="60">
        <v>0.99345320000000004</v>
      </c>
      <c r="AB78" s="60">
        <v>1.4705597000000001E-2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0.72328699999999913</v>
      </c>
      <c r="AN78" s="95">
        <f t="shared" si="5"/>
        <v>0.60167999999999466</v>
      </c>
      <c r="AO78" s="95">
        <f t="shared" si="6"/>
        <v>1.7316599999999127E-3</v>
      </c>
      <c r="AP78" s="95">
        <f t="shared" si="7"/>
        <v>-2.3699999999182708E-6</v>
      </c>
      <c r="AQ78" s="120">
        <f t="shared" si="8"/>
        <v>-2.3452669999999981E-3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39.294305999999999</v>
      </c>
      <c r="G79" s="187">
        <v>43.128962999999999</v>
      </c>
      <c r="H79" s="187">
        <v>0.99173286000000005</v>
      </c>
      <c r="I79" s="62">
        <v>0.99569068999999999</v>
      </c>
      <c r="J79" s="62">
        <v>8.9883629999999992E-3</v>
      </c>
      <c r="K79" s="188"/>
      <c r="L79" s="258"/>
      <c r="M79" s="258"/>
      <c r="N79" s="56"/>
      <c r="O79" s="28"/>
      <c r="P79" s="56"/>
      <c r="Q79" s="28"/>
      <c r="R79" s="132"/>
      <c r="S79" s="213"/>
      <c r="T79" s="285"/>
      <c r="U79" s="27" t="s">
        <v>34</v>
      </c>
      <c r="V79" s="186"/>
      <c r="W79" s="56"/>
      <c r="X79" s="187">
        <v>39.633007999999997</v>
      </c>
      <c r="Y79" s="187">
        <v>43.389578999999998</v>
      </c>
      <c r="Z79" s="187">
        <v>0.99203001999999996</v>
      </c>
      <c r="AA79" s="62">
        <v>0.99507738000000001</v>
      </c>
      <c r="AB79" s="62">
        <v>8.6657020000000008E-3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0.33870199999999784</v>
      </c>
      <c r="AN79" s="121">
        <f t="shared" si="5"/>
        <v>0.26061599999999885</v>
      </c>
      <c r="AO79" s="121">
        <f t="shared" si="6"/>
        <v>2.971599999999075E-4</v>
      </c>
      <c r="AP79" s="121">
        <f t="shared" si="7"/>
        <v>-6.1330999999997804E-4</v>
      </c>
      <c r="AQ79" s="87">
        <f t="shared" si="8"/>
        <v>-3.2266099999999839E-4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41.169961999999998</v>
      </c>
      <c r="G80" s="187">
        <v>44.741565999999999</v>
      </c>
      <c r="H80" s="187">
        <v>0.99360031999999998</v>
      </c>
      <c r="I80" s="62">
        <v>0.99671414999999997</v>
      </c>
      <c r="J80" s="62">
        <v>6.50872E-3</v>
      </c>
      <c r="K80" s="188"/>
      <c r="L80" s="258"/>
      <c r="M80" s="258"/>
      <c r="N80" s="56"/>
      <c r="O80" s="28"/>
      <c r="P80" s="56"/>
      <c r="Q80" s="28"/>
      <c r="R80" s="132"/>
      <c r="S80" s="213"/>
      <c r="T80" s="285"/>
      <c r="U80" s="27" t="s">
        <v>35</v>
      </c>
      <c r="V80" s="186"/>
      <c r="W80" s="56"/>
      <c r="X80" s="187">
        <v>41.228797</v>
      </c>
      <c r="Y80" s="187">
        <v>44.692140999999999</v>
      </c>
      <c r="Z80" s="187">
        <v>0.99366138999999998</v>
      </c>
      <c r="AA80" s="62">
        <v>0.99680402999999995</v>
      </c>
      <c r="AB80" s="62">
        <v>6.6972059999999998E-3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5.8835000000001969E-2</v>
      </c>
      <c r="AN80" s="121">
        <f t="shared" si="5"/>
        <v>-4.9424999999999386E-2</v>
      </c>
      <c r="AO80" s="121">
        <f t="shared" si="6"/>
        <v>6.1069999999996405E-5</v>
      </c>
      <c r="AP80" s="121">
        <f t="shared" si="7"/>
        <v>8.9879999999986637E-5</v>
      </c>
      <c r="AQ80" s="87">
        <f t="shared" si="8"/>
        <v>1.8848599999999986E-4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42.269590999999998</v>
      </c>
      <c r="G81" s="187">
        <v>45.737031000000002</v>
      </c>
      <c r="H81" s="187">
        <v>0.99450848999999997</v>
      </c>
      <c r="I81" s="62">
        <v>0.99761871999999996</v>
      </c>
      <c r="J81" s="62">
        <v>5.3044664999999996E-3</v>
      </c>
      <c r="K81" s="188"/>
      <c r="L81" s="258"/>
      <c r="M81" s="258"/>
      <c r="N81" s="56"/>
      <c r="O81" s="28"/>
      <c r="P81" s="56"/>
      <c r="Q81" s="28"/>
      <c r="R81" s="132"/>
      <c r="S81" s="213"/>
      <c r="T81" s="285"/>
      <c r="U81" s="27" t="s">
        <v>37</v>
      </c>
      <c r="V81" s="186"/>
      <c r="W81" s="56"/>
      <c r="X81" s="187">
        <v>42.298690000000001</v>
      </c>
      <c r="Y81" s="187">
        <v>45.627687000000002</v>
      </c>
      <c r="Z81" s="187">
        <v>0.99453058000000005</v>
      </c>
      <c r="AA81" s="62">
        <v>0.99759140999999996</v>
      </c>
      <c r="AB81" s="62">
        <v>5.5848946999999998E-3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2.9099000000002206E-2</v>
      </c>
      <c r="AN81" s="121">
        <f t="shared" si="5"/>
        <v>-0.10934400000000011</v>
      </c>
      <c r="AO81" s="121">
        <f t="shared" si="6"/>
        <v>2.2090000000085652E-5</v>
      </c>
      <c r="AP81" s="121">
        <f t="shared" si="7"/>
        <v>-2.731000000000261E-5</v>
      </c>
      <c r="AQ81" s="87">
        <f t="shared" si="8"/>
        <v>2.8042820000000017E-4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36.190140999999997</v>
      </c>
      <c r="G83" s="96">
        <v>40.840203000000002</v>
      </c>
      <c r="H83" s="96">
        <v>0.98575438000000004</v>
      </c>
      <c r="I83" s="60">
        <v>0.99304603000000002</v>
      </c>
      <c r="J83" s="60">
        <v>1.5466193E-2</v>
      </c>
      <c r="K83" s="61"/>
      <c r="L83" s="257"/>
      <c r="M83" s="257"/>
      <c r="N83" s="55"/>
      <c r="O83" s="26"/>
      <c r="P83" s="55"/>
      <c r="Q83" s="26"/>
      <c r="R83" s="131"/>
      <c r="S83" s="213"/>
      <c r="T83" s="284" t="s">
        <v>81</v>
      </c>
      <c r="U83" s="25" t="s">
        <v>33</v>
      </c>
      <c r="V83" s="39"/>
      <c r="W83" s="55"/>
      <c r="X83" s="96">
        <v>36.967512999999997</v>
      </c>
      <c r="Y83" s="96">
        <v>41.441125</v>
      </c>
      <c r="Z83" s="96">
        <v>0.98763303999999996</v>
      </c>
      <c r="AA83" s="60">
        <v>0.99430174999999998</v>
      </c>
      <c r="AB83" s="60">
        <v>1.2683574E-2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0.77737199999999973</v>
      </c>
      <c r="AN83" s="95">
        <f t="shared" si="5"/>
        <v>0.60092199999999707</v>
      </c>
      <c r="AO83" s="95">
        <f t="shared" si="6"/>
        <v>1.8786599999999209E-3</v>
      </c>
      <c r="AP83" s="95">
        <f t="shared" si="7"/>
        <v>1.2557199999999602E-3</v>
      </c>
      <c r="AQ83" s="120">
        <f t="shared" si="8"/>
        <v>-2.7826190000000001E-3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39.667461000000003</v>
      </c>
      <c r="G84" s="187">
        <v>43.682093999999999</v>
      </c>
      <c r="H84" s="187">
        <v>0.99217257999999997</v>
      </c>
      <c r="I84" s="62">
        <v>0.99552392000000001</v>
      </c>
      <c r="J84" s="62">
        <v>7.4792662999999997E-3</v>
      </c>
      <c r="K84" s="188"/>
      <c r="L84" s="258"/>
      <c r="M84" s="258"/>
      <c r="N84" s="56"/>
      <c r="O84" s="28"/>
      <c r="P84" s="56"/>
      <c r="Q84" s="28"/>
      <c r="R84" s="132"/>
      <c r="S84" s="213"/>
      <c r="T84" s="285"/>
      <c r="U84" s="27" t="s">
        <v>34</v>
      </c>
      <c r="V84" s="186"/>
      <c r="W84" s="56"/>
      <c r="X84" s="187">
        <v>40.006183</v>
      </c>
      <c r="Y84" s="187">
        <v>43.861859000000003</v>
      </c>
      <c r="Z84" s="187">
        <v>0.99263864000000002</v>
      </c>
      <c r="AA84" s="62">
        <v>0.99552109</v>
      </c>
      <c r="AB84" s="62">
        <v>6.9609735999999998E-3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0.33872199999999708</v>
      </c>
      <c r="AN84" s="121">
        <f t="shared" si="5"/>
        <v>0.17976500000000328</v>
      </c>
      <c r="AO84" s="121">
        <f t="shared" si="6"/>
        <v>4.6606000000004588E-4</v>
      </c>
      <c r="AP84" s="121">
        <f t="shared" si="7"/>
        <v>-2.830000000009214E-6</v>
      </c>
      <c r="AQ84" s="87">
        <f t="shared" si="8"/>
        <v>-5.1829269999999986E-4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41.574134999999998</v>
      </c>
      <c r="G85" s="187">
        <v>45.209116000000002</v>
      </c>
      <c r="H85" s="187">
        <v>0.99420777000000005</v>
      </c>
      <c r="I85" s="62">
        <v>0.99649052000000005</v>
      </c>
      <c r="J85" s="62">
        <v>5.0320180000000001E-3</v>
      </c>
      <c r="K85" s="188"/>
      <c r="L85" s="258"/>
      <c r="M85" s="258"/>
      <c r="N85" s="56"/>
      <c r="O85" s="28"/>
      <c r="P85" s="56"/>
      <c r="Q85" s="28"/>
      <c r="R85" s="132"/>
      <c r="S85" s="213"/>
      <c r="T85" s="285"/>
      <c r="U85" s="27" t="s">
        <v>35</v>
      </c>
      <c r="V85" s="186"/>
      <c r="W85" s="56"/>
      <c r="X85" s="187">
        <v>41.723489999999998</v>
      </c>
      <c r="Y85" s="187">
        <v>45.133245000000002</v>
      </c>
      <c r="Z85" s="187">
        <v>0.99428198000000001</v>
      </c>
      <c r="AA85" s="62">
        <v>0.99664171999999995</v>
      </c>
      <c r="AB85" s="62">
        <v>5.1957964999999997E-3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0.1493549999999999</v>
      </c>
      <c r="AN85" s="121">
        <f t="shared" si="5"/>
        <v>-7.5870999999999356E-2</v>
      </c>
      <c r="AO85" s="121">
        <f t="shared" si="6"/>
        <v>7.4209999999963472E-5</v>
      </c>
      <c r="AP85" s="121">
        <f t="shared" si="7"/>
        <v>1.5119999999990696E-4</v>
      </c>
      <c r="AQ85" s="87">
        <f t="shared" si="8"/>
        <v>1.6377849999999958E-4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42.677805999999997</v>
      </c>
      <c r="G86" s="187">
        <v>46.144427</v>
      </c>
      <c r="H86" s="187">
        <v>0.99510871999999995</v>
      </c>
      <c r="I86" s="62">
        <v>0.99782797999999995</v>
      </c>
      <c r="J86" s="62">
        <v>3.932138E-3</v>
      </c>
      <c r="K86" s="188"/>
      <c r="L86" s="258"/>
      <c r="M86" s="258"/>
      <c r="N86" s="56"/>
      <c r="O86" s="28"/>
      <c r="P86" s="56"/>
      <c r="Q86" s="28"/>
      <c r="R86" s="132"/>
      <c r="S86" s="213"/>
      <c r="T86" s="285"/>
      <c r="U86" s="27" t="s">
        <v>37</v>
      </c>
      <c r="V86" s="186"/>
      <c r="W86" s="56"/>
      <c r="X86" s="187">
        <v>42.675294999999998</v>
      </c>
      <c r="Y86" s="187">
        <v>45.998609000000002</v>
      </c>
      <c r="Z86" s="187">
        <v>0.99510476000000003</v>
      </c>
      <c r="AA86" s="62">
        <v>0.99762877000000005</v>
      </c>
      <c r="AB86" s="62">
        <v>4.1068475999999996E-3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-2.5109999999983756E-3</v>
      </c>
      <c r="AN86" s="121">
        <f t="shared" si="5"/>
        <v>-0.14581799999999845</v>
      </c>
      <c r="AO86" s="121">
        <f t="shared" si="6"/>
        <v>-3.9599999999140323E-6</v>
      </c>
      <c r="AP86" s="121">
        <f t="shared" si="7"/>
        <v>-1.9920999999989419E-4</v>
      </c>
      <c r="AQ86" s="87">
        <f t="shared" si="8"/>
        <v>1.7470959999999966E-4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36.558768999999998</v>
      </c>
      <c r="G88" s="96">
        <v>41.210742000000003</v>
      </c>
      <c r="H88" s="96">
        <v>0.98648343999999999</v>
      </c>
      <c r="I88" s="60">
        <v>0.99366063000000004</v>
      </c>
      <c r="J88" s="60">
        <v>1.41913695E-2</v>
      </c>
      <c r="K88" s="61"/>
      <c r="L88" s="257"/>
      <c r="M88" s="257"/>
      <c r="N88" s="55"/>
      <c r="O88" s="26"/>
      <c r="P88" s="55"/>
      <c r="Q88" s="26"/>
      <c r="R88" s="131"/>
      <c r="S88" s="213"/>
      <c r="T88" s="284" t="s">
        <v>82</v>
      </c>
      <c r="U88" s="25" t="s">
        <v>33</v>
      </c>
      <c r="V88" s="39"/>
      <c r="W88" s="55"/>
      <c r="X88" s="96">
        <v>37.242170999999999</v>
      </c>
      <c r="Y88" s="96">
        <v>41.726824000000001</v>
      </c>
      <c r="Z88" s="96">
        <v>0.98821303999999999</v>
      </c>
      <c r="AA88" s="60">
        <v>0.99457183000000005</v>
      </c>
      <c r="AB88" s="60">
        <v>1.1836765000000001E-2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0.68340200000000095</v>
      </c>
      <c r="AN88" s="95">
        <f t="shared" si="5"/>
        <v>0.51608199999999727</v>
      </c>
      <c r="AO88" s="95">
        <f t="shared" si="6"/>
        <v>1.7295999999999978E-3</v>
      </c>
      <c r="AP88" s="95">
        <f t="shared" si="7"/>
        <v>9.112000000000009E-4</v>
      </c>
      <c r="AQ88" s="120">
        <f t="shared" si="8"/>
        <v>-2.3546044999999995E-3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40.003135999999998</v>
      </c>
      <c r="G89" s="187">
        <v>44.022787999999998</v>
      </c>
      <c r="H89" s="187">
        <v>0.99254582999999996</v>
      </c>
      <c r="I89" s="62">
        <v>0.99574308</v>
      </c>
      <c r="J89" s="62">
        <v>6.8379733999999999E-3</v>
      </c>
      <c r="K89" s="188"/>
      <c r="L89" s="258"/>
      <c r="M89" s="258"/>
      <c r="N89" s="56"/>
      <c r="O89" s="28"/>
      <c r="P89" s="56"/>
      <c r="Q89" s="28"/>
      <c r="R89" s="132"/>
      <c r="S89" s="213"/>
      <c r="T89" s="285"/>
      <c r="U89" s="27" t="s">
        <v>34</v>
      </c>
      <c r="V89" s="186"/>
      <c r="W89" s="56"/>
      <c r="X89" s="187">
        <v>40.330832999999998</v>
      </c>
      <c r="Y89" s="187">
        <v>44.177799999999998</v>
      </c>
      <c r="Z89" s="187">
        <v>0.99289284</v>
      </c>
      <c r="AA89" s="62">
        <v>0.99561487000000004</v>
      </c>
      <c r="AB89" s="62">
        <v>6.5032522999999998E-3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0.32769700000000057</v>
      </c>
      <c r="AN89" s="121">
        <f t="shared" si="5"/>
        <v>0.15501199999999926</v>
      </c>
      <c r="AO89" s="121">
        <f t="shared" si="6"/>
        <v>3.4701000000003646E-4</v>
      </c>
      <c r="AP89" s="121">
        <f t="shared" si="7"/>
        <v>-1.2820999999996197E-4</v>
      </c>
      <c r="AQ89" s="87">
        <f t="shared" si="8"/>
        <v>-3.347211000000001E-4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41.761251000000001</v>
      </c>
      <c r="G90" s="187">
        <v>45.418087999999997</v>
      </c>
      <c r="H90" s="187">
        <v>0.99432209999999999</v>
      </c>
      <c r="I90" s="62">
        <v>0.99658163</v>
      </c>
      <c r="J90" s="62">
        <v>4.782059E-3</v>
      </c>
      <c r="K90" s="188"/>
      <c r="L90" s="258"/>
      <c r="M90" s="258"/>
      <c r="N90" s="56"/>
      <c r="O90" s="28"/>
      <c r="P90" s="56"/>
      <c r="Q90" s="28"/>
      <c r="R90" s="132"/>
      <c r="S90" s="213"/>
      <c r="T90" s="285"/>
      <c r="U90" s="27" t="s">
        <v>35</v>
      </c>
      <c r="V90" s="186"/>
      <c r="W90" s="56"/>
      <c r="X90" s="187">
        <v>41.830638999999998</v>
      </c>
      <c r="Y90" s="187">
        <v>45.270341000000002</v>
      </c>
      <c r="Z90" s="187">
        <v>0.99434093000000001</v>
      </c>
      <c r="AA90" s="62">
        <v>0.99676600000000004</v>
      </c>
      <c r="AB90" s="62">
        <v>5.0406540000000003E-3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6.9387999999996453E-2</v>
      </c>
      <c r="AN90" s="121">
        <f t="shared" si="5"/>
        <v>-0.14774699999999541</v>
      </c>
      <c r="AO90" s="121">
        <f t="shared" si="6"/>
        <v>1.8830000000025215E-5</v>
      </c>
      <c r="AP90" s="121">
        <f t="shared" si="7"/>
        <v>1.8437000000004478E-4</v>
      </c>
      <c r="AQ90" s="87">
        <f t="shared" si="8"/>
        <v>2.5859500000000035E-4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42.731251999999998</v>
      </c>
      <c r="G91" s="187">
        <v>46.233252999999998</v>
      </c>
      <c r="H91" s="187">
        <v>0.99512573000000004</v>
      </c>
      <c r="I91" s="62">
        <v>0.99784525000000002</v>
      </c>
      <c r="J91" s="62">
        <v>3.8867835000000002E-3</v>
      </c>
      <c r="K91" s="188"/>
      <c r="L91" s="258"/>
      <c r="M91" s="258"/>
      <c r="N91" s="56"/>
      <c r="O91" s="28"/>
      <c r="P91" s="56"/>
      <c r="Q91" s="28"/>
      <c r="R91" s="132"/>
      <c r="S91" s="213"/>
      <c r="T91" s="285"/>
      <c r="U91" s="27" t="s">
        <v>37</v>
      </c>
      <c r="V91" s="186"/>
      <c r="W91" s="56"/>
      <c r="X91" s="187">
        <v>42.731510999999998</v>
      </c>
      <c r="Y91" s="187">
        <v>46.080717999999997</v>
      </c>
      <c r="Z91" s="187">
        <v>0.99509866999999996</v>
      </c>
      <c r="AA91" s="62">
        <v>0.99769960000000002</v>
      </c>
      <c r="AB91" s="62">
        <v>4.060134E-3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2.5899999999978718E-4</v>
      </c>
      <c r="AN91" s="121">
        <f t="shared" si="5"/>
        <v>-0.15253500000000031</v>
      </c>
      <c r="AO91" s="121">
        <f t="shared" si="6"/>
        <v>-2.7060000000078688E-5</v>
      </c>
      <c r="AP91" s="121">
        <f t="shared" si="7"/>
        <v>-1.4564999999999717E-4</v>
      </c>
      <c r="AQ91" s="87">
        <f t="shared" si="8"/>
        <v>1.733504999999998E-4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36.816336999999997</v>
      </c>
      <c r="G93" s="96">
        <v>41.438595999999997</v>
      </c>
      <c r="H93" s="96">
        <v>0.98681887999999995</v>
      </c>
      <c r="I93" s="60">
        <v>0.99417960000000005</v>
      </c>
      <c r="J93" s="60">
        <v>1.3545049999999999E-2</v>
      </c>
      <c r="K93" s="61"/>
      <c r="L93" s="257"/>
      <c r="M93" s="257"/>
      <c r="N93" s="55"/>
      <c r="O93" s="26"/>
      <c r="P93" s="55"/>
      <c r="Q93" s="26"/>
      <c r="R93" s="131"/>
      <c r="S93" s="213"/>
      <c r="T93" s="284" t="s">
        <v>83</v>
      </c>
      <c r="U93" s="25" t="s">
        <v>33</v>
      </c>
      <c r="V93" s="39"/>
      <c r="W93" s="55"/>
      <c r="X93" s="96">
        <v>37.491812000000003</v>
      </c>
      <c r="Y93" s="96">
        <v>41.936377999999998</v>
      </c>
      <c r="Z93" s="96">
        <v>0.98848340000000001</v>
      </c>
      <c r="AA93" s="60">
        <v>0.99449065999999997</v>
      </c>
      <c r="AB93" s="60">
        <v>1.1603499E-2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0.67547500000000582</v>
      </c>
      <c r="AN93" s="95">
        <f t="shared" si="5"/>
        <v>0.49778200000000083</v>
      </c>
      <c r="AO93" s="95">
        <f t="shared" si="6"/>
        <v>1.6645200000000582E-3</v>
      </c>
      <c r="AP93" s="95">
        <f t="shared" si="7"/>
        <v>3.1105999999991862E-4</v>
      </c>
      <c r="AQ93" s="120">
        <f t="shared" si="8"/>
        <v>-1.9415509999999997E-3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40.167741999999997</v>
      </c>
      <c r="G94" s="187">
        <v>44.170642999999998</v>
      </c>
      <c r="H94" s="187">
        <v>0.99265859999999995</v>
      </c>
      <c r="I94" s="62">
        <v>0.99589201000000005</v>
      </c>
      <c r="J94" s="62">
        <v>6.6524979999999997E-3</v>
      </c>
      <c r="K94" s="188"/>
      <c r="L94" s="258"/>
      <c r="M94" s="258"/>
      <c r="N94" s="56"/>
      <c r="O94" s="28"/>
      <c r="P94" s="56"/>
      <c r="Q94" s="28"/>
      <c r="R94" s="132"/>
      <c r="S94" s="213"/>
      <c r="T94" s="285"/>
      <c r="U94" s="27" t="s">
        <v>34</v>
      </c>
      <c r="V94" s="186"/>
      <c r="W94" s="56"/>
      <c r="X94" s="187">
        <v>40.493575999999997</v>
      </c>
      <c r="Y94" s="187">
        <v>44.325203999999999</v>
      </c>
      <c r="Z94" s="187">
        <v>0.99300659000000002</v>
      </c>
      <c r="AA94" s="62">
        <v>0.99539336</v>
      </c>
      <c r="AB94" s="62">
        <v>6.3240789999999998E-3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0.3258340000000004</v>
      </c>
      <c r="AN94" s="121">
        <f t="shared" si="5"/>
        <v>0.15456100000000106</v>
      </c>
      <c r="AO94" s="121">
        <f t="shared" si="6"/>
        <v>3.4799000000007574E-4</v>
      </c>
      <c r="AP94" s="121">
        <f t="shared" si="7"/>
        <v>-4.9865000000004489E-4</v>
      </c>
      <c r="AQ94" s="87">
        <f t="shared" si="8"/>
        <v>-3.2841899999999993E-4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41.83</v>
      </c>
      <c r="G95" s="187">
        <v>45.488030999999999</v>
      </c>
      <c r="H95" s="187">
        <v>0.99432891000000001</v>
      </c>
      <c r="I95" s="62">
        <v>0.99681280000000005</v>
      </c>
      <c r="J95" s="62">
        <v>4.6345639999999999E-3</v>
      </c>
      <c r="K95" s="188"/>
      <c r="L95" s="258"/>
      <c r="M95" s="258"/>
      <c r="N95" s="56"/>
      <c r="O95" s="28"/>
      <c r="P95" s="56"/>
      <c r="Q95" s="28"/>
      <c r="R95" s="132"/>
      <c r="S95" s="213"/>
      <c r="T95" s="285"/>
      <c r="U95" s="27" t="s">
        <v>35</v>
      </c>
      <c r="V95" s="186"/>
      <c r="W95" s="56"/>
      <c r="X95" s="187">
        <v>41.929164999999998</v>
      </c>
      <c r="Y95" s="187">
        <v>45.381205999999999</v>
      </c>
      <c r="Z95" s="187">
        <v>0.99436093000000003</v>
      </c>
      <c r="AA95" s="62">
        <v>0.99688752999999997</v>
      </c>
      <c r="AB95" s="62">
        <v>4.9492540000000002E-3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9.9164999999999281E-2</v>
      </c>
      <c r="AN95" s="121">
        <f t="shared" si="5"/>
        <v>-0.10682500000000061</v>
      </c>
      <c r="AO95" s="121">
        <f t="shared" si="6"/>
        <v>3.2020000000021476E-5</v>
      </c>
      <c r="AP95" s="121">
        <f t="shared" si="7"/>
        <v>7.4729999999911811E-5</v>
      </c>
      <c r="AQ95" s="87">
        <f t="shared" si="8"/>
        <v>3.1469000000000028E-4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42.760430999999997</v>
      </c>
      <c r="G96" s="187">
        <v>46.269495999999997</v>
      </c>
      <c r="H96" s="187">
        <v>0.99510407999999995</v>
      </c>
      <c r="I96" s="62">
        <v>0.99782725000000005</v>
      </c>
      <c r="J96" s="62">
        <v>3.8204255999999999E-3</v>
      </c>
      <c r="K96" s="188"/>
      <c r="L96" s="258"/>
      <c r="M96" s="258"/>
      <c r="N96" s="56"/>
      <c r="O96" s="28"/>
      <c r="P96" s="56"/>
      <c r="Q96" s="28"/>
      <c r="R96" s="132"/>
      <c r="S96" s="213"/>
      <c r="T96" s="285"/>
      <c r="U96" s="27" t="s">
        <v>37</v>
      </c>
      <c r="V96" s="186"/>
      <c r="W96" s="56"/>
      <c r="X96" s="187">
        <v>42.783166999999999</v>
      </c>
      <c r="Y96" s="187">
        <v>46.143312000000002</v>
      </c>
      <c r="Z96" s="187">
        <v>0.99507685000000001</v>
      </c>
      <c r="AA96" s="62">
        <v>0.99773265</v>
      </c>
      <c r="AB96" s="62">
        <v>4.0269894999999997E-3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2.2736000000001866E-2</v>
      </c>
      <c r="AN96" s="121">
        <f t="shared" si="5"/>
        <v>-0.12618399999999497</v>
      </c>
      <c r="AO96" s="121">
        <f t="shared" si="6"/>
        <v>-2.7229999999933696E-5</v>
      </c>
      <c r="AP96" s="121">
        <f t="shared" si="7"/>
        <v>-9.4600000000055751E-5</v>
      </c>
      <c r="AQ96" s="87">
        <f t="shared" si="8"/>
        <v>2.0656389999999976E-4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36.661869000000003</v>
      </c>
      <c r="G98" s="96">
        <v>41.293067000000001</v>
      </c>
      <c r="H98" s="96">
        <v>0.98658489999999999</v>
      </c>
      <c r="I98" s="60">
        <v>0.99410434000000003</v>
      </c>
      <c r="J98" s="60">
        <v>1.4514654E-2</v>
      </c>
      <c r="K98" s="61"/>
      <c r="L98" s="257"/>
      <c r="M98" s="257"/>
      <c r="N98" s="55"/>
      <c r="O98" s="26"/>
      <c r="P98" s="55"/>
      <c r="Q98" s="26"/>
      <c r="R98" s="131"/>
      <c r="S98" s="213"/>
      <c r="T98" s="284" t="s">
        <v>84</v>
      </c>
      <c r="U98" s="25" t="s">
        <v>33</v>
      </c>
      <c r="V98" s="39"/>
      <c r="W98" s="55"/>
      <c r="X98" s="96">
        <v>37.306522000000001</v>
      </c>
      <c r="Y98" s="96">
        <v>41.771242999999998</v>
      </c>
      <c r="Z98" s="96">
        <v>0.98827633999999998</v>
      </c>
      <c r="AA98" s="60">
        <v>0.99413775000000004</v>
      </c>
      <c r="AB98" s="60">
        <v>1.24040125E-2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0.64465299999999814</v>
      </c>
      <c r="AN98" s="95">
        <f t="shared" si="15"/>
        <v>0.47817599999999771</v>
      </c>
      <c r="AO98" s="95">
        <f t="shared" si="16"/>
        <v>1.6914399999999885E-3</v>
      </c>
      <c r="AP98" s="95">
        <f t="shared" si="17"/>
        <v>3.3410000000011486E-5</v>
      </c>
      <c r="AQ98" s="120">
        <f t="shared" si="18"/>
        <v>-2.1106414999999996E-3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39.987886000000003</v>
      </c>
      <c r="G99" s="187">
        <v>43.999639000000002</v>
      </c>
      <c r="H99" s="187">
        <v>0.99252799000000003</v>
      </c>
      <c r="I99" s="62">
        <v>0.99587313</v>
      </c>
      <c r="J99" s="62">
        <v>7.2846906000000001E-3</v>
      </c>
      <c r="K99" s="188"/>
      <c r="L99" s="258"/>
      <c r="M99" s="258"/>
      <c r="N99" s="56"/>
      <c r="O99" s="28"/>
      <c r="P99" s="56"/>
      <c r="Q99" s="28"/>
      <c r="R99" s="132"/>
      <c r="S99" s="213"/>
      <c r="T99" s="285"/>
      <c r="U99" s="27" t="s">
        <v>34</v>
      </c>
      <c r="V99" s="186"/>
      <c r="W99" s="56"/>
      <c r="X99" s="187">
        <v>40.308359000000003</v>
      </c>
      <c r="Y99" s="187">
        <v>44.155884999999998</v>
      </c>
      <c r="Z99" s="187">
        <v>0.9928437</v>
      </c>
      <c r="AA99" s="62">
        <v>0.99499817999999995</v>
      </c>
      <c r="AB99" s="62">
        <v>6.9662416E-3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0.32047299999999979</v>
      </c>
      <c r="AN99" s="121">
        <f t="shared" si="15"/>
        <v>0.15624599999999589</v>
      </c>
      <c r="AO99" s="121">
        <f t="shared" si="16"/>
        <v>3.1570999999996907E-4</v>
      </c>
      <c r="AP99" s="121">
        <f t="shared" si="17"/>
        <v>-8.7495000000004097E-4</v>
      </c>
      <c r="AQ99" s="87">
        <f t="shared" si="18"/>
        <v>-3.1844900000000016E-4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41.716064000000003</v>
      </c>
      <c r="G100" s="187">
        <v>45.366869999999999</v>
      </c>
      <c r="H100" s="187">
        <v>0.99423561000000005</v>
      </c>
      <c r="I100" s="62">
        <v>0.9967317</v>
      </c>
      <c r="J100" s="62">
        <v>5.0707779999999997E-3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85"/>
      <c r="U100" s="27" t="s">
        <v>35</v>
      </c>
      <c r="V100" s="186"/>
      <c r="W100" s="56"/>
      <c r="X100" s="187">
        <v>41.764586000000001</v>
      </c>
      <c r="Y100" s="187">
        <v>45.254904000000003</v>
      </c>
      <c r="Z100" s="187">
        <v>0.99427087999999997</v>
      </c>
      <c r="AA100" s="62">
        <v>0.99698224999999996</v>
      </c>
      <c r="AB100" s="62">
        <v>5.369848E-3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4.85219999999984E-2</v>
      </c>
      <c r="AN100" s="121">
        <f t="shared" si="15"/>
        <v>-0.11196599999999535</v>
      </c>
      <c r="AO100" s="121">
        <f t="shared" si="16"/>
        <v>3.5269999999920643E-5</v>
      </c>
      <c r="AP100" s="121">
        <f t="shared" si="17"/>
        <v>2.5054999999996053E-4</v>
      </c>
      <c r="AQ100" s="87">
        <f t="shared" si="18"/>
        <v>2.9907000000000024E-4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42.672812999999998</v>
      </c>
      <c r="G101" s="187">
        <v>46.178733999999999</v>
      </c>
      <c r="H101" s="187">
        <v>0.99501006999999997</v>
      </c>
      <c r="I101" s="62">
        <v>0.99782168999999998</v>
      </c>
      <c r="J101" s="62">
        <v>4.1778893000000003E-3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85"/>
      <c r="U101" s="27" t="s">
        <v>37</v>
      </c>
      <c r="V101" s="186"/>
      <c r="W101" s="56"/>
      <c r="X101" s="187">
        <v>42.664780999999998</v>
      </c>
      <c r="Y101" s="187">
        <v>46.030360999999999</v>
      </c>
      <c r="Z101" s="187">
        <v>0.99500242999999999</v>
      </c>
      <c r="AA101" s="62">
        <v>0.99777687999999998</v>
      </c>
      <c r="AB101" s="62">
        <v>4.4359146000000002E-3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-8.0320000000000391E-3</v>
      </c>
      <c r="AN101" s="121">
        <f t="shared" si="15"/>
        <v>-0.14837299999999942</v>
      </c>
      <c r="AO101" s="121">
        <f t="shared" si="16"/>
        <v>-7.6399999999754442E-6</v>
      </c>
      <c r="AP101" s="121">
        <f t="shared" si="17"/>
        <v>-4.4810000000006234E-5</v>
      </c>
      <c r="AQ101" s="87">
        <f t="shared" si="18"/>
        <v>2.5802529999999994E-4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35.687666</v>
      </c>
      <c r="G103" s="96">
        <v>39.969330999999997</v>
      </c>
      <c r="H103" s="96">
        <v>0.98506362999999997</v>
      </c>
      <c r="I103" s="60">
        <v>0.99303728999999996</v>
      </c>
      <c r="J103" s="60">
        <v>1.7405662999999998E-2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84" t="s">
        <v>85</v>
      </c>
      <c r="U103" s="25" t="s">
        <v>33</v>
      </c>
      <c r="V103" s="39"/>
      <c r="W103" s="55"/>
      <c r="X103" s="96">
        <v>36.317895999999998</v>
      </c>
      <c r="Y103" s="96">
        <v>40.541705999999998</v>
      </c>
      <c r="Z103" s="96">
        <v>0.98694886000000004</v>
      </c>
      <c r="AA103" s="60">
        <v>0.99304049999999999</v>
      </c>
      <c r="AB103" s="60">
        <v>1.4718492499999999E-2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0.6302299999999974</v>
      </c>
      <c r="AN103" s="95">
        <f t="shared" si="15"/>
        <v>0.57237500000000097</v>
      </c>
      <c r="AO103" s="95">
        <f t="shared" si="16"/>
        <v>1.885230000000071E-3</v>
      </c>
      <c r="AP103" s="95">
        <f t="shared" si="17"/>
        <v>3.2100000000312434E-6</v>
      </c>
      <c r="AQ103" s="120">
        <f t="shared" si="18"/>
        <v>-2.6871704999999989E-3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38.838428</v>
      </c>
      <c r="G104" s="187">
        <v>42.629703999999997</v>
      </c>
      <c r="H104" s="187">
        <v>0.9916123</v>
      </c>
      <c r="I104" s="62">
        <v>0.99547571000000001</v>
      </c>
      <c r="J104" s="62">
        <v>9.0580539999999994E-3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85"/>
      <c r="U104" s="27" t="s">
        <v>34</v>
      </c>
      <c r="V104" s="186"/>
      <c r="W104" s="56"/>
      <c r="X104" s="187">
        <v>39.156536000000003</v>
      </c>
      <c r="Y104" s="187">
        <v>42.975256000000002</v>
      </c>
      <c r="Z104" s="187">
        <v>0.99203333000000005</v>
      </c>
      <c r="AA104" s="62">
        <v>0.99436343999999999</v>
      </c>
      <c r="AB104" s="62">
        <v>8.5775090000000005E-3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0.31810800000000228</v>
      </c>
      <c r="AN104" s="121">
        <f t="shared" si="15"/>
        <v>0.34555200000000497</v>
      </c>
      <c r="AO104" s="121">
        <f t="shared" si="16"/>
        <v>4.2103000000004442E-4</v>
      </c>
      <c r="AP104" s="121">
        <f t="shared" si="17"/>
        <v>-1.1122700000000263E-3</v>
      </c>
      <c r="AQ104" s="87">
        <f t="shared" si="18"/>
        <v>-4.8054499999999889E-4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40.864452999999997</v>
      </c>
      <c r="G105" s="187">
        <v>44.417274999999997</v>
      </c>
      <c r="H105" s="187">
        <v>0.99367306</v>
      </c>
      <c r="I105" s="62">
        <v>0.99638053000000004</v>
      </c>
      <c r="J105" s="62">
        <v>6.3939820000000003E-3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85"/>
      <c r="U105" s="27" t="s">
        <v>35</v>
      </c>
      <c r="V105" s="186"/>
      <c r="W105" s="56"/>
      <c r="X105" s="187">
        <v>41.067197999999998</v>
      </c>
      <c r="Y105" s="187">
        <v>44.537061000000001</v>
      </c>
      <c r="Z105" s="187">
        <v>0.99380787000000004</v>
      </c>
      <c r="AA105" s="62">
        <v>0.99673613999999999</v>
      </c>
      <c r="AB105" s="62">
        <v>6.5124555999999997E-3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0.20274500000000018</v>
      </c>
      <c r="AN105" s="121">
        <f t="shared" si="15"/>
        <v>0.11978600000000483</v>
      </c>
      <c r="AO105" s="121">
        <f t="shared" si="16"/>
        <v>1.3481000000004073E-4</v>
      </c>
      <c r="AP105" s="121">
        <f t="shared" si="17"/>
        <v>3.5560999999995069E-4</v>
      </c>
      <c r="AQ105" s="87">
        <f t="shared" si="18"/>
        <v>1.1847359999999935E-4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42.144250999999997</v>
      </c>
      <c r="G106" s="187">
        <v>45.578356999999997</v>
      </c>
      <c r="H106" s="187">
        <v>0.99466924999999995</v>
      </c>
      <c r="I106" s="62">
        <v>0.99761809999999995</v>
      </c>
      <c r="J106" s="62">
        <v>5.0671120000000004E-3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85"/>
      <c r="U106" s="27" t="s">
        <v>37</v>
      </c>
      <c r="V106" s="186"/>
      <c r="W106" s="56"/>
      <c r="X106" s="187">
        <v>42.186529999999998</v>
      </c>
      <c r="Y106" s="187">
        <v>45.537365000000001</v>
      </c>
      <c r="Z106" s="187">
        <v>0.99470276999999996</v>
      </c>
      <c r="AA106" s="62">
        <v>0.99760470000000001</v>
      </c>
      <c r="AB106" s="62">
        <v>5.2971346000000004E-3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4.2279000000000622E-2</v>
      </c>
      <c r="AN106" s="121">
        <f t="shared" si="15"/>
        <v>-4.0991999999995699E-2</v>
      </c>
      <c r="AO106" s="121">
        <f t="shared" si="16"/>
        <v>3.3520000000009098E-5</v>
      </c>
      <c r="AP106" s="121">
        <f t="shared" si="17"/>
        <v>-1.3399999999941237E-5</v>
      </c>
      <c r="AQ106" s="87">
        <f t="shared" si="18"/>
        <v>2.3002260000000007E-4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3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3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3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3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3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3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3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3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3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3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3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3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3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3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3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3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3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3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3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3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3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3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3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3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35.687666</v>
      </c>
      <c r="G641" s="135">
        <f t="shared" si="59"/>
        <v>39.969330999999997</v>
      </c>
      <c r="H641" s="135">
        <f t="shared" si="59"/>
        <v>0.98506362999999997</v>
      </c>
      <c r="I641" s="135">
        <f t="shared" si="59"/>
        <v>0.99286635999999995</v>
      </c>
      <c r="J641" s="135">
        <f t="shared" si="59"/>
        <v>1.3407077999999999E-2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36.317895999999998</v>
      </c>
      <c r="Y641" s="135">
        <f t="shared" si="60"/>
        <v>40.541705999999998</v>
      </c>
      <c r="Z641" s="135">
        <f t="shared" si="60"/>
        <v>0.98694886000000004</v>
      </c>
      <c r="AA641" s="135">
        <f t="shared" si="60"/>
        <v>0.99297826</v>
      </c>
      <c r="AB641" s="135">
        <f t="shared" si="60"/>
        <v>1.1354615E-2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38.838428</v>
      </c>
      <c r="G642" s="18">
        <f t="shared" si="59"/>
        <v>42.629703999999997</v>
      </c>
      <c r="H642" s="18">
        <f t="shared" si="59"/>
        <v>0.99137271999999999</v>
      </c>
      <c r="I642" s="18">
        <f t="shared" si="59"/>
        <v>0.99445004000000004</v>
      </c>
      <c r="J642" s="18">
        <f t="shared" si="59"/>
        <v>6.6524979999999997E-3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39.156536000000003</v>
      </c>
      <c r="Y642" s="18">
        <f t="shared" si="60"/>
        <v>42.975256000000002</v>
      </c>
      <c r="Z642" s="18">
        <f t="shared" si="60"/>
        <v>0.99170309000000001</v>
      </c>
      <c r="AA642" s="18">
        <f t="shared" si="60"/>
        <v>0.99436343999999999</v>
      </c>
      <c r="AB642" s="18">
        <f t="shared" si="60"/>
        <v>6.3240789999999998E-3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40.864452999999997</v>
      </c>
      <c r="G643" s="18">
        <f t="shared" si="59"/>
        <v>44.417274999999997</v>
      </c>
      <c r="H643" s="18">
        <f t="shared" si="59"/>
        <v>0.99326809999999999</v>
      </c>
      <c r="I643" s="18">
        <f t="shared" si="59"/>
        <v>0.99591545000000004</v>
      </c>
      <c r="J643" s="18">
        <f t="shared" si="59"/>
        <v>4.6345639999999999E-3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41.067197999999998</v>
      </c>
      <c r="Y643" s="18">
        <f t="shared" si="60"/>
        <v>44.537061000000001</v>
      </c>
      <c r="Z643" s="18">
        <f t="shared" si="60"/>
        <v>0.99337078000000001</v>
      </c>
      <c r="AA643" s="18">
        <f t="shared" si="60"/>
        <v>0.99627547000000005</v>
      </c>
      <c r="AB643" s="18">
        <f t="shared" si="60"/>
        <v>4.9492540000000002E-3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42.132139000000002</v>
      </c>
      <c r="G644" s="18">
        <f t="shared" si="59"/>
        <v>45.578356999999997</v>
      </c>
      <c r="H644" s="18">
        <f t="shared" si="59"/>
        <v>0.99423717</v>
      </c>
      <c r="I644" s="18">
        <f t="shared" si="59"/>
        <v>0.99756129999999998</v>
      </c>
      <c r="J644" s="18">
        <f t="shared" si="59"/>
        <v>3.8204255999999999E-3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42.164783</v>
      </c>
      <c r="Y644" s="18">
        <f t="shared" si="60"/>
        <v>45.504786000000003</v>
      </c>
      <c r="Z644" s="18">
        <f t="shared" si="60"/>
        <v>0.99425384999999999</v>
      </c>
      <c r="AA644" s="18">
        <f t="shared" si="60"/>
        <v>0.99723275</v>
      </c>
      <c r="AB644" s="18">
        <f t="shared" si="60"/>
        <v>4.0269894999999997E-3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37.083402</v>
      </c>
      <c r="G646" s="135">
        <f t="shared" si="61"/>
        <v>41.646118999999999</v>
      </c>
      <c r="H646" s="135">
        <f t="shared" si="61"/>
        <v>0.98736016999999998</v>
      </c>
      <c r="I646" s="135">
        <f t="shared" si="61"/>
        <v>0.99417960000000005</v>
      </c>
      <c r="J646" s="135">
        <f t="shared" si="61"/>
        <v>1.8556922999999999E-2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37.699643999999999</v>
      </c>
      <c r="Y646" s="135">
        <f t="shared" si="62"/>
        <v>42.131734000000002</v>
      </c>
      <c r="Z646" s="135">
        <f t="shared" si="62"/>
        <v>0.9889</v>
      </c>
      <c r="AA646" s="135">
        <f t="shared" si="62"/>
        <v>0.99475563</v>
      </c>
      <c r="AB646" s="135">
        <f t="shared" si="62"/>
        <v>1.5903765E-2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40.323853</v>
      </c>
      <c r="G647" s="18">
        <f t="shared" si="61"/>
        <v>44.320163000000001</v>
      </c>
      <c r="H647" s="18">
        <f t="shared" si="61"/>
        <v>0.99274275000000001</v>
      </c>
      <c r="I647" s="18">
        <f t="shared" si="61"/>
        <v>0.99589201000000005</v>
      </c>
      <c r="J647" s="18">
        <f t="shared" si="61"/>
        <v>9.9688220000000004E-3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40.615198999999997</v>
      </c>
      <c r="Y647" s="18">
        <f t="shared" si="62"/>
        <v>44.448644999999999</v>
      </c>
      <c r="Z647" s="18">
        <f t="shared" si="62"/>
        <v>0.99302754999999998</v>
      </c>
      <c r="AA647" s="18">
        <f t="shared" si="62"/>
        <v>0.99613874000000002</v>
      </c>
      <c r="AB647" s="18">
        <f t="shared" si="62"/>
        <v>9.5978190000000005E-3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41.970775000000003</v>
      </c>
      <c r="G648" s="18">
        <f t="shared" si="61"/>
        <v>45.609648999999997</v>
      </c>
      <c r="H648" s="18">
        <f t="shared" si="61"/>
        <v>0.99432891000000001</v>
      </c>
      <c r="I648" s="18">
        <f t="shared" si="61"/>
        <v>0.99681280000000005</v>
      </c>
      <c r="J648" s="18">
        <f t="shared" si="61"/>
        <v>7.2017089999999997E-3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42.060189000000001</v>
      </c>
      <c r="Y648" s="18">
        <f t="shared" si="62"/>
        <v>45.445737999999999</v>
      </c>
      <c r="Z648" s="18">
        <f t="shared" si="62"/>
        <v>0.99436093000000003</v>
      </c>
      <c r="AA648" s="18">
        <f t="shared" si="62"/>
        <v>0.99703786000000005</v>
      </c>
      <c r="AB648" s="18">
        <f t="shared" si="62"/>
        <v>7.3281459999999998E-3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43.047181000000002</v>
      </c>
      <c r="G649" s="18">
        <f t="shared" si="61"/>
        <v>46.455942999999998</v>
      </c>
      <c r="H649" s="18">
        <f t="shared" si="61"/>
        <v>0.99512882000000003</v>
      </c>
      <c r="I649" s="18">
        <f t="shared" si="61"/>
        <v>0.99784525000000002</v>
      </c>
      <c r="J649" s="18">
        <f t="shared" si="61"/>
        <v>5.9117414E-3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43.047150999999999</v>
      </c>
      <c r="Y649" s="18">
        <f t="shared" si="62"/>
        <v>46.307634999999998</v>
      </c>
      <c r="Z649" s="18">
        <f t="shared" si="62"/>
        <v>0.99511232999999999</v>
      </c>
      <c r="AA649" s="18">
        <f t="shared" si="62"/>
        <v>0.99777687999999998</v>
      </c>
      <c r="AB649" s="18">
        <f t="shared" si="62"/>
        <v>6.1487219999999997E-3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1.3957359999999994</v>
      </c>
      <c r="G651" s="135">
        <f t="shared" si="63"/>
        <v>1.6767880000000019</v>
      </c>
      <c r="H651" s="135">
        <f t="shared" si="63"/>
        <v>2.2965400000000136E-3</v>
      </c>
      <c r="I651" s="135">
        <f t="shared" si="63"/>
        <v>1.3132400000001043E-3</v>
      </c>
      <c r="J651" s="135">
        <f t="shared" si="63"/>
        <v>5.1498450000000001E-3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1.3817480000000018</v>
      </c>
      <c r="Y651" s="135">
        <f t="shared" si="64"/>
        <v>1.5900280000000038</v>
      </c>
      <c r="Z651" s="135">
        <f t="shared" si="64"/>
        <v>1.9511399999999623E-3</v>
      </c>
      <c r="AA651" s="135">
        <f t="shared" si="64"/>
        <v>1.7773700000000003E-3</v>
      </c>
      <c r="AB651" s="135">
        <f t="shared" si="64"/>
        <v>4.5491500000000001E-3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1.4854249999999993</v>
      </c>
      <c r="G652" s="18">
        <f t="shared" si="63"/>
        <v>1.6904590000000042</v>
      </c>
      <c r="H652" s="18">
        <f t="shared" si="63"/>
        <v>1.3700300000000221E-3</v>
      </c>
      <c r="I652" s="18">
        <f t="shared" si="63"/>
        <v>1.4419700000000146E-3</v>
      </c>
      <c r="J652" s="18">
        <f t="shared" si="63"/>
        <v>3.3163240000000007E-3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1.4586629999999943</v>
      </c>
      <c r="Y652" s="18">
        <f t="shared" si="64"/>
        <v>1.4733889999999974</v>
      </c>
      <c r="Z652" s="18">
        <f t="shared" si="64"/>
        <v>1.3244599999999718E-3</v>
      </c>
      <c r="AA652" s="18">
        <f t="shared" si="64"/>
        <v>1.7753000000000352E-3</v>
      </c>
      <c r="AB652" s="18">
        <f t="shared" si="64"/>
        <v>3.2737400000000007E-3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1.1063220000000058</v>
      </c>
      <c r="G653" s="18">
        <f t="shared" si="63"/>
        <v>1.1923740000000009</v>
      </c>
      <c r="H653" s="18">
        <f t="shared" si="63"/>
        <v>1.0608100000000231E-3</v>
      </c>
      <c r="I653" s="18">
        <f t="shared" si="63"/>
        <v>8.9735000000001897E-4</v>
      </c>
      <c r="J653" s="18">
        <f t="shared" si="63"/>
        <v>2.5671449999999998E-3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0.99299100000000351</v>
      </c>
      <c r="Y653" s="18">
        <f t="shared" si="64"/>
        <v>0.90867699999999729</v>
      </c>
      <c r="Z653" s="18">
        <f t="shared" si="64"/>
        <v>9.9015000000002296E-4</v>
      </c>
      <c r="AA653" s="18">
        <f t="shared" si="64"/>
        <v>7.6239000000000168E-4</v>
      </c>
      <c r="AB653" s="18">
        <f t="shared" si="64"/>
        <v>2.3788919999999996E-3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0.91504199999999969</v>
      </c>
      <c r="G654" s="18">
        <f t="shared" si="63"/>
        <v>0.87758600000000087</v>
      </c>
      <c r="H654" s="18">
        <f t="shared" si="63"/>
        <v>8.9165000000002159E-4</v>
      </c>
      <c r="I654" s="18">
        <f t="shared" si="63"/>
        <v>2.8395000000003279E-4</v>
      </c>
      <c r="J654" s="18">
        <f t="shared" si="63"/>
        <v>2.0913158000000001E-3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0.8823679999999996</v>
      </c>
      <c r="Y654" s="18">
        <f t="shared" si="64"/>
        <v>0.80284899999999482</v>
      </c>
      <c r="Z654" s="18">
        <f t="shared" si="64"/>
        <v>8.584799999999948E-4</v>
      </c>
      <c r="AA654" s="18">
        <f t="shared" si="64"/>
        <v>5.4412999999997602E-4</v>
      </c>
      <c r="AB654" s="18">
        <f t="shared" si="64"/>
        <v>2.1217325E-3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AL103:AL107"/>
    <mergeCell ref="T418:T42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12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3"/>
      <c r="T2" s="141" t="str">
        <f>$B$2</f>
        <v>breakfast_track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3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3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3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36964.591999999997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27.813470733333336</v>
      </c>
      <c r="G5" s="30">
        <f t="shared" si="0"/>
        <v>33.787992866666663</v>
      </c>
      <c r="H5" s="30">
        <f t="shared" si="0"/>
        <v>0.95836929999999998</v>
      </c>
      <c r="I5" s="90">
        <f t="shared" si="0"/>
        <v>0.95587289466666681</v>
      </c>
      <c r="J5" s="90">
        <f t="shared" si="0"/>
        <v>5.6792373066666672E-2</v>
      </c>
      <c r="K5" s="55"/>
      <c r="L5" s="55"/>
      <c r="M5" s="55"/>
      <c r="N5" s="26"/>
      <c r="O5" s="56"/>
      <c r="P5" s="130">
        <f t="shared" ref="P5:Q8" si="1">P16</f>
        <v>28.655999999999999</v>
      </c>
      <c r="Q5" s="151">
        <f t="shared" si="1"/>
        <v>10.327999999999999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298"/>
      <c r="U5" s="25" t="s">
        <v>33</v>
      </c>
      <c r="V5" s="26"/>
      <c r="W5" s="126">
        <f>W23</f>
        <v>41983.448000000004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28.7177446</v>
      </c>
      <c r="Y5" s="30">
        <f t="shared" si="2"/>
        <v>34.150853666666663</v>
      </c>
      <c r="Z5" s="30">
        <f t="shared" si="2"/>
        <v>0.95998403533333321</v>
      </c>
      <c r="AA5" s="90">
        <f t="shared" si="2"/>
        <v>0.96028601466666652</v>
      </c>
      <c r="AB5" s="90">
        <f t="shared" si="2"/>
        <v>5.4141298733333322E-2</v>
      </c>
      <c r="AC5" s="55"/>
      <c r="AD5" s="55"/>
      <c r="AE5" s="55"/>
      <c r="AF5" s="26"/>
      <c r="AG5" s="238"/>
      <c r="AH5" s="130">
        <f t="shared" ref="AH5:AI8" si="3">AH16</f>
        <v>19.39</v>
      </c>
      <c r="AI5" s="151">
        <f t="shared" si="3"/>
        <v>4.0149999999999997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6.9422796412542676E-2</v>
      </c>
      <c r="AN5" s="240">
        <f>bdrate($E5:$E8,G5:G8,$W5:$W8,Y5:Y8)</f>
        <v>8.7939261938069224E-2</v>
      </c>
      <c r="AO5" s="240">
        <f>bdrate($E5:$E8,H5:H8,$W5:$W8,Z5:Z8)</f>
        <v>8.6166188910195451E-2</v>
      </c>
      <c r="AP5" s="240">
        <f>bdrate($E5:$E8,I5:I8,$W5:$W8,AA5:AA8)</f>
        <v>8.2102993043763783E-2</v>
      </c>
      <c r="AQ5" s="241">
        <f>bdrateInverted($E5:$E8,J5:J8,$W5:$W8,AB5:AB8)</f>
        <v>0.10560388518677599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53153.799999999996</v>
      </c>
      <c r="F6" s="90">
        <f t="shared" si="0"/>
        <v>31.747040733333336</v>
      </c>
      <c r="G6" s="90">
        <f t="shared" si="0"/>
        <v>36.659647866666667</v>
      </c>
      <c r="H6" s="90">
        <f t="shared" si="0"/>
        <v>0.97590032066666665</v>
      </c>
      <c r="I6" s="90">
        <f t="shared" si="0"/>
        <v>0.97469807133333342</v>
      </c>
      <c r="J6" s="90">
        <f t="shared" si="0"/>
        <v>3.2299469666666664E-2</v>
      </c>
      <c r="K6" s="56"/>
      <c r="L6" s="56"/>
      <c r="M6" s="56"/>
      <c r="N6" s="28"/>
      <c r="O6" s="56"/>
      <c r="P6" s="130">
        <f t="shared" si="1"/>
        <v>29.420999999999999</v>
      </c>
      <c r="Q6" s="130">
        <f t="shared" si="1"/>
        <v>10.670999999999999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85"/>
      <c r="U6" s="27" t="s">
        <v>34</v>
      </c>
      <c r="V6" s="28"/>
      <c r="W6" s="127">
        <f>W24</f>
        <v>60495.175999999999</v>
      </c>
      <c r="X6" s="90">
        <f t="shared" si="2"/>
        <v>32.667029533333334</v>
      </c>
      <c r="Y6" s="90">
        <f t="shared" si="2"/>
        <v>37.051273466666665</v>
      </c>
      <c r="Z6" s="90">
        <f t="shared" si="2"/>
        <v>0.97787089333333332</v>
      </c>
      <c r="AA6" s="90">
        <f t="shared" si="2"/>
        <v>0.977178192</v>
      </c>
      <c r="AB6" s="90">
        <f t="shared" si="2"/>
        <v>3.0532512933333335E-2</v>
      </c>
      <c r="AC6" s="56"/>
      <c r="AD6" s="56"/>
      <c r="AE6" s="56"/>
      <c r="AF6" s="28"/>
      <c r="AG6" s="238"/>
      <c r="AH6" s="130">
        <f t="shared" si="3"/>
        <v>19.577999999999999</v>
      </c>
      <c r="AI6" s="130">
        <f t="shared" si="3"/>
        <v>4.234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76648.168000000005</v>
      </c>
      <c r="F7" s="90">
        <f t="shared" si="0"/>
        <v>37.430681066666665</v>
      </c>
      <c r="G7" s="90">
        <f t="shared" si="0"/>
        <v>41.078055599999992</v>
      </c>
      <c r="H7" s="90">
        <f t="shared" si="0"/>
        <v>0.98845811266666672</v>
      </c>
      <c r="I7" s="90">
        <f t="shared" si="0"/>
        <v>0.99093398799999999</v>
      </c>
      <c r="J7" s="90">
        <f t="shared" si="0"/>
        <v>1.5802477666666662E-2</v>
      </c>
      <c r="K7" s="56"/>
      <c r="L7" s="56"/>
      <c r="M7" s="56"/>
      <c r="N7" s="28"/>
      <c r="O7" s="56"/>
      <c r="P7" s="130">
        <f t="shared" si="1"/>
        <v>29.89</v>
      </c>
      <c r="Q7" s="130">
        <f t="shared" si="1"/>
        <v>10.827999999999999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85"/>
      <c r="U7" s="27" t="s">
        <v>35</v>
      </c>
      <c r="V7" s="28"/>
      <c r="W7" s="127">
        <f>W25</f>
        <v>86819.576000000001</v>
      </c>
      <c r="X7" s="90">
        <f t="shared" si="2"/>
        <v>38.018531133333333</v>
      </c>
      <c r="Y7" s="90">
        <f t="shared" si="2"/>
        <v>41.546377466666669</v>
      </c>
      <c r="Z7" s="90">
        <f t="shared" si="2"/>
        <v>0.98941714266666692</v>
      </c>
      <c r="AA7" s="90">
        <f t="shared" si="2"/>
        <v>0.99158347066666674</v>
      </c>
      <c r="AB7" s="90">
        <f t="shared" si="2"/>
        <v>1.5638011266666668E-2</v>
      </c>
      <c r="AC7" s="56"/>
      <c r="AD7" s="56"/>
      <c r="AE7" s="56"/>
      <c r="AF7" s="28"/>
      <c r="AG7" s="238"/>
      <c r="AH7" s="130">
        <f t="shared" si="3"/>
        <v>19.593</v>
      </c>
      <c r="AI7" s="130">
        <f t="shared" si="3"/>
        <v>4.5149999999999997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108709.72799999999</v>
      </c>
      <c r="F8" s="90">
        <f t="shared" si="0"/>
        <v>41.06555706666667</v>
      </c>
      <c r="G8" s="90">
        <f t="shared" si="0"/>
        <v>44.316641266666672</v>
      </c>
      <c r="H8" s="90">
        <f t="shared" si="0"/>
        <v>0.99283938133333327</v>
      </c>
      <c r="I8" s="90">
        <f t="shared" si="0"/>
        <v>0.99634679533333359</v>
      </c>
      <c r="J8" s="90">
        <f t="shared" si="0"/>
        <v>8.9120792400000023E-3</v>
      </c>
      <c r="K8" s="56"/>
      <c r="L8" s="56"/>
      <c r="M8" s="56"/>
      <c r="N8" s="28"/>
      <c r="O8" s="56"/>
      <c r="P8" s="130">
        <f t="shared" si="1"/>
        <v>29.577999999999999</v>
      </c>
      <c r="Q8" s="130">
        <f t="shared" si="1"/>
        <v>11.202999999999999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85"/>
      <c r="U8" s="27" t="s">
        <v>37</v>
      </c>
      <c r="V8" s="28"/>
      <c r="W8" s="127">
        <f>W26</f>
        <v>120280.82399999999</v>
      </c>
      <c r="X8" s="90">
        <f t="shared" si="2"/>
        <v>41.289641266666663</v>
      </c>
      <c r="Y8" s="90">
        <f t="shared" si="2"/>
        <v>44.545293400000006</v>
      </c>
      <c r="Z8" s="90">
        <f t="shared" si="2"/>
        <v>0.99310849200000006</v>
      </c>
      <c r="AA8" s="90">
        <f t="shared" si="2"/>
        <v>0.99647295133333336</v>
      </c>
      <c r="AB8" s="90">
        <f t="shared" si="2"/>
        <v>8.6350863533333332E-3</v>
      </c>
      <c r="AC8" s="56"/>
      <c r="AD8" s="56"/>
      <c r="AE8" s="56"/>
      <c r="AF8" s="28"/>
      <c r="AG8" s="238"/>
      <c r="AH8" s="130">
        <f t="shared" si="3"/>
        <v>19.5</v>
      </c>
      <c r="AI8" s="130">
        <f t="shared" si="3"/>
        <v>4.5460000000000003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29.382715465142276</v>
      </c>
      <c r="Q10" s="154">
        <f>GEOMEAN(Q5:Q8)</f>
        <v>10.752909311929557</v>
      </c>
      <c r="R10" s="134" t="e">
        <f>AVERAGE(R5:R8)</f>
        <v>#DIV/0!</v>
      </c>
      <c r="S10" s="213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19.515083810869033</v>
      </c>
      <c r="AI10" s="154">
        <f>GEOMEAN(AI5:AI8)</f>
        <v>4.3219615344488833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3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5941.2240000000002</v>
      </c>
      <c r="F16" s="166">
        <v>6882.8320000000003</v>
      </c>
      <c r="G16" s="166">
        <v>2478.7840000000001</v>
      </c>
      <c r="H16" s="166">
        <v>925.70399999999995</v>
      </c>
      <c r="I16" s="166">
        <v>107.128</v>
      </c>
      <c r="J16" s="166">
        <v>11102.424000000001</v>
      </c>
      <c r="K16" s="60">
        <v>7159.4719999999998</v>
      </c>
      <c r="L16" s="60">
        <v>2367.0239999999999</v>
      </c>
      <c r="M16" s="60">
        <v>7.8879999999999999</v>
      </c>
      <c r="N16" s="55"/>
      <c r="O16" s="252"/>
      <c r="P16" s="129">
        <v>28.655999999999999</v>
      </c>
      <c r="Q16" s="129">
        <v>10.327999999999999</v>
      </c>
      <c r="R16" s="142"/>
      <c r="S16" s="213"/>
      <c r="T16" s="300"/>
      <c r="U16" s="25" t="s">
        <v>33</v>
      </c>
      <c r="V16" s="26"/>
      <c r="W16" s="128">
        <v>5941.2240000000002</v>
      </c>
      <c r="X16" s="166">
        <v>7597.44</v>
      </c>
      <c r="Y16" s="166">
        <v>3604.8240000000001</v>
      </c>
      <c r="Z16" s="166">
        <v>1617.7280000000001</v>
      </c>
      <c r="AA16" s="166">
        <v>431.84</v>
      </c>
      <c r="AB16" s="166">
        <v>12177</v>
      </c>
      <c r="AC16" s="60">
        <v>7960.0640000000003</v>
      </c>
      <c r="AD16" s="60">
        <v>2653.328</v>
      </c>
      <c r="AE16" s="60">
        <v>13.24</v>
      </c>
      <c r="AF16" s="55"/>
      <c r="AG16" s="252"/>
      <c r="AH16" s="129">
        <v>19.39</v>
      </c>
      <c r="AI16" s="129">
        <v>4.0149999999999997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5941.2240000000002</v>
      </c>
      <c r="F17" s="167">
        <v>9124.768</v>
      </c>
      <c r="G17" s="167">
        <v>6676.3040000000001</v>
      </c>
      <c r="H17" s="167">
        <v>3444.48</v>
      </c>
      <c r="I17" s="167">
        <v>1064.8720000000001</v>
      </c>
      <c r="J17" s="167">
        <v>14289.68</v>
      </c>
      <c r="K17" s="62">
        <v>9490.6640000000007</v>
      </c>
      <c r="L17" s="62">
        <v>3121.808</v>
      </c>
      <c r="M17" s="62">
        <v>7.88</v>
      </c>
      <c r="N17" s="56"/>
      <c r="O17" s="238"/>
      <c r="P17" s="144">
        <v>29.420999999999999</v>
      </c>
      <c r="Q17" s="144">
        <v>10.670999999999999</v>
      </c>
      <c r="R17" s="145"/>
      <c r="S17" s="213"/>
      <c r="T17" s="285"/>
      <c r="U17" s="27" t="s">
        <v>34</v>
      </c>
      <c r="V17" s="28"/>
      <c r="W17" s="143">
        <v>5941.2240000000002</v>
      </c>
      <c r="X17" s="167">
        <v>9873.8880000000008</v>
      </c>
      <c r="Y17" s="167">
        <v>8281.6239999999998</v>
      </c>
      <c r="Z17" s="167">
        <v>4901.6639999999998</v>
      </c>
      <c r="AA17" s="167">
        <v>2272.4079999999999</v>
      </c>
      <c r="AB17" s="167">
        <v>15431.76</v>
      </c>
      <c r="AC17" s="62">
        <v>10361.031999999999</v>
      </c>
      <c r="AD17" s="62">
        <v>3431.576</v>
      </c>
      <c r="AE17" s="62">
        <v>13.24</v>
      </c>
      <c r="AF17" s="56"/>
      <c r="AG17" s="238"/>
      <c r="AH17" s="144">
        <v>19.577999999999999</v>
      </c>
      <c r="AI17" s="144">
        <v>4.234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5941.2240000000002</v>
      </c>
      <c r="F18" s="167">
        <v>11417.52</v>
      </c>
      <c r="G18" s="167">
        <v>12324.263999999999</v>
      </c>
      <c r="H18" s="167">
        <v>8545.16</v>
      </c>
      <c r="I18" s="167">
        <v>5006.6559999999999</v>
      </c>
      <c r="J18" s="167">
        <v>17597.135999999999</v>
      </c>
      <c r="K18" s="62">
        <v>11920.632</v>
      </c>
      <c r="L18" s="62">
        <v>3895.576</v>
      </c>
      <c r="M18" s="62">
        <v>7.8639999999999999</v>
      </c>
      <c r="N18" s="56"/>
      <c r="O18" s="238"/>
      <c r="P18" s="144">
        <v>29.89</v>
      </c>
      <c r="Q18" s="144">
        <v>10.827999999999999</v>
      </c>
      <c r="R18" s="145"/>
      <c r="S18" s="213"/>
      <c r="T18" s="285"/>
      <c r="U18" s="27" t="s">
        <v>35</v>
      </c>
      <c r="V18" s="28"/>
      <c r="W18" s="143">
        <v>5941.2240000000002</v>
      </c>
      <c r="X18" s="167">
        <v>12210.912</v>
      </c>
      <c r="Y18" s="167">
        <v>14239.472</v>
      </c>
      <c r="Z18" s="167">
        <v>10911.255999999999</v>
      </c>
      <c r="AA18" s="167">
        <v>7637.1120000000001</v>
      </c>
      <c r="AB18" s="167">
        <v>18788.128000000001</v>
      </c>
      <c r="AC18" s="62">
        <v>12851.216</v>
      </c>
      <c r="AD18" s="62">
        <v>4240.2560000000003</v>
      </c>
      <c r="AE18" s="62">
        <v>13.231999999999999</v>
      </c>
      <c r="AF18" s="56"/>
      <c r="AG18" s="238"/>
      <c r="AH18" s="144">
        <v>19.593</v>
      </c>
      <c r="AI18" s="144">
        <v>4.5149999999999997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5941.2240000000002</v>
      </c>
      <c r="F19" s="167">
        <v>13598.263999999999</v>
      </c>
      <c r="G19" s="167">
        <v>18540.608</v>
      </c>
      <c r="H19" s="167">
        <v>16478.351999999999</v>
      </c>
      <c r="I19" s="167">
        <v>13971.504000000001</v>
      </c>
      <c r="J19" s="167">
        <v>21009.488000000001</v>
      </c>
      <c r="K19" s="62">
        <v>14466.008</v>
      </c>
      <c r="L19" s="62">
        <v>4704.28</v>
      </c>
      <c r="M19" s="62">
        <v>7.7359999999999998</v>
      </c>
      <c r="N19" s="56"/>
      <c r="O19" s="238"/>
      <c r="P19" s="144">
        <v>29.577999999999999</v>
      </c>
      <c r="Q19" s="144">
        <v>11.202999999999999</v>
      </c>
      <c r="R19" s="145"/>
      <c r="S19" s="213"/>
      <c r="T19" s="285"/>
      <c r="U19" s="27" t="s">
        <v>37</v>
      </c>
      <c r="V19" s="28"/>
      <c r="W19" s="143">
        <v>5941.2240000000002</v>
      </c>
      <c r="X19" s="167">
        <v>13805.224</v>
      </c>
      <c r="Y19" s="167">
        <v>20685.815999999999</v>
      </c>
      <c r="Z19" s="167">
        <v>19467.28</v>
      </c>
      <c r="AA19" s="167">
        <v>17666.928</v>
      </c>
      <c r="AB19" s="167">
        <v>22218.560000000001</v>
      </c>
      <c r="AC19" s="62">
        <v>15420.584000000001</v>
      </c>
      <c r="AD19" s="62">
        <v>5075.2079999999996</v>
      </c>
      <c r="AE19" s="62">
        <v>13.215999999999999</v>
      </c>
      <c r="AF19" s="56"/>
      <c r="AG19" s="238"/>
      <c r="AH19" s="144">
        <v>19.5</v>
      </c>
      <c r="AI19" s="144">
        <v>4.5460000000000003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36964.591999999997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290"/>
      <c r="U23" s="25" t="s">
        <v>33</v>
      </c>
      <c r="V23" s="26"/>
      <c r="W23" s="127">
        <f>SUM(W16:AD16)</f>
        <v>41983.448000000004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53153.799999999996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85"/>
      <c r="U24" s="27" t="s">
        <v>34</v>
      </c>
      <c r="V24" s="28"/>
      <c r="W24" s="127">
        <f>SUM(W17:AD17)</f>
        <v>60495.175999999999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76648.168000000005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85"/>
      <c r="U25" s="27" t="s">
        <v>35</v>
      </c>
      <c r="V25" s="28"/>
      <c r="W25" s="127">
        <f>SUM(W18:AD18)</f>
        <v>86819.576000000001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108709.72799999999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85"/>
      <c r="U26" s="27" t="s">
        <v>37</v>
      </c>
      <c r="V26" s="28"/>
      <c r="W26" s="127">
        <f>SUM(W19:AD19)</f>
        <v>120280.82399999999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3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3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3"/>
      <c r="T32" s="24" t="s">
        <v>70</v>
      </c>
      <c r="U32" s="94"/>
      <c r="V32" s="94"/>
      <c r="W32" s="213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3"/>
      <c r="AE32" s="213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27.213325000000001</v>
      </c>
      <c r="G33" s="96">
        <v>33.228712000000002</v>
      </c>
      <c r="H33" s="96">
        <v>0.95818283999999998</v>
      </c>
      <c r="I33" s="60">
        <v>0.95244152999999998</v>
      </c>
      <c r="J33" s="60">
        <v>6.1771260000000001E-2</v>
      </c>
      <c r="K33" s="61"/>
      <c r="L33" s="257"/>
      <c r="M33" s="257"/>
      <c r="N33" s="55"/>
      <c r="O33" s="26"/>
      <c r="P33" s="55"/>
      <c r="Q33" s="26"/>
      <c r="R33" s="131"/>
      <c r="S33" s="213"/>
      <c r="T33" s="287" t="s">
        <v>71</v>
      </c>
      <c r="U33" s="25" t="s">
        <v>33</v>
      </c>
      <c r="V33" s="39"/>
      <c r="W33" s="55"/>
      <c r="X33" s="96">
        <v>28.478270999999999</v>
      </c>
      <c r="Y33" s="96">
        <v>33.812241</v>
      </c>
      <c r="Z33" s="96">
        <v>0.96005720999999999</v>
      </c>
      <c r="AA33" s="60">
        <v>0.95896391999999997</v>
      </c>
      <c r="AB33" s="60">
        <v>5.8206790000000001E-2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1.2649459999999983</v>
      </c>
      <c r="AN33" s="95">
        <f t="shared" ref="AN33:AN96" si="5">IF(OR(Y33="",G33=""),"",Y33-G33)</f>
        <v>0.58352899999999863</v>
      </c>
      <c r="AO33" s="95">
        <f t="shared" ref="AO33:AO96" si="6">IF(OR(Z33="",H33=""),"",Z33-H33)</f>
        <v>1.8743700000000141E-3</v>
      </c>
      <c r="AP33" s="95">
        <f t="shared" ref="AP33:AP96" si="7">IF(OR(AA33="",I33=""),"",AA33-I33)</f>
        <v>6.522389999999989E-3</v>
      </c>
      <c r="AQ33" s="120">
        <f t="shared" ref="AQ33:AQ96" si="8">IF(OR(AB33="",J33=""),"",AB33-J33)</f>
        <v>-3.5644700000000001E-3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31.767447000000001</v>
      </c>
      <c r="G34" s="187">
        <v>36.536071999999997</v>
      </c>
      <c r="H34" s="187">
        <v>0.97592308000000005</v>
      </c>
      <c r="I34" s="62">
        <v>0.97516712999999999</v>
      </c>
      <c r="J34" s="62">
        <v>3.5444877999999999E-2</v>
      </c>
      <c r="K34" s="188"/>
      <c r="L34" s="258"/>
      <c r="M34" s="258"/>
      <c r="N34" s="56"/>
      <c r="O34" s="28"/>
      <c r="P34" s="56"/>
      <c r="Q34" s="28"/>
      <c r="R34" s="132"/>
      <c r="S34" s="213"/>
      <c r="T34" s="285"/>
      <c r="U34" s="27" t="s">
        <v>34</v>
      </c>
      <c r="V34" s="186"/>
      <c r="W34" s="56"/>
      <c r="X34" s="187">
        <v>32.698132999999999</v>
      </c>
      <c r="Y34" s="187">
        <v>36.975673999999998</v>
      </c>
      <c r="Z34" s="187">
        <v>0.97776470999999998</v>
      </c>
      <c r="AA34" s="62">
        <v>0.97739606999999995</v>
      </c>
      <c r="AB34" s="62">
        <v>3.3208139999999997E-2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0.9306859999999979</v>
      </c>
      <c r="AN34" s="121">
        <f t="shared" si="5"/>
        <v>0.43960200000000071</v>
      </c>
      <c r="AO34" s="121">
        <f t="shared" si="6"/>
        <v>1.8416299999999275E-3</v>
      </c>
      <c r="AP34" s="121">
        <f t="shared" si="7"/>
        <v>2.2289399999999571E-3</v>
      </c>
      <c r="AQ34" s="87">
        <f t="shared" si="8"/>
        <v>-2.236738000000002E-3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37.309880999999997</v>
      </c>
      <c r="G35" s="187">
        <v>40.942802999999998</v>
      </c>
      <c r="H35" s="187">
        <v>0.98840585000000003</v>
      </c>
      <c r="I35" s="62">
        <v>0.99060658999999995</v>
      </c>
      <c r="J35" s="62">
        <v>1.7598387E-2</v>
      </c>
      <c r="K35" s="188"/>
      <c r="L35" s="258"/>
      <c r="M35" s="258"/>
      <c r="N35" s="56"/>
      <c r="O35" s="28"/>
      <c r="P35" s="56"/>
      <c r="Q35" s="28"/>
      <c r="R35" s="132"/>
      <c r="S35" s="213"/>
      <c r="T35" s="285"/>
      <c r="U35" s="27" t="s">
        <v>35</v>
      </c>
      <c r="V35" s="186"/>
      <c r="W35" s="56"/>
      <c r="X35" s="187">
        <v>38.043722000000002</v>
      </c>
      <c r="Y35" s="187">
        <v>41.537041000000002</v>
      </c>
      <c r="Z35" s="187">
        <v>0.98933088999999996</v>
      </c>
      <c r="AA35" s="62">
        <v>0.99158851000000003</v>
      </c>
      <c r="AB35" s="62">
        <v>1.7431779000000001E-2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0.73384100000000529</v>
      </c>
      <c r="AN35" s="121">
        <f t="shared" si="5"/>
        <v>0.59423800000000426</v>
      </c>
      <c r="AO35" s="121">
        <f t="shared" si="6"/>
        <v>9.2503999999993258E-4</v>
      </c>
      <c r="AP35" s="121">
        <f t="shared" si="7"/>
        <v>9.8192000000008051E-4</v>
      </c>
      <c r="AQ35" s="87">
        <f t="shared" si="8"/>
        <v>-1.6660799999999865E-4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41.180433999999998</v>
      </c>
      <c r="G36" s="187">
        <v>44.410699999999999</v>
      </c>
      <c r="H36" s="187">
        <v>0.99276805999999995</v>
      </c>
      <c r="I36" s="62">
        <v>0.99636236</v>
      </c>
      <c r="J36" s="62">
        <v>9.7288270000000007E-3</v>
      </c>
      <c r="K36" s="188"/>
      <c r="L36" s="258"/>
      <c r="M36" s="258"/>
      <c r="N36" s="56"/>
      <c r="O36" s="28"/>
      <c r="P36" s="56"/>
      <c r="Q36" s="28"/>
      <c r="R36" s="132"/>
      <c r="S36" s="213"/>
      <c r="T36" s="285"/>
      <c r="U36" s="27" t="s">
        <v>37</v>
      </c>
      <c r="V36" s="186"/>
      <c r="W36" s="56"/>
      <c r="X36" s="187">
        <v>41.457709999999999</v>
      </c>
      <c r="Y36" s="187">
        <v>44.680261000000002</v>
      </c>
      <c r="Z36" s="187">
        <v>0.99302604000000005</v>
      </c>
      <c r="AA36" s="62">
        <v>0.99646654999999995</v>
      </c>
      <c r="AB36" s="62">
        <v>9.2212419999999993E-3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0.27727600000000052</v>
      </c>
      <c r="AN36" s="121">
        <f t="shared" si="5"/>
        <v>0.26956100000000305</v>
      </c>
      <c r="AO36" s="121">
        <f t="shared" si="6"/>
        <v>2.5798000000010202E-4</v>
      </c>
      <c r="AP36" s="121">
        <f t="shared" si="7"/>
        <v>1.0418999999994849E-4</v>
      </c>
      <c r="AQ36" s="87">
        <f t="shared" si="8"/>
        <v>-5.0758500000000137E-4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27.670499</v>
      </c>
      <c r="G38" s="96">
        <v>33.578310000000002</v>
      </c>
      <c r="H38" s="96">
        <v>0.95917481000000004</v>
      </c>
      <c r="I38" s="60">
        <v>0.95500337000000002</v>
      </c>
      <c r="J38" s="60">
        <v>5.8339868000000003E-2</v>
      </c>
      <c r="K38" s="61"/>
      <c r="L38" s="257"/>
      <c r="M38" s="257"/>
      <c r="N38" s="55"/>
      <c r="O38" s="26"/>
      <c r="P38" s="55"/>
      <c r="Q38" s="26"/>
      <c r="R38" s="131"/>
      <c r="S38" s="213"/>
      <c r="T38" s="287" t="s">
        <v>72</v>
      </c>
      <c r="U38" s="25" t="s">
        <v>33</v>
      </c>
      <c r="V38" s="39"/>
      <c r="W38" s="55"/>
      <c r="X38" s="96">
        <v>28.631146000000001</v>
      </c>
      <c r="Y38" s="96">
        <v>33.967973999999998</v>
      </c>
      <c r="Z38" s="96">
        <v>0.96005932999999999</v>
      </c>
      <c r="AA38" s="60">
        <v>0.95965708000000005</v>
      </c>
      <c r="AB38" s="60">
        <v>5.6282459999999999E-2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0.96064700000000158</v>
      </c>
      <c r="AN38" s="95">
        <f t="shared" si="5"/>
        <v>0.38966399999999624</v>
      </c>
      <c r="AO38" s="95">
        <f t="shared" si="6"/>
        <v>8.8451999999994424E-4</v>
      </c>
      <c r="AP38" s="95">
        <f t="shared" si="7"/>
        <v>4.6537100000000331E-3</v>
      </c>
      <c r="AQ38" s="120">
        <f t="shared" si="8"/>
        <v>-2.0574080000000036E-3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31.77234</v>
      </c>
      <c r="G39" s="187">
        <v>36.527915999999998</v>
      </c>
      <c r="H39" s="187">
        <v>0.97579517000000005</v>
      </c>
      <c r="I39" s="62">
        <v>0.97544200000000003</v>
      </c>
      <c r="J39" s="62">
        <v>3.4042200000000002E-2</v>
      </c>
      <c r="K39" s="188"/>
      <c r="L39" s="258"/>
      <c r="M39" s="258"/>
      <c r="N39" s="56"/>
      <c r="O39" s="28"/>
      <c r="P39" s="56"/>
      <c r="Q39" s="28"/>
      <c r="R39" s="132"/>
      <c r="S39" s="213"/>
      <c r="T39" s="285"/>
      <c r="U39" s="27" t="s">
        <v>34</v>
      </c>
      <c r="V39" s="186"/>
      <c r="W39" s="56"/>
      <c r="X39" s="187">
        <v>32.723891999999999</v>
      </c>
      <c r="Y39" s="187">
        <v>37.009726000000001</v>
      </c>
      <c r="Z39" s="187">
        <v>0.97735897999999999</v>
      </c>
      <c r="AA39" s="62">
        <v>0.97737401000000002</v>
      </c>
      <c r="AB39" s="62">
        <v>3.2700623999999998E-2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0.95155199999999951</v>
      </c>
      <c r="AN39" s="121">
        <f t="shared" si="5"/>
        <v>0.48181000000000296</v>
      </c>
      <c r="AO39" s="121">
        <f t="shared" si="6"/>
        <v>1.5638099999999433E-3</v>
      </c>
      <c r="AP39" s="121">
        <f t="shared" si="7"/>
        <v>1.932009999999984E-3</v>
      </c>
      <c r="AQ39" s="87">
        <f t="shared" si="8"/>
        <v>-1.341576000000004E-3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37.357871000000003</v>
      </c>
      <c r="G40" s="187">
        <v>40.981043999999997</v>
      </c>
      <c r="H40" s="187">
        <v>0.98811108000000003</v>
      </c>
      <c r="I40" s="62">
        <v>0.99077009000000005</v>
      </c>
      <c r="J40" s="62">
        <v>1.715378E-2</v>
      </c>
      <c r="K40" s="188"/>
      <c r="L40" s="258"/>
      <c r="M40" s="258"/>
      <c r="N40" s="56"/>
      <c r="O40" s="28"/>
      <c r="P40" s="56"/>
      <c r="Q40" s="28"/>
      <c r="R40" s="132"/>
      <c r="S40" s="213"/>
      <c r="T40" s="285"/>
      <c r="U40" s="27" t="s">
        <v>35</v>
      </c>
      <c r="V40" s="186"/>
      <c r="W40" s="56"/>
      <c r="X40" s="187">
        <v>38.122763999999997</v>
      </c>
      <c r="Y40" s="187">
        <v>41.601815000000002</v>
      </c>
      <c r="Z40" s="187">
        <v>0.98896222</v>
      </c>
      <c r="AA40" s="62">
        <v>0.99152494000000002</v>
      </c>
      <c r="AB40" s="62">
        <v>1.6881442E-2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0.76489299999999361</v>
      </c>
      <c r="AN40" s="121">
        <f t="shared" si="5"/>
        <v>0.62077100000000485</v>
      </c>
      <c r="AO40" s="121">
        <f t="shared" si="6"/>
        <v>8.5113999999997247E-4</v>
      </c>
      <c r="AP40" s="121">
        <f t="shared" si="7"/>
        <v>7.548499999999736E-4</v>
      </c>
      <c r="AQ40" s="87">
        <f t="shared" si="8"/>
        <v>-2.7233800000000044E-4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41.069718000000002</v>
      </c>
      <c r="G41" s="187">
        <v>44.323262</v>
      </c>
      <c r="H41" s="187">
        <v>0.99243519999999996</v>
      </c>
      <c r="I41" s="62">
        <v>0.99626104000000004</v>
      </c>
      <c r="J41" s="62">
        <v>9.8099050000000007E-3</v>
      </c>
      <c r="K41" s="188"/>
      <c r="L41" s="258"/>
      <c r="M41" s="258"/>
      <c r="N41" s="56"/>
      <c r="O41" s="28"/>
      <c r="P41" s="56"/>
      <c r="Q41" s="28"/>
      <c r="R41" s="132"/>
      <c r="S41" s="213"/>
      <c r="T41" s="285"/>
      <c r="U41" s="27" t="s">
        <v>37</v>
      </c>
      <c r="V41" s="186"/>
      <c r="W41" s="56"/>
      <c r="X41" s="187">
        <v>41.377594999999999</v>
      </c>
      <c r="Y41" s="187">
        <v>44.611955000000002</v>
      </c>
      <c r="Z41" s="187">
        <v>0.99271023000000003</v>
      </c>
      <c r="AA41" s="62">
        <v>0.99639564999999997</v>
      </c>
      <c r="AB41" s="62">
        <v>9.3284860000000004E-3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0.30787699999999774</v>
      </c>
      <c r="AN41" s="121">
        <f t="shared" si="5"/>
        <v>0.28869300000000209</v>
      </c>
      <c r="AO41" s="121">
        <f t="shared" si="6"/>
        <v>2.7503000000006494E-4</v>
      </c>
      <c r="AP41" s="121">
        <f t="shared" si="7"/>
        <v>1.3460999999992396E-4</v>
      </c>
      <c r="AQ41" s="87">
        <f t="shared" si="8"/>
        <v>-4.8141900000000029E-4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27.975391999999999</v>
      </c>
      <c r="G43" s="96">
        <v>33.7545</v>
      </c>
      <c r="H43" s="96">
        <v>0.95890719999999996</v>
      </c>
      <c r="I43" s="60">
        <v>0.95655245</v>
      </c>
      <c r="J43" s="60">
        <v>5.5342183000000003E-2</v>
      </c>
      <c r="K43" s="61"/>
      <c r="L43" s="257"/>
      <c r="M43" s="257"/>
      <c r="N43" s="55"/>
      <c r="O43" s="26"/>
      <c r="P43" s="55"/>
      <c r="Q43" s="26"/>
      <c r="R43" s="131"/>
      <c r="S43" s="213"/>
      <c r="T43" s="287" t="s">
        <v>73</v>
      </c>
      <c r="U43" s="25" t="s">
        <v>33</v>
      </c>
      <c r="V43" s="39"/>
      <c r="W43" s="55"/>
      <c r="X43" s="96">
        <v>28.637024</v>
      </c>
      <c r="Y43" s="96">
        <v>34.011201999999997</v>
      </c>
      <c r="Z43" s="96">
        <v>0.95950787999999998</v>
      </c>
      <c r="AA43" s="60">
        <v>0.95932578000000002</v>
      </c>
      <c r="AB43" s="60">
        <v>5.3246877999999997E-2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0.66163200000000089</v>
      </c>
      <c r="AN43" s="95">
        <f t="shared" si="5"/>
        <v>0.2567019999999971</v>
      </c>
      <c r="AO43" s="95">
        <f t="shared" si="6"/>
        <v>6.0068000000002009E-4</v>
      </c>
      <c r="AP43" s="95">
        <f t="shared" si="7"/>
        <v>2.7733300000000183E-3</v>
      </c>
      <c r="AQ43" s="120">
        <f t="shared" si="8"/>
        <v>-2.0953050000000056E-3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31.724337999999999</v>
      </c>
      <c r="G44" s="187">
        <v>36.475462</v>
      </c>
      <c r="H44" s="187">
        <v>0.97554158000000002</v>
      </c>
      <c r="I44" s="62">
        <v>0.97554503000000004</v>
      </c>
      <c r="J44" s="62">
        <v>3.2199137000000003E-2</v>
      </c>
      <c r="K44" s="188"/>
      <c r="L44" s="258"/>
      <c r="M44" s="258"/>
      <c r="N44" s="56"/>
      <c r="O44" s="28"/>
      <c r="P44" s="56"/>
      <c r="Q44" s="28"/>
      <c r="R44" s="132"/>
      <c r="S44" s="213"/>
      <c r="T44" s="285"/>
      <c r="U44" s="27" t="s">
        <v>34</v>
      </c>
      <c r="V44" s="186"/>
      <c r="W44" s="56"/>
      <c r="X44" s="187">
        <v>32.752887999999999</v>
      </c>
      <c r="Y44" s="187">
        <v>37.019458</v>
      </c>
      <c r="Z44" s="187">
        <v>0.97730605999999998</v>
      </c>
      <c r="AA44" s="62">
        <v>0.97851410999999999</v>
      </c>
      <c r="AB44" s="62">
        <v>3.0923715000000001E-2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1.0285499999999992</v>
      </c>
      <c r="AN44" s="121">
        <f t="shared" si="5"/>
        <v>0.54399599999999992</v>
      </c>
      <c r="AO44" s="121">
        <f t="shared" si="6"/>
        <v>1.7644799999999572E-3</v>
      </c>
      <c r="AP44" s="121">
        <f t="shared" si="7"/>
        <v>2.9690799999999573E-3</v>
      </c>
      <c r="AQ44" s="87">
        <f t="shared" si="8"/>
        <v>-1.2754220000000017E-3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37.432859999999998</v>
      </c>
      <c r="G45" s="187">
        <v>41.010731999999997</v>
      </c>
      <c r="H45" s="187">
        <v>0.98816382999999997</v>
      </c>
      <c r="I45" s="62">
        <v>0.99090871000000003</v>
      </c>
      <c r="J45" s="62">
        <v>1.6165186000000002E-2</v>
      </c>
      <c r="K45" s="188"/>
      <c r="L45" s="258"/>
      <c r="M45" s="258"/>
      <c r="N45" s="56"/>
      <c r="O45" s="28"/>
      <c r="P45" s="56"/>
      <c r="Q45" s="28"/>
      <c r="R45" s="132"/>
      <c r="S45" s="213"/>
      <c r="T45" s="285"/>
      <c r="U45" s="27" t="s">
        <v>35</v>
      </c>
      <c r="V45" s="186"/>
      <c r="W45" s="56"/>
      <c r="X45" s="187">
        <v>38.232021000000003</v>
      </c>
      <c r="Y45" s="187">
        <v>41.694918999999999</v>
      </c>
      <c r="Z45" s="187">
        <v>0.98909566999999998</v>
      </c>
      <c r="AA45" s="62">
        <v>0.99155932000000002</v>
      </c>
      <c r="AB45" s="62">
        <v>1.5579552999999999E-2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0.79916100000000512</v>
      </c>
      <c r="AN45" s="121">
        <f t="shared" si="5"/>
        <v>0.68418700000000143</v>
      </c>
      <c r="AO45" s="121">
        <f t="shared" si="6"/>
        <v>9.318400000000171E-4</v>
      </c>
      <c r="AP45" s="121">
        <f t="shared" si="7"/>
        <v>6.5060999999999591E-4</v>
      </c>
      <c r="AQ45" s="87">
        <f t="shared" si="8"/>
        <v>-5.8563300000000207E-4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41.105884000000003</v>
      </c>
      <c r="G46" s="187">
        <v>44.341577000000001</v>
      </c>
      <c r="H46" s="187">
        <v>0.99256836999999998</v>
      </c>
      <c r="I46" s="62">
        <v>0.99631150999999996</v>
      </c>
      <c r="J46" s="62">
        <v>9.3576639999999999E-3</v>
      </c>
      <c r="K46" s="188"/>
      <c r="L46" s="258"/>
      <c r="M46" s="258"/>
      <c r="N46" s="56"/>
      <c r="O46" s="28"/>
      <c r="P46" s="56"/>
      <c r="Q46" s="28"/>
      <c r="R46" s="132"/>
      <c r="S46" s="213"/>
      <c r="T46" s="285"/>
      <c r="U46" s="27" t="s">
        <v>37</v>
      </c>
      <c r="V46" s="186"/>
      <c r="W46" s="56"/>
      <c r="X46" s="187">
        <v>41.403526999999997</v>
      </c>
      <c r="Y46" s="187">
        <v>44.611581999999999</v>
      </c>
      <c r="Z46" s="187">
        <v>0.99282035999999996</v>
      </c>
      <c r="AA46" s="62">
        <v>0.99645280000000003</v>
      </c>
      <c r="AB46" s="62">
        <v>8.7732039999999997E-3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0.29764299999999366</v>
      </c>
      <c r="AN46" s="121">
        <f t="shared" si="5"/>
        <v>0.27000499999999761</v>
      </c>
      <c r="AO46" s="121">
        <f t="shared" si="6"/>
        <v>2.5198999999997973E-4</v>
      </c>
      <c r="AP46" s="121">
        <f t="shared" si="7"/>
        <v>1.4129000000007164E-4</v>
      </c>
      <c r="AQ46" s="87">
        <f t="shared" si="8"/>
        <v>-5.8446000000000019E-4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27.992647000000002</v>
      </c>
      <c r="G48" s="96">
        <v>33.741126000000001</v>
      </c>
      <c r="H48" s="96">
        <v>0.95879265999999996</v>
      </c>
      <c r="I48" s="60">
        <v>0.95662923</v>
      </c>
      <c r="J48" s="60">
        <v>5.6701509999999997E-2</v>
      </c>
      <c r="K48" s="61"/>
      <c r="L48" s="257"/>
      <c r="M48" s="257"/>
      <c r="N48" s="55"/>
      <c r="O48" s="26"/>
      <c r="P48" s="55"/>
      <c r="Q48" s="26"/>
      <c r="R48" s="131"/>
      <c r="S48" s="213"/>
      <c r="T48" s="287" t="s">
        <v>74</v>
      </c>
      <c r="U48" s="25" t="s">
        <v>33</v>
      </c>
      <c r="V48" s="39"/>
      <c r="W48" s="55"/>
      <c r="X48" s="96">
        <v>28.674018</v>
      </c>
      <c r="Y48" s="96">
        <v>34.050863</v>
      </c>
      <c r="Z48" s="96">
        <v>0.95956763</v>
      </c>
      <c r="AA48" s="60">
        <v>0.95928327000000002</v>
      </c>
      <c r="AB48" s="60">
        <v>5.503048E-2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0.68137099999999862</v>
      </c>
      <c r="AN48" s="95">
        <f t="shared" si="5"/>
        <v>0.30973699999999837</v>
      </c>
      <c r="AO48" s="95">
        <f t="shared" si="6"/>
        <v>7.7497000000004146E-4</v>
      </c>
      <c r="AP48" s="95">
        <f t="shared" si="7"/>
        <v>2.6540400000000242E-3</v>
      </c>
      <c r="AQ48" s="120">
        <f t="shared" si="8"/>
        <v>-1.671029999999997E-3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31.422027</v>
      </c>
      <c r="G49" s="187">
        <v>36.225805000000001</v>
      </c>
      <c r="H49" s="187">
        <v>0.97501755999999995</v>
      </c>
      <c r="I49" s="62">
        <v>0.97427834999999996</v>
      </c>
      <c r="J49" s="62">
        <v>3.4323618E-2</v>
      </c>
      <c r="K49" s="188"/>
      <c r="L49" s="258"/>
      <c r="M49" s="258"/>
      <c r="N49" s="56"/>
      <c r="O49" s="28"/>
      <c r="P49" s="56"/>
      <c r="Q49" s="28"/>
      <c r="R49" s="132"/>
      <c r="S49" s="213"/>
      <c r="T49" s="285"/>
      <c r="U49" s="27" t="s">
        <v>34</v>
      </c>
      <c r="V49" s="186"/>
      <c r="W49" s="56"/>
      <c r="X49" s="187">
        <v>32.534013000000002</v>
      </c>
      <c r="Y49" s="187">
        <v>36.790579000000001</v>
      </c>
      <c r="Z49" s="187">
        <v>0.97699088000000001</v>
      </c>
      <c r="AA49" s="62">
        <v>0.97775290999999998</v>
      </c>
      <c r="AB49" s="62">
        <v>3.3243146000000001E-2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1.1119860000000017</v>
      </c>
      <c r="AN49" s="121">
        <f t="shared" si="5"/>
        <v>0.56477399999999989</v>
      </c>
      <c r="AO49" s="121">
        <f t="shared" si="6"/>
        <v>1.9733200000000561E-3</v>
      </c>
      <c r="AP49" s="121">
        <f t="shared" si="7"/>
        <v>3.4745600000000154E-3</v>
      </c>
      <c r="AQ49" s="87">
        <f t="shared" si="8"/>
        <v>-1.080471999999999E-3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37.368115000000003</v>
      </c>
      <c r="G50" s="187">
        <v>40.944094999999997</v>
      </c>
      <c r="H50" s="187">
        <v>0.98803333000000004</v>
      </c>
      <c r="I50" s="62">
        <v>0.99091428000000004</v>
      </c>
      <c r="J50" s="62">
        <v>1.7210969999999999E-2</v>
      </c>
      <c r="K50" s="188"/>
      <c r="L50" s="258"/>
      <c r="M50" s="258"/>
      <c r="N50" s="56"/>
      <c r="O50" s="28"/>
      <c r="P50" s="56"/>
      <c r="Q50" s="28"/>
      <c r="R50" s="132"/>
      <c r="S50" s="213"/>
      <c r="T50" s="285"/>
      <c r="U50" s="27" t="s">
        <v>35</v>
      </c>
      <c r="V50" s="186"/>
      <c r="W50" s="56"/>
      <c r="X50" s="187">
        <v>38.109423</v>
      </c>
      <c r="Y50" s="187">
        <v>41.556835999999997</v>
      </c>
      <c r="Z50" s="187">
        <v>0.98895617000000002</v>
      </c>
      <c r="AA50" s="62">
        <v>0.99269035999999999</v>
      </c>
      <c r="AB50" s="62">
        <v>1.7151138E-2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0.74130799999999653</v>
      </c>
      <c r="AN50" s="121">
        <f t="shared" si="5"/>
        <v>0.61274099999999976</v>
      </c>
      <c r="AO50" s="121">
        <f t="shared" si="6"/>
        <v>9.2283999999998034E-4</v>
      </c>
      <c r="AP50" s="121">
        <f t="shared" si="7"/>
        <v>1.7760799999999577E-3</v>
      </c>
      <c r="AQ50" s="87">
        <f t="shared" si="8"/>
        <v>-5.9831999999999247E-5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40.994844999999998</v>
      </c>
      <c r="G51" s="187">
        <v>44.247551000000001</v>
      </c>
      <c r="H51" s="187">
        <v>0.99241235000000005</v>
      </c>
      <c r="I51" s="62">
        <v>0.99628176000000002</v>
      </c>
      <c r="J51" s="62">
        <v>1.0335540000000001E-2</v>
      </c>
      <c r="K51" s="188"/>
      <c r="L51" s="258"/>
      <c r="M51" s="258"/>
      <c r="N51" s="56"/>
      <c r="O51" s="28"/>
      <c r="P51" s="56"/>
      <c r="Q51" s="28"/>
      <c r="R51" s="132"/>
      <c r="S51" s="213"/>
      <c r="T51" s="285"/>
      <c r="U51" s="27" t="s">
        <v>37</v>
      </c>
      <c r="V51" s="186"/>
      <c r="W51" s="56"/>
      <c r="X51" s="187">
        <v>41.278066000000003</v>
      </c>
      <c r="Y51" s="187">
        <v>44.493060999999997</v>
      </c>
      <c r="Z51" s="187">
        <v>0.99268171000000005</v>
      </c>
      <c r="AA51" s="62">
        <v>0.99650278999999997</v>
      </c>
      <c r="AB51" s="62">
        <v>9.8337749999999995E-3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0.28322100000000461</v>
      </c>
      <c r="AN51" s="121">
        <f t="shared" si="5"/>
        <v>0.2455099999999959</v>
      </c>
      <c r="AO51" s="121">
        <f t="shared" si="6"/>
        <v>2.6935999999999627E-4</v>
      </c>
      <c r="AP51" s="121">
        <f t="shared" si="7"/>
        <v>2.2102999999995543E-4</v>
      </c>
      <c r="AQ51" s="87">
        <f t="shared" si="8"/>
        <v>-5.0176500000000124E-4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28.114163000000001</v>
      </c>
      <c r="G53" s="96">
        <v>33.699565999999997</v>
      </c>
      <c r="H53" s="96">
        <v>0.95679216</v>
      </c>
      <c r="I53" s="60">
        <v>0.95736189999999999</v>
      </c>
      <c r="J53" s="60">
        <v>6.0100235000000002E-2</v>
      </c>
      <c r="K53" s="61"/>
      <c r="L53" s="257"/>
      <c r="M53" s="257"/>
      <c r="N53" s="55"/>
      <c r="O53" s="26"/>
      <c r="P53" s="55"/>
      <c r="Q53" s="26"/>
      <c r="R53" s="131"/>
      <c r="S53" s="213"/>
      <c r="T53" s="287" t="s">
        <v>75</v>
      </c>
      <c r="U53" s="25" t="s">
        <v>33</v>
      </c>
      <c r="V53" s="39"/>
      <c r="W53" s="55"/>
      <c r="X53" s="96">
        <v>28.794654999999999</v>
      </c>
      <c r="Y53" s="96">
        <v>34.056178000000003</v>
      </c>
      <c r="Z53" s="96">
        <v>0.95806150000000001</v>
      </c>
      <c r="AA53" s="60">
        <v>0.96048166999999995</v>
      </c>
      <c r="AB53" s="60">
        <v>5.8738763999999999E-2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0.68049199999999743</v>
      </c>
      <c r="AN53" s="95">
        <f t="shared" si="5"/>
        <v>0.35661200000000548</v>
      </c>
      <c r="AO53" s="95">
        <f t="shared" si="6"/>
        <v>1.2693400000000077E-3</v>
      </c>
      <c r="AP53" s="95">
        <f t="shared" si="7"/>
        <v>3.1197699999999662E-3</v>
      </c>
      <c r="AQ53" s="120">
        <f t="shared" si="8"/>
        <v>-1.361471000000003E-3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31.406967999999999</v>
      </c>
      <c r="G54" s="187">
        <v>36.11421</v>
      </c>
      <c r="H54" s="187">
        <v>0.97418822000000005</v>
      </c>
      <c r="I54" s="62">
        <v>0.97441562000000004</v>
      </c>
      <c r="J54" s="62">
        <v>3.6466001999999997E-2</v>
      </c>
      <c r="K54" s="188"/>
      <c r="L54" s="258"/>
      <c r="M54" s="258"/>
      <c r="N54" s="56"/>
      <c r="O54" s="28"/>
      <c r="P54" s="56"/>
      <c r="Q54" s="28"/>
      <c r="R54" s="132"/>
      <c r="S54" s="213"/>
      <c r="T54" s="285"/>
      <c r="U54" s="27" t="s">
        <v>34</v>
      </c>
      <c r="V54" s="186"/>
      <c r="W54" s="56"/>
      <c r="X54" s="187">
        <v>32.492699000000002</v>
      </c>
      <c r="Y54" s="187">
        <v>36.720011</v>
      </c>
      <c r="Z54" s="187">
        <v>0.97609263999999996</v>
      </c>
      <c r="AA54" s="62">
        <v>0.97755661000000005</v>
      </c>
      <c r="AB54" s="62">
        <v>3.5745880000000001E-2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1.0857310000000027</v>
      </c>
      <c r="AN54" s="121">
        <f t="shared" si="5"/>
        <v>0.60580099999999959</v>
      </c>
      <c r="AO54" s="121">
        <f t="shared" si="6"/>
        <v>1.9044199999999067E-3</v>
      </c>
      <c r="AP54" s="121">
        <f t="shared" si="7"/>
        <v>3.1409900000000102E-3</v>
      </c>
      <c r="AQ54" s="87">
        <f t="shared" si="8"/>
        <v>-7.2012199999999665E-4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37.138300999999998</v>
      </c>
      <c r="G55" s="187">
        <v>40.714525000000002</v>
      </c>
      <c r="H55" s="187">
        <v>0.98743979999999998</v>
      </c>
      <c r="I55" s="62">
        <v>0.99077557000000005</v>
      </c>
      <c r="J55" s="62">
        <v>1.8755535E-2</v>
      </c>
      <c r="K55" s="188"/>
      <c r="L55" s="258"/>
      <c r="M55" s="258"/>
      <c r="N55" s="56"/>
      <c r="O55" s="28"/>
      <c r="P55" s="56"/>
      <c r="Q55" s="28"/>
      <c r="R55" s="132"/>
      <c r="S55" s="213"/>
      <c r="T55" s="285"/>
      <c r="U55" s="27" t="s">
        <v>35</v>
      </c>
      <c r="V55" s="186"/>
      <c r="W55" s="56"/>
      <c r="X55" s="187">
        <v>37.778948999999997</v>
      </c>
      <c r="Y55" s="187">
        <v>41.250512999999998</v>
      </c>
      <c r="Z55" s="187">
        <v>0.98826552999999995</v>
      </c>
      <c r="AA55" s="62">
        <v>0.99230370000000001</v>
      </c>
      <c r="AB55" s="62">
        <v>1.9079281E-2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0.64064799999999877</v>
      </c>
      <c r="AN55" s="121">
        <f t="shared" si="5"/>
        <v>0.53598799999999613</v>
      </c>
      <c r="AO55" s="121">
        <f t="shared" si="6"/>
        <v>8.2572999999996899E-4</v>
      </c>
      <c r="AP55" s="121">
        <f t="shared" si="7"/>
        <v>1.5281299999999609E-3</v>
      </c>
      <c r="AQ55" s="87">
        <f t="shared" si="8"/>
        <v>3.2374599999999976E-4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40.473666999999999</v>
      </c>
      <c r="G56" s="187">
        <v>43.764654999999998</v>
      </c>
      <c r="H56" s="187">
        <v>0.99189210999999999</v>
      </c>
      <c r="I56" s="62">
        <v>0.9960272</v>
      </c>
      <c r="J56" s="62">
        <v>1.1501798000000001E-2</v>
      </c>
      <c r="K56" s="188"/>
      <c r="L56" s="258"/>
      <c r="M56" s="258"/>
      <c r="N56" s="56"/>
      <c r="O56" s="28"/>
      <c r="P56" s="56"/>
      <c r="Q56" s="28"/>
      <c r="R56" s="132"/>
      <c r="S56" s="213"/>
      <c r="T56" s="285"/>
      <c r="U56" s="27" t="s">
        <v>37</v>
      </c>
      <c r="V56" s="186"/>
      <c r="W56" s="56"/>
      <c r="X56" s="187">
        <v>40.722076999999999</v>
      </c>
      <c r="Y56" s="187">
        <v>43.994191000000001</v>
      </c>
      <c r="Z56" s="187">
        <v>0.99216917999999998</v>
      </c>
      <c r="AA56" s="62">
        <v>0.99627120000000002</v>
      </c>
      <c r="AB56" s="62">
        <v>1.1050271E-2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0.2484099999999998</v>
      </c>
      <c r="AN56" s="121">
        <f t="shared" si="5"/>
        <v>0.22953600000000307</v>
      </c>
      <c r="AO56" s="121">
        <f t="shared" si="6"/>
        <v>2.7706999999999038E-4</v>
      </c>
      <c r="AP56" s="121">
        <f t="shared" si="7"/>
        <v>2.4400000000002198E-4</v>
      </c>
      <c r="AQ56" s="87">
        <f t="shared" si="8"/>
        <v>-4.5152700000000018E-4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27.437515999999999</v>
      </c>
      <c r="G58" s="96">
        <v>33.697696999999998</v>
      </c>
      <c r="H58" s="96">
        <v>0.95872911999999999</v>
      </c>
      <c r="I58" s="60">
        <v>0.95586344000000001</v>
      </c>
      <c r="J58" s="60">
        <v>5.9466972999999999E-2</v>
      </c>
      <c r="K58" s="61"/>
      <c r="L58" s="257"/>
      <c r="M58" s="257"/>
      <c r="N58" s="55"/>
      <c r="O58" s="26"/>
      <c r="P58" s="55"/>
      <c r="Q58" s="26"/>
      <c r="R58" s="131"/>
      <c r="S58" s="213"/>
      <c r="T58" s="287" t="s">
        <v>76</v>
      </c>
      <c r="U58" s="25" t="s">
        <v>33</v>
      </c>
      <c r="V58" s="39"/>
      <c r="W58" s="55"/>
      <c r="X58" s="96">
        <v>28.843136999999999</v>
      </c>
      <c r="Y58" s="96">
        <v>34.278582999999998</v>
      </c>
      <c r="Z58" s="96">
        <v>0.96095118999999996</v>
      </c>
      <c r="AA58" s="60">
        <v>0.96303917000000006</v>
      </c>
      <c r="AB58" s="60">
        <v>5.4129176000000001E-2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1.405621</v>
      </c>
      <c r="AN58" s="95">
        <f t="shared" si="5"/>
        <v>0.58088599999999957</v>
      </c>
      <c r="AO58" s="95">
        <f t="shared" si="6"/>
        <v>2.2220699999999649E-3</v>
      </c>
      <c r="AP58" s="95">
        <f t="shared" si="7"/>
        <v>7.1757300000000468E-3</v>
      </c>
      <c r="AQ58" s="120">
        <f t="shared" si="8"/>
        <v>-5.3377969999999983E-3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32.044870000000003</v>
      </c>
      <c r="G59" s="187">
        <v>37.013835</v>
      </c>
      <c r="H59" s="187">
        <v>0.97664982</v>
      </c>
      <c r="I59" s="62">
        <v>0.97694241999999998</v>
      </c>
      <c r="J59" s="62">
        <v>3.2224120000000002E-2</v>
      </c>
      <c r="K59" s="188"/>
      <c r="L59" s="258"/>
      <c r="M59" s="258"/>
      <c r="N59" s="56"/>
      <c r="O59" s="28"/>
      <c r="P59" s="56"/>
      <c r="Q59" s="28"/>
      <c r="R59" s="132"/>
      <c r="S59" s="213"/>
      <c r="T59" s="285"/>
      <c r="U59" s="27" t="s">
        <v>34</v>
      </c>
      <c r="V59" s="186"/>
      <c r="W59" s="56"/>
      <c r="X59" s="187">
        <v>32.816640999999997</v>
      </c>
      <c r="Y59" s="187">
        <v>37.257815999999998</v>
      </c>
      <c r="Z59" s="187">
        <v>0.97863443000000006</v>
      </c>
      <c r="AA59" s="62">
        <v>0.97912838999999996</v>
      </c>
      <c r="AB59" s="62">
        <v>2.9132396000000001E-2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0.77177099999999399</v>
      </c>
      <c r="AN59" s="121">
        <f t="shared" si="5"/>
        <v>0.24398099999999801</v>
      </c>
      <c r="AO59" s="121">
        <f t="shared" si="6"/>
        <v>1.9846100000000533E-3</v>
      </c>
      <c r="AP59" s="121">
        <f t="shared" si="7"/>
        <v>2.1859699999999815E-3</v>
      </c>
      <c r="AQ59" s="87">
        <f t="shared" si="8"/>
        <v>-3.0917240000000006E-3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37.590749000000002</v>
      </c>
      <c r="G60" s="187">
        <v>41.227277999999998</v>
      </c>
      <c r="H60" s="187">
        <v>0.98896046999999998</v>
      </c>
      <c r="I60" s="62">
        <v>0.99166896999999998</v>
      </c>
      <c r="J60" s="62">
        <v>1.5293582E-2</v>
      </c>
      <c r="K60" s="188"/>
      <c r="L60" s="258"/>
      <c r="M60" s="258"/>
      <c r="N60" s="56"/>
      <c r="O60" s="28"/>
      <c r="P60" s="56"/>
      <c r="Q60" s="28"/>
      <c r="R60" s="132"/>
      <c r="S60" s="213"/>
      <c r="T60" s="285"/>
      <c r="U60" s="27" t="s">
        <v>35</v>
      </c>
      <c r="V60" s="186"/>
      <c r="W60" s="56"/>
      <c r="X60" s="187">
        <v>38.096536</v>
      </c>
      <c r="Y60" s="187">
        <v>41.638598000000002</v>
      </c>
      <c r="Z60" s="187">
        <v>0.98992711</v>
      </c>
      <c r="AA60" s="62">
        <v>0.99204861</v>
      </c>
      <c r="AB60" s="62">
        <v>1.4548815E-2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0.50578699999999799</v>
      </c>
      <c r="AN60" s="121">
        <f t="shared" si="5"/>
        <v>0.41132000000000346</v>
      </c>
      <c r="AO60" s="121">
        <f t="shared" si="6"/>
        <v>9.666400000000186E-4</v>
      </c>
      <c r="AP60" s="121">
        <f t="shared" si="7"/>
        <v>3.7964000000001441E-4</v>
      </c>
      <c r="AQ60" s="87">
        <f t="shared" si="8"/>
        <v>-7.4476700000000035E-4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41.258879999999998</v>
      </c>
      <c r="G61" s="187">
        <v>44.492649999999998</v>
      </c>
      <c r="H61" s="187">
        <v>0.99327217000000001</v>
      </c>
      <c r="I61" s="62">
        <v>0.99653418000000005</v>
      </c>
      <c r="J61" s="62">
        <v>8.1564979999999999E-3</v>
      </c>
      <c r="K61" s="188"/>
      <c r="L61" s="258"/>
      <c r="M61" s="258"/>
      <c r="N61" s="56"/>
      <c r="O61" s="28"/>
      <c r="P61" s="56"/>
      <c r="Q61" s="28"/>
      <c r="R61" s="132"/>
      <c r="S61" s="213"/>
      <c r="T61" s="285"/>
      <c r="U61" s="27" t="s">
        <v>37</v>
      </c>
      <c r="V61" s="186"/>
      <c r="W61" s="56"/>
      <c r="X61" s="187">
        <v>41.484273000000002</v>
      </c>
      <c r="Y61" s="187">
        <v>44.763012000000003</v>
      </c>
      <c r="Z61" s="187">
        <v>0.99355561999999997</v>
      </c>
      <c r="AA61" s="62">
        <v>0.99648115000000004</v>
      </c>
      <c r="AB61" s="62">
        <v>7.7746604000000002E-3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0.22539300000000395</v>
      </c>
      <c r="AN61" s="121">
        <f t="shared" si="5"/>
        <v>0.27036200000000576</v>
      </c>
      <c r="AO61" s="121">
        <f t="shared" si="6"/>
        <v>2.834499999999629E-4</v>
      </c>
      <c r="AP61" s="121">
        <f t="shared" si="7"/>
        <v>-5.3030000000009458E-5</v>
      </c>
      <c r="AQ61" s="87">
        <f t="shared" si="8"/>
        <v>-3.8183759999999966E-4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27.668780000000002</v>
      </c>
      <c r="G63" s="96">
        <v>33.874634999999998</v>
      </c>
      <c r="H63" s="96">
        <v>0.95958902000000001</v>
      </c>
      <c r="I63" s="60">
        <v>0.95498307999999998</v>
      </c>
      <c r="J63" s="60">
        <v>5.5381775000000001E-2</v>
      </c>
      <c r="K63" s="61"/>
      <c r="L63" s="257"/>
      <c r="M63" s="257"/>
      <c r="N63" s="55"/>
      <c r="O63" s="26"/>
      <c r="P63" s="55"/>
      <c r="Q63" s="26"/>
      <c r="R63" s="131"/>
      <c r="S63" s="213"/>
      <c r="T63" s="287" t="s">
        <v>77</v>
      </c>
      <c r="U63" s="25" t="s">
        <v>33</v>
      </c>
      <c r="V63" s="39"/>
      <c r="W63" s="55"/>
      <c r="X63" s="96">
        <v>28.699808999999998</v>
      </c>
      <c r="Y63" s="96">
        <v>34.239407</v>
      </c>
      <c r="Z63" s="96">
        <v>0.96117627999999999</v>
      </c>
      <c r="AA63" s="60">
        <v>0.95948197999999996</v>
      </c>
      <c r="AB63" s="60">
        <v>5.2442790000000003E-2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1.0310289999999966</v>
      </c>
      <c r="AN63" s="95">
        <f t="shared" si="5"/>
        <v>0.36477200000000209</v>
      </c>
      <c r="AO63" s="95">
        <f t="shared" si="6"/>
        <v>1.5872599999999792E-3</v>
      </c>
      <c r="AP63" s="95">
        <f t="shared" si="7"/>
        <v>4.4988999999999724E-3</v>
      </c>
      <c r="AQ63" s="120">
        <f t="shared" si="8"/>
        <v>-2.9389849999999981E-3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31.842195</v>
      </c>
      <c r="G64" s="187">
        <v>36.897576000000001</v>
      </c>
      <c r="H64" s="187">
        <v>0.97664852999999996</v>
      </c>
      <c r="I64" s="62">
        <v>0.97443075000000001</v>
      </c>
      <c r="J64" s="62">
        <v>3.0938627E-2</v>
      </c>
      <c r="K64" s="188"/>
      <c r="L64" s="258"/>
      <c r="M64" s="258"/>
      <c r="N64" s="56"/>
      <c r="O64" s="28"/>
      <c r="P64" s="56"/>
      <c r="Q64" s="28"/>
      <c r="R64" s="132"/>
      <c r="S64" s="213"/>
      <c r="T64" s="285"/>
      <c r="U64" s="27" t="s">
        <v>34</v>
      </c>
      <c r="V64" s="186"/>
      <c r="W64" s="56"/>
      <c r="X64" s="187">
        <v>32.759548000000002</v>
      </c>
      <c r="Y64" s="187">
        <v>37.217872999999997</v>
      </c>
      <c r="Z64" s="187">
        <v>0.97850143999999994</v>
      </c>
      <c r="AA64" s="62">
        <v>0.97754845999999995</v>
      </c>
      <c r="AB64" s="62">
        <v>2.8541308000000001E-2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0.91735300000000208</v>
      </c>
      <c r="AN64" s="121">
        <f t="shared" si="5"/>
        <v>0.3202969999999965</v>
      </c>
      <c r="AO64" s="121">
        <f t="shared" si="6"/>
        <v>1.8529099999999854E-3</v>
      </c>
      <c r="AP64" s="121">
        <f t="shared" si="7"/>
        <v>3.1177099999999403E-3</v>
      </c>
      <c r="AQ64" s="87">
        <f t="shared" si="8"/>
        <v>-2.3973189999999985E-3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37.684790999999997</v>
      </c>
      <c r="G65" s="187">
        <v>41.318174999999997</v>
      </c>
      <c r="H65" s="187">
        <v>0.98893984999999995</v>
      </c>
      <c r="I65" s="62">
        <v>0.99116161999999997</v>
      </c>
      <c r="J65" s="62">
        <v>1.4925677E-2</v>
      </c>
      <c r="K65" s="188"/>
      <c r="L65" s="258"/>
      <c r="M65" s="258"/>
      <c r="N65" s="56"/>
      <c r="O65" s="28"/>
      <c r="P65" s="56"/>
      <c r="Q65" s="28"/>
      <c r="R65" s="132"/>
      <c r="S65" s="213"/>
      <c r="T65" s="285"/>
      <c r="U65" s="27" t="s">
        <v>35</v>
      </c>
      <c r="V65" s="186"/>
      <c r="W65" s="56"/>
      <c r="X65" s="187">
        <v>38.215325</v>
      </c>
      <c r="Y65" s="187">
        <v>41.744376000000003</v>
      </c>
      <c r="Z65" s="187">
        <v>0.98983739999999998</v>
      </c>
      <c r="AA65" s="62">
        <v>0.99140024000000004</v>
      </c>
      <c r="AB65" s="62">
        <v>1.4327067000000001E-2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0.53053400000000295</v>
      </c>
      <c r="AN65" s="121">
        <f t="shared" si="5"/>
        <v>0.42620100000000605</v>
      </c>
      <c r="AO65" s="121">
        <f t="shared" si="6"/>
        <v>8.9755000000002472E-4</v>
      </c>
      <c r="AP65" s="121">
        <f t="shared" si="7"/>
        <v>2.3862000000007821E-4</v>
      </c>
      <c r="AQ65" s="87">
        <f t="shared" si="8"/>
        <v>-5.9860999999999942E-4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41.302529999999997</v>
      </c>
      <c r="G66" s="187">
        <v>44.527636000000001</v>
      </c>
      <c r="H66" s="187">
        <v>0.99316450999999994</v>
      </c>
      <c r="I66" s="62">
        <v>0.99648460999999999</v>
      </c>
      <c r="J66" s="62">
        <v>7.9478434999999993E-3</v>
      </c>
      <c r="K66" s="188"/>
      <c r="L66" s="258"/>
      <c r="M66" s="258"/>
      <c r="N66" s="56"/>
      <c r="O66" s="28"/>
      <c r="P66" s="56"/>
      <c r="Q66" s="28"/>
      <c r="R66" s="132"/>
      <c r="S66" s="213"/>
      <c r="T66" s="285"/>
      <c r="U66" s="27" t="s">
        <v>37</v>
      </c>
      <c r="V66" s="186"/>
      <c r="W66" s="56"/>
      <c r="X66" s="187">
        <v>41.497253000000001</v>
      </c>
      <c r="Y66" s="187">
        <v>44.761009999999999</v>
      </c>
      <c r="Z66" s="187">
        <v>0.99340527000000001</v>
      </c>
      <c r="AA66" s="62">
        <v>0.99659392000000002</v>
      </c>
      <c r="AB66" s="62">
        <v>7.704102E-3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0.19472300000000331</v>
      </c>
      <c r="AN66" s="121">
        <f t="shared" si="5"/>
        <v>0.23337399999999775</v>
      </c>
      <c r="AO66" s="121">
        <f t="shared" si="6"/>
        <v>2.4076000000006204E-4</v>
      </c>
      <c r="AP66" s="121">
        <f t="shared" si="7"/>
        <v>1.0931000000002911E-4</v>
      </c>
      <c r="AQ66" s="87">
        <f t="shared" si="8"/>
        <v>-2.4374149999999931E-4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27.920427</v>
      </c>
      <c r="G68" s="96">
        <v>34.033473999999998</v>
      </c>
      <c r="H68" s="96">
        <v>0.95956558999999997</v>
      </c>
      <c r="I68" s="60">
        <v>0.95568757000000004</v>
      </c>
      <c r="J68" s="60">
        <v>5.3339089999999999E-2</v>
      </c>
      <c r="K68" s="61"/>
      <c r="L68" s="257"/>
      <c r="M68" s="257"/>
      <c r="N68" s="55"/>
      <c r="O68" s="26"/>
      <c r="P68" s="55"/>
      <c r="Q68" s="26"/>
      <c r="R68" s="131"/>
      <c r="S68" s="213"/>
      <c r="T68" s="287" t="s">
        <v>78</v>
      </c>
      <c r="U68" s="25" t="s">
        <v>33</v>
      </c>
      <c r="V68" s="39"/>
      <c r="W68" s="55"/>
      <c r="X68" s="96">
        <v>28.723616</v>
      </c>
      <c r="Y68" s="96">
        <v>34.292194000000002</v>
      </c>
      <c r="Z68" s="96">
        <v>0.96077252000000002</v>
      </c>
      <c r="AA68" s="60">
        <v>0.95934271999999998</v>
      </c>
      <c r="AB68" s="60">
        <v>5.1846183999999997E-2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0.80318899999999971</v>
      </c>
      <c r="AN68" s="95">
        <f t="shared" si="5"/>
        <v>0.25872000000000384</v>
      </c>
      <c r="AO68" s="95">
        <f t="shared" si="6"/>
        <v>1.2069300000000505E-3</v>
      </c>
      <c r="AP68" s="95">
        <f t="shared" si="7"/>
        <v>3.6551499999999404E-3</v>
      </c>
      <c r="AQ68" s="120">
        <f t="shared" si="8"/>
        <v>-1.4929060000000022E-3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31.869060000000001</v>
      </c>
      <c r="G69" s="187">
        <v>36.921427000000001</v>
      </c>
      <c r="H69" s="187">
        <v>0.97628963999999996</v>
      </c>
      <c r="I69" s="62">
        <v>0.97388788999999998</v>
      </c>
      <c r="J69" s="62">
        <v>3.0341661999999998E-2</v>
      </c>
      <c r="K69" s="188"/>
      <c r="L69" s="258"/>
      <c r="M69" s="258"/>
      <c r="N69" s="56"/>
      <c r="O69" s="28"/>
      <c r="P69" s="56"/>
      <c r="Q69" s="28"/>
      <c r="R69" s="132"/>
      <c r="S69" s="213"/>
      <c r="T69" s="285"/>
      <c r="U69" s="27" t="s">
        <v>34</v>
      </c>
      <c r="V69" s="186"/>
      <c r="W69" s="56"/>
      <c r="X69" s="187">
        <v>32.832585000000002</v>
      </c>
      <c r="Y69" s="187">
        <v>37.276226000000001</v>
      </c>
      <c r="Z69" s="187">
        <v>0.97824109999999997</v>
      </c>
      <c r="AA69" s="62">
        <v>0.97662895999999999</v>
      </c>
      <c r="AB69" s="62">
        <v>2.8548728999999998E-2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0.96352500000000063</v>
      </c>
      <c r="AN69" s="121">
        <f t="shared" si="5"/>
        <v>0.35479899999999986</v>
      </c>
      <c r="AO69" s="121">
        <f t="shared" si="6"/>
        <v>1.951460000000016E-3</v>
      </c>
      <c r="AP69" s="121">
        <f t="shared" si="7"/>
        <v>2.7410700000000121E-3</v>
      </c>
      <c r="AQ69" s="87">
        <f t="shared" si="8"/>
        <v>-1.792933E-3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37.667501000000001</v>
      </c>
      <c r="G70" s="187">
        <v>41.309454000000002</v>
      </c>
      <c r="H70" s="187">
        <v>0.98870402999999996</v>
      </c>
      <c r="I70" s="62">
        <v>0.99057141999999998</v>
      </c>
      <c r="J70" s="62">
        <v>1.4544708999999999E-2</v>
      </c>
      <c r="K70" s="188"/>
      <c r="L70" s="258"/>
      <c r="M70" s="258"/>
      <c r="N70" s="56"/>
      <c r="O70" s="28"/>
      <c r="P70" s="56"/>
      <c r="Q70" s="28"/>
      <c r="R70" s="132"/>
      <c r="S70" s="213"/>
      <c r="T70" s="285"/>
      <c r="U70" s="27" t="s">
        <v>35</v>
      </c>
      <c r="V70" s="186"/>
      <c r="W70" s="56"/>
      <c r="X70" s="187">
        <v>38.243941</v>
      </c>
      <c r="Y70" s="187">
        <v>41.782814999999999</v>
      </c>
      <c r="Z70" s="187">
        <v>0.98965506999999997</v>
      </c>
      <c r="AA70" s="62">
        <v>0.99076167000000004</v>
      </c>
      <c r="AB70" s="62">
        <v>1.41738E-2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0.57643999999999807</v>
      </c>
      <c r="AN70" s="121">
        <f t="shared" si="5"/>
        <v>0.47336099999999703</v>
      </c>
      <c r="AO70" s="121">
        <f t="shared" si="6"/>
        <v>9.510400000000141E-4</v>
      </c>
      <c r="AP70" s="121">
        <f t="shared" si="7"/>
        <v>1.9025000000005843E-4</v>
      </c>
      <c r="AQ70" s="87">
        <f t="shared" si="8"/>
        <v>-3.7090899999999913E-4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41.206026999999999</v>
      </c>
      <c r="G71" s="187">
        <v>44.446660999999999</v>
      </c>
      <c r="H71" s="187">
        <v>0.99300971000000005</v>
      </c>
      <c r="I71" s="62">
        <v>0.99635107999999994</v>
      </c>
      <c r="J71" s="62">
        <v>8.1582019999999998E-3</v>
      </c>
      <c r="K71" s="188"/>
      <c r="L71" s="258"/>
      <c r="M71" s="258"/>
      <c r="N71" s="56"/>
      <c r="O71" s="28"/>
      <c r="P71" s="56"/>
      <c r="Q71" s="28"/>
      <c r="R71" s="132"/>
      <c r="S71" s="213"/>
      <c r="T71" s="285"/>
      <c r="U71" s="27" t="s">
        <v>37</v>
      </c>
      <c r="V71" s="186"/>
      <c r="W71" s="56"/>
      <c r="X71" s="187">
        <v>41.402107999999998</v>
      </c>
      <c r="Y71" s="187">
        <v>44.669570999999998</v>
      </c>
      <c r="Z71" s="187">
        <v>0.99325315999999997</v>
      </c>
      <c r="AA71" s="62">
        <v>0.99652626</v>
      </c>
      <c r="AB71" s="62">
        <v>7.9523300000000005E-3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0.19608099999999951</v>
      </c>
      <c r="AN71" s="121">
        <f t="shared" si="5"/>
        <v>0.22290999999999883</v>
      </c>
      <c r="AO71" s="121">
        <f t="shared" si="6"/>
        <v>2.4344999999992289E-4</v>
      </c>
      <c r="AP71" s="121">
        <f t="shared" si="7"/>
        <v>1.7518000000005252E-4</v>
      </c>
      <c r="AQ71" s="87">
        <f t="shared" si="8"/>
        <v>-2.0587199999999931E-4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28.012343999999999</v>
      </c>
      <c r="G73" s="96">
        <v>34.074041000000001</v>
      </c>
      <c r="H73" s="96">
        <v>0.95960148000000001</v>
      </c>
      <c r="I73" s="60">
        <v>0.95616710000000005</v>
      </c>
      <c r="J73" s="60">
        <v>5.3376447E-2</v>
      </c>
      <c r="K73" s="61"/>
      <c r="L73" s="257"/>
      <c r="M73" s="257"/>
      <c r="N73" s="55"/>
      <c r="O73" s="26"/>
      <c r="P73" s="55"/>
      <c r="Q73" s="26"/>
      <c r="R73" s="131"/>
      <c r="S73" s="213"/>
      <c r="T73" s="287" t="s">
        <v>79</v>
      </c>
      <c r="U73" s="25" t="s">
        <v>33</v>
      </c>
      <c r="V73" s="39"/>
      <c r="W73" s="55"/>
      <c r="X73" s="96">
        <v>28.797215000000001</v>
      </c>
      <c r="Y73" s="96">
        <v>34.353212999999997</v>
      </c>
      <c r="Z73" s="96">
        <v>0.96062530000000002</v>
      </c>
      <c r="AA73" s="60">
        <v>0.95971861999999997</v>
      </c>
      <c r="AB73" s="60">
        <v>5.1833249999999997E-2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0.78487100000000254</v>
      </c>
      <c r="AN73" s="95">
        <f t="shared" si="5"/>
        <v>0.27917199999999553</v>
      </c>
      <c r="AO73" s="95">
        <f t="shared" si="6"/>
        <v>1.0238200000000086E-3</v>
      </c>
      <c r="AP73" s="95">
        <f t="shared" si="7"/>
        <v>3.5515199999999192E-3</v>
      </c>
      <c r="AQ73" s="120">
        <f t="shared" si="8"/>
        <v>-1.5431970000000031E-3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31.799236000000001</v>
      </c>
      <c r="G74" s="187">
        <v>36.844999000000001</v>
      </c>
      <c r="H74" s="187">
        <v>0.97591603000000005</v>
      </c>
      <c r="I74" s="62">
        <v>0.97352417000000002</v>
      </c>
      <c r="J74" s="62">
        <v>3.0712683000000001E-2</v>
      </c>
      <c r="K74" s="188"/>
      <c r="L74" s="258"/>
      <c r="M74" s="258"/>
      <c r="N74" s="56"/>
      <c r="O74" s="28"/>
      <c r="P74" s="56"/>
      <c r="Q74" s="28"/>
      <c r="R74" s="132"/>
      <c r="S74" s="213"/>
      <c r="T74" s="285"/>
      <c r="U74" s="27" t="s">
        <v>34</v>
      </c>
      <c r="V74" s="186"/>
      <c r="W74" s="56"/>
      <c r="X74" s="187">
        <v>32.77167</v>
      </c>
      <c r="Y74" s="187">
        <v>37.181393</v>
      </c>
      <c r="Z74" s="187">
        <v>0.97794791000000003</v>
      </c>
      <c r="AA74" s="62">
        <v>0.97662782000000004</v>
      </c>
      <c r="AB74" s="62">
        <v>2.9722238000000002E-2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0.9724339999999998</v>
      </c>
      <c r="AN74" s="121">
        <f t="shared" si="5"/>
        <v>0.33639399999999853</v>
      </c>
      <c r="AO74" s="121">
        <f t="shared" si="6"/>
        <v>2.0318799999999859E-3</v>
      </c>
      <c r="AP74" s="121">
        <f t="shared" si="7"/>
        <v>3.1036500000000133E-3</v>
      </c>
      <c r="AQ74" s="87">
        <f t="shared" si="8"/>
        <v>-9.9044499999999952E-4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37.653118999999997</v>
      </c>
      <c r="G75" s="187">
        <v>41.29665</v>
      </c>
      <c r="H75" s="187">
        <v>0.98853495999999996</v>
      </c>
      <c r="I75" s="62">
        <v>0.99062452999999995</v>
      </c>
      <c r="J75" s="62">
        <v>1.4845918E-2</v>
      </c>
      <c r="K75" s="188"/>
      <c r="L75" s="258"/>
      <c r="M75" s="258"/>
      <c r="N75" s="56"/>
      <c r="O75" s="28"/>
      <c r="P75" s="56"/>
      <c r="Q75" s="28"/>
      <c r="R75" s="132"/>
      <c r="S75" s="213"/>
      <c r="T75" s="285"/>
      <c r="U75" s="27" t="s">
        <v>35</v>
      </c>
      <c r="V75" s="186"/>
      <c r="W75" s="56"/>
      <c r="X75" s="187">
        <v>38.195805999999997</v>
      </c>
      <c r="Y75" s="187">
        <v>41.703225000000003</v>
      </c>
      <c r="Z75" s="187">
        <v>0.98947770000000002</v>
      </c>
      <c r="AA75" s="62">
        <v>0.99086189999999996</v>
      </c>
      <c r="AB75" s="62">
        <v>1.5390756E-2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0.54268700000000081</v>
      </c>
      <c r="AN75" s="121">
        <f t="shared" si="5"/>
        <v>0.40657500000000368</v>
      </c>
      <c r="AO75" s="121">
        <f t="shared" si="6"/>
        <v>9.4274000000005298E-4</v>
      </c>
      <c r="AP75" s="121">
        <f t="shared" si="7"/>
        <v>2.3737000000001451E-4</v>
      </c>
      <c r="AQ75" s="87">
        <f t="shared" si="8"/>
        <v>5.4483800000000061E-4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41.168030000000002</v>
      </c>
      <c r="G76" s="187">
        <v>44.426313999999998</v>
      </c>
      <c r="H76" s="187">
        <v>0.99284567000000001</v>
      </c>
      <c r="I76" s="62">
        <v>0.99637945000000006</v>
      </c>
      <c r="J76" s="62">
        <v>8.5331810000000008E-3</v>
      </c>
      <c r="K76" s="188"/>
      <c r="L76" s="258"/>
      <c r="M76" s="258"/>
      <c r="N76" s="56"/>
      <c r="O76" s="28"/>
      <c r="P76" s="56"/>
      <c r="Q76" s="28"/>
      <c r="R76" s="132"/>
      <c r="S76" s="213"/>
      <c r="T76" s="285"/>
      <c r="U76" s="27" t="s">
        <v>37</v>
      </c>
      <c r="V76" s="186"/>
      <c r="W76" s="56"/>
      <c r="X76" s="187">
        <v>41.307975999999996</v>
      </c>
      <c r="Y76" s="187">
        <v>44.552900999999999</v>
      </c>
      <c r="Z76" s="187">
        <v>0.99309760000000002</v>
      </c>
      <c r="AA76" s="62">
        <v>0.99654516000000004</v>
      </c>
      <c r="AB76" s="62">
        <v>8.5194590000000001E-3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0.1399459999999948</v>
      </c>
      <c r="AN76" s="121">
        <f t="shared" si="5"/>
        <v>0.12658700000000067</v>
      </c>
      <c r="AO76" s="121">
        <f t="shared" si="6"/>
        <v>2.5193000000001131E-4</v>
      </c>
      <c r="AP76" s="121">
        <f t="shared" si="7"/>
        <v>1.6570999999998559E-4</v>
      </c>
      <c r="AQ76" s="87">
        <f t="shared" si="8"/>
        <v>-1.3722000000000734E-5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28.034873999999999</v>
      </c>
      <c r="G78" s="96">
        <v>33.858097999999998</v>
      </c>
      <c r="H78" s="96">
        <v>0.95777131999999998</v>
      </c>
      <c r="I78" s="60">
        <v>0.95668995999999995</v>
      </c>
      <c r="J78" s="60">
        <v>5.7260974999999999E-2</v>
      </c>
      <c r="K78" s="61"/>
      <c r="L78" s="257"/>
      <c r="M78" s="257"/>
      <c r="N78" s="55"/>
      <c r="O78" s="26"/>
      <c r="P78" s="55"/>
      <c r="Q78" s="26"/>
      <c r="R78" s="131"/>
      <c r="S78" s="213"/>
      <c r="T78" s="287" t="s">
        <v>80</v>
      </c>
      <c r="U78" s="25" t="s">
        <v>33</v>
      </c>
      <c r="V78" s="39"/>
      <c r="W78" s="55"/>
      <c r="X78" s="96">
        <v>28.822413999999998</v>
      </c>
      <c r="Y78" s="96">
        <v>34.231377999999999</v>
      </c>
      <c r="Z78" s="96">
        <v>0.95852324</v>
      </c>
      <c r="AA78" s="60">
        <v>0.96053390000000005</v>
      </c>
      <c r="AB78" s="60">
        <v>5.6898593999999997E-2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0.78753999999999991</v>
      </c>
      <c r="AN78" s="95">
        <f t="shared" si="5"/>
        <v>0.37328000000000117</v>
      </c>
      <c r="AO78" s="95">
        <f t="shared" si="6"/>
        <v>7.5192000000001702E-4</v>
      </c>
      <c r="AP78" s="95">
        <f t="shared" si="7"/>
        <v>3.8439400000001012E-3</v>
      </c>
      <c r="AQ78" s="120">
        <f t="shared" si="8"/>
        <v>-3.623810000000019E-4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31.643217</v>
      </c>
      <c r="G79" s="187">
        <v>36.548022000000003</v>
      </c>
      <c r="H79" s="187">
        <v>0.97479205000000002</v>
      </c>
      <c r="I79" s="62">
        <v>0.97410553</v>
      </c>
      <c r="J79" s="62">
        <v>3.4360340000000003E-2</v>
      </c>
      <c r="K79" s="188"/>
      <c r="L79" s="258"/>
      <c r="M79" s="258"/>
      <c r="N79" s="56"/>
      <c r="O79" s="28"/>
      <c r="P79" s="56"/>
      <c r="Q79" s="28"/>
      <c r="R79" s="132"/>
      <c r="S79" s="213"/>
      <c r="T79" s="285"/>
      <c r="U79" s="27" t="s">
        <v>34</v>
      </c>
      <c r="V79" s="186"/>
      <c r="W79" s="56"/>
      <c r="X79" s="187">
        <v>32.617300999999998</v>
      </c>
      <c r="Y79" s="187">
        <v>36.959972</v>
      </c>
      <c r="Z79" s="187">
        <v>0.97674342000000003</v>
      </c>
      <c r="AA79" s="62">
        <v>0.97702690000000003</v>
      </c>
      <c r="AB79" s="62">
        <v>3.3248703999999997E-2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0.97408399999999773</v>
      </c>
      <c r="AN79" s="121">
        <f t="shared" si="5"/>
        <v>0.41194999999999737</v>
      </c>
      <c r="AO79" s="121">
        <f t="shared" si="6"/>
        <v>1.9513700000000078E-3</v>
      </c>
      <c r="AP79" s="121">
        <f t="shared" si="7"/>
        <v>2.9213700000000342E-3</v>
      </c>
      <c r="AQ79" s="87">
        <f t="shared" si="8"/>
        <v>-1.1116360000000061E-3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37.291165999999997</v>
      </c>
      <c r="G80" s="187">
        <v>40.93412</v>
      </c>
      <c r="H80" s="187">
        <v>0.98771160999999996</v>
      </c>
      <c r="I80" s="62">
        <v>0.99057276000000005</v>
      </c>
      <c r="J80" s="62">
        <v>1.6861996000000001E-2</v>
      </c>
      <c r="K80" s="188"/>
      <c r="L80" s="258"/>
      <c r="M80" s="258"/>
      <c r="N80" s="56"/>
      <c r="O80" s="28"/>
      <c r="P80" s="56"/>
      <c r="Q80" s="28"/>
      <c r="R80" s="132"/>
      <c r="S80" s="213"/>
      <c r="T80" s="285"/>
      <c r="U80" s="27" t="s">
        <v>35</v>
      </c>
      <c r="V80" s="186"/>
      <c r="W80" s="56"/>
      <c r="X80" s="187">
        <v>37.858887000000003</v>
      </c>
      <c r="Y80" s="187">
        <v>41.364026000000003</v>
      </c>
      <c r="Z80" s="187">
        <v>0.98857901000000004</v>
      </c>
      <c r="AA80" s="62">
        <v>0.99224612000000001</v>
      </c>
      <c r="AB80" s="62">
        <v>1.7597485E-2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0.56772100000000592</v>
      </c>
      <c r="AN80" s="121">
        <f t="shared" si="5"/>
        <v>0.42990600000000256</v>
      </c>
      <c r="AO80" s="121">
        <f t="shared" si="6"/>
        <v>8.6740000000007367E-4</v>
      </c>
      <c r="AP80" s="121">
        <f t="shared" si="7"/>
        <v>1.6733599999999571E-3</v>
      </c>
      <c r="AQ80" s="87">
        <f t="shared" si="8"/>
        <v>7.3548899999999889E-4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40.641114000000002</v>
      </c>
      <c r="G81" s="187">
        <v>43.955348999999998</v>
      </c>
      <c r="H81" s="187">
        <v>0.99212586000000003</v>
      </c>
      <c r="I81" s="62">
        <v>0.99608123999999998</v>
      </c>
      <c r="J81" s="62">
        <v>1.02808E-2</v>
      </c>
      <c r="K81" s="188"/>
      <c r="L81" s="258"/>
      <c r="M81" s="258"/>
      <c r="N81" s="56"/>
      <c r="O81" s="28"/>
      <c r="P81" s="56"/>
      <c r="Q81" s="28"/>
      <c r="R81" s="132"/>
      <c r="S81" s="213"/>
      <c r="T81" s="285"/>
      <c r="U81" s="27" t="s">
        <v>37</v>
      </c>
      <c r="V81" s="186"/>
      <c r="W81" s="56"/>
      <c r="X81" s="187">
        <v>40.807206999999998</v>
      </c>
      <c r="Y81" s="187">
        <v>44.085825999999997</v>
      </c>
      <c r="Z81" s="187">
        <v>0.99239062</v>
      </c>
      <c r="AA81" s="62">
        <v>0.99628728</v>
      </c>
      <c r="AB81" s="62">
        <v>1.0364794E-2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0.16609299999999649</v>
      </c>
      <c r="AN81" s="121">
        <f t="shared" si="5"/>
        <v>0.13047699999999907</v>
      </c>
      <c r="AO81" s="121">
        <f t="shared" si="6"/>
        <v>2.6475999999997502E-4</v>
      </c>
      <c r="AP81" s="121">
        <f t="shared" si="7"/>
        <v>2.0604000000001843E-4</v>
      </c>
      <c r="AQ81" s="87">
        <f t="shared" si="8"/>
        <v>8.3994000000000429E-5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27.620277000000002</v>
      </c>
      <c r="G83" s="96">
        <v>33.748407</v>
      </c>
      <c r="H83" s="96">
        <v>0.95649476</v>
      </c>
      <c r="I83" s="60">
        <v>0.95640113999999998</v>
      </c>
      <c r="J83" s="60">
        <v>6.0445609999999997E-2</v>
      </c>
      <c r="K83" s="61"/>
      <c r="L83" s="257"/>
      <c r="M83" s="257"/>
      <c r="N83" s="55"/>
      <c r="O83" s="26"/>
      <c r="P83" s="55"/>
      <c r="Q83" s="26"/>
      <c r="R83" s="131"/>
      <c r="S83" s="213"/>
      <c r="T83" s="284" t="s">
        <v>81</v>
      </c>
      <c r="U83" s="25" t="s">
        <v>33</v>
      </c>
      <c r="V83" s="39"/>
      <c r="W83" s="55"/>
      <c r="X83" s="96">
        <v>28.703648000000001</v>
      </c>
      <c r="Y83" s="96">
        <v>34.182929000000001</v>
      </c>
      <c r="Z83" s="96">
        <v>0.95955453999999996</v>
      </c>
      <c r="AA83" s="60">
        <v>0.96334560999999996</v>
      </c>
      <c r="AB83" s="60">
        <v>5.5186640000000002E-2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1.0833709999999996</v>
      </c>
      <c r="AN83" s="95">
        <f t="shared" si="5"/>
        <v>0.43452200000000119</v>
      </c>
      <c r="AO83" s="95">
        <f t="shared" si="6"/>
        <v>3.0597799999999564E-3</v>
      </c>
      <c r="AP83" s="95">
        <f t="shared" si="7"/>
        <v>6.9444699999999804E-3</v>
      </c>
      <c r="AQ83" s="120">
        <f t="shared" si="8"/>
        <v>-5.2589699999999948E-3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31.747997000000002</v>
      </c>
      <c r="G84" s="187">
        <v>36.786901999999998</v>
      </c>
      <c r="H84" s="187">
        <v>0.97619107000000005</v>
      </c>
      <c r="I84" s="62">
        <v>0.97536908</v>
      </c>
      <c r="J84" s="62">
        <v>3.2198770000000002E-2</v>
      </c>
      <c r="K84" s="188"/>
      <c r="L84" s="258"/>
      <c r="M84" s="258"/>
      <c r="N84" s="56"/>
      <c r="O84" s="28"/>
      <c r="P84" s="56"/>
      <c r="Q84" s="28"/>
      <c r="R84" s="132"/>
      <c r="S84" s="213"/>
      <c r="T84" s="285"/>
      <c r="U84" s="27" t="s">
        <v>34</v>
      </c>
      <c r="V84" s="186"/>
      <c r="W84" s="56"/>
      <c r="X84" s="187">
        <v>32.444414000000002</v>
      </c>
      <c r="Y84" s="187">
        <v>37.026555999999999</v>
      </c>
      <c r="Z84" s="187">
        <v>0.97852380999999999</v>
      </c>
      <c r="AA84" s="62">
        <v>0.97864691999999998</v>
      </c>
      <c r="AB84" s="62">
        <v>2.8917462000000001E-2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0.69641700000000029</v>
      </c>
      <c r="AN84" s="121">
        <f t="shared" si="5"/>
        <v>0.23965400000000159</v>
      </c>
      <c r="AO84" s="121">
        <f t="shared" si="6"/>
        <v>2.3327399999999443E-3</v>
      </c>
      <c r="AP84" s="121">
        <f t="shared" si="7"/>
        <v>3.2778399999999763E-3</v>
      </c>
      <c r="AQ84" s="87">
        <f t="shared" si="8"/>
        <v>-3.2813080000000001E-3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37.271445999999997</v>
      </c>
      <c r="G85" s="187">
        <v>41.012929999999997</v>
      </c>
      <c r="H85" s="187">
        <v>0.98888434999999997</v>
      </c>
      <c r="I85" s="62">
        <v>0.99186125000000003</v>
      </c>
      <c r="J85" s="62">
        <v>1.4952828E-2</v>
      </c>
      <c r="K85" s="188"/>
      <c r="L85" s="258"/>
      <c r="M85" s="258"/>
      <c r="N85" s="56"/>
      <c r="O85" s="28"/>
      <c r="P85" s="56"/>
      <c r="Q85" s="28"/>
      <c r="R85" s="132"/>
      <c r="S85" s="213"/>
      <c r="T85" s="285"/>
      <c r="U85" s="27" t="s">
        <v>35</v>
      </c>
      <c r="V85" s="186"/>
      <c r="W85" s="56"/>
      <c r="X85" s="187">
        <v>37.743969</v>
      </c>
      <c r="Y85" s="187">
        <v>41.365200000000002</v>
      </c>
      <c r="Z85" s="187">
        <v>0.99006707000000005</v>
      </c>
      <c r="AA85" s="62">
        <v>0.99198533</v>
      </c>
      <c r="AB85" s="62">
        <v>1.4186320000000001E-2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0.47252300000000247</v>
      </c>
      <c r="AN85" s="121">
        <f t="shared" si="5"/>
        <v>0.3522700000000043</v>
      </c>
      <c r="AO85" s="121">
        <f t="shared" si="6"/>
        <v>1.1827200000000815E-3</v>
      </c>
      <c r="AP85" s="121">
        <f t="shared" si="7"/>
        <v>1.2407999999997088E-4</v>
      </c>
      <c r="AQ85" s="87">
        <f t="shared" si="8"/>
        <v>-7.6650799999999908E-4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40.977558999999999</v>
      </c>
      <c r="G86" s="187">
        <v>44.257137</v>
      </c>
      <c r="H86" s="187">
        <v>0.99339189000000006</v>
      </c>
      <c r="I86" s="62">
        <v>0.99650941999999998</v>
      </c>
      <c r="J86" s="62">
        <v>8.0415629999999998E-3</v>
      </c>
      <c r="K86" s="188"/>
      <c r="L86" s="258"/>
      <c r="M86" s="258"/>
      <c r="N86" s="56"/>
      <c r="O86" s="28"/>
      <c r="P86" s="56"/>
      <c r="Q86" s="28"/>
      <c r="R86" s="132"/>
      <c r="S86" s="213"/>
      <c r="T86" s="285"/>
      <c r="U86" s="27" t="s">
        <v>37</v>
      </c>
      <c r="V86" s="186"/>
      <c r="W86" s="56"/>
      <c r="X86" s="187">
        <v>41.243479999999998</v>
      </c>
      <c r="Y86" s="187">
        <v>44.567692999999998</v>
      </c>
      <c r="Z86" s="187">
        <v>0.99370254999999996</v>
      </c>
      <c r="AA86" s="62">
        <v>0.99659668999999995</v>
      </c>
      <c r="AB86" s="62">
        <v>7.6414409999999997E-3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0.26592099999999874</v>
      </c>
      <c r="AN86" s="121">
        <f t="shared" si="5"/>
        <v>0.31055599999999828</v>
      </c>
      <c r="AO86" s="121">
        <f t="shared" si="6"/>
        <v>3.1065999999990712E-4</v>
      </c>
      <c r="AP86" s="121">
        <f t="shared" si="7"/>
        <v>8.7269999999972647E-5</v>
      </c>
      <c r="AQ86" s="87">
        <f t="shared" si="8"/>
        <v>-4.0012200000000015E-4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27.715772000000001</v>
      </c>
      <c r="G88" s="96">
        <v>33.888990999999997</v>
      </c>
      <c r="H88" s="96">
        <v>0.95774387000000005</v>
      </c>
      <c r="I88" s="60">
        <v>0.95569915999999999</v>
      </c>
      <c r="J88" s="60">
        <v>5.6532226999999997E-2</v>
      </c>
      <c r="K88" s="61"/>
      <c r="L88" s="257"/>
      <c r="M88" s="257"/>
      <c r="N88" s="55"/>
      <c r="O88" s="26"/>
      <c r="P88" s="55"/>
      <c r="Q88" s="26"/>
      <c r="R88" s="131"/>
      <c r="S88" s="213"/>
      <c r="T88" s="284" t="s">
        <v>82</v>
      </c>
      <c r="U88" s="25" t="s">
        <v>33</v>
      </c>
      <c r="V88" s="39"/>
      <c r="W88" s="55"/>
      <c r="X88" s="96">
        <v>28.847556000000001</v>
      </c>
      <c r="Y88" s="96">
        <v>34.327443000000002</v>
      </c>
      <c r="Z88" s="96">
        <v>0.96022605000000005</v>
      </c>
      <c r="AA88" s="60">
        <v>0.96193700000000004</v>
      </c>
      <c r="AB88" s="60">
        <v>5.2504170000000003E-2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1.1317839999999997</v>
      </c>
      <c r="AN88" s="95">
        <f t="shared" si="5"/>
        <v>0.43845200000000517</v>
      </c>
      <c r="AO88" s="95">
        <f t="shared" si="6"/>
        <v>2.4821800000000005E-3</v>
      </c>
      <c r="AP88" s="95">
        <f t="shared" si="7"/>
        <v>6.23784000000005E-3</v>
      </c>
      <c r="AQ88" s="120">
        <f t="shared" si="8"/>
        <v>-4.0280569999999946E-3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31.836428999999999</v>
      </c>
      <c r="G89" s="187">
        <v>36.878857000000004</v>
      </c>
      <c r="H89" s="187">
        <v>0.97638457999999995</v>
      </c>
      <c r="I89" s="62">
        <v>0.97552313000000002</v>
      </c>
      <c r="J89" s="62">
        <v>3.0806685E-2</v>
      </c>
      <c r="K89" s="188"/>
      <c r="L89" s="258"/>
      <c r="M89" s="258"/>
      <c r="N89" s="56"/>
      <c r="O89" s="28"/>
      <c r="P89" s="56"/>
      <c r="Q89" s="28"/>
      <c r="R89" s="132"/>
      <c r="S89" s="213"/>
      <c r="T89" s="285"/>
      <c r="U89" s="27" t="s">
        <v>34</v>
      </c>
      <c r="V89" s="186"/>
      <c r="W89" s="56"/>
      <c r="X89" s="187">
        <v>32.659602999999997</v>
      </c>
      <c r="Y89" s="187">
        <v>37.180275000000002</v>
      </c>
      <c r="Z89" s="187">
        <v>0.97854576999999998</v>
      </c>
      <c r="AA89" s="62">
        <v>0.97705556000000005</v>
      </c>
      <c r="AB89" s="62">
        <v>2.8203619999999999E-2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0.82317399999999807</v>
      </c>
      <c r="AN89" s="121">
        <f t="shared" si="5"/>
        <v>0.30141799999999819</v>
      </c>
      <c r="AO89" s="121">
        <f t="shared" si="6"/>
        <v>2.161190000000035E-3</v>
      </c>
      <c r="AP89" s="121">
        <f t="shared" si="7"/>
        <v>1.532430000000029E-3</v>
      </c>
      <c r="AQ89" s="87">
        <f t="shared" si="8"/>
        <v>-2.6030650000000016E-3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37.468192000000002</v>
      </c>
      <c r="G90" s="187">
        <v>41.194671999999997</v>
      </c>
      <c r="H90" s="187">
        <v>0.98885221000000001</v>
      </c>
      <c r="I90" s="62">
        <v>0.99139906</v>
      </c>
      <c r="J90" s="62">
        <v>1.4527975E-2</v>
      </c>
      <c r="K90" s="188"/>
      <c r="L90" s="258"/>
      <c r="M90" s="258"/>
      <c r="N90" s="56"/>
      <c r="O90" s="28"/>
      <c r="P90" s="56"/>
      <c r="Q90" s="28"/>
      <c r="R90" s="132"/>
      <c r="S90" s="213"/>
      <c r="T90" s="285"/>
      <c r="U90" s="27" t="s">
        <v>35</v>
      </c>
      <c r="V90" s="186"/>
      <c r="W90" s="56"/>
      <c r="X90" s="187">
        <v>37.902853999999998</v>
      </c>
      <c r="Y90" s="187">
        <v>41.528458000000001</v>
      </c>
      <c r="Z90" s="187">
        <v>0.98994451000000006</v>
      </c>
      <c r="AA90" s="62">
        <v>0.99156330999999998</v>
      </c>
      <c r="AB90" s="62">
        <v>1.3873739E-2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0.43466199999999588</v>
      </c>
      <c r="AN90" s="121">
        <f t="shared" si="5"/>
        <v>0.33378600000000347</v>
      </c>
      <c r="AO90" s="121">
        <f t="shared" si="6"/>
        <v>1.092300000000046E-3</v>
      </c>
      <c r="AP90" s="121">
        <f t="shared" si="7"/>
        <v>1.6424999999997691E-4</v>
      </c>
      <c r="AQ90" s="87">
        <f t="shared" si="8"/>
        <v>-6.5423600000000075E-4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41.185310999999999</v>
      </c>
      <c r="G91" s="187">
        <v>44.434975999999999</v>
      </c>
      <c r="H91" s="187">
        <v>0.99329444</v>
      </c>
      <c r="I91" s="62">
        <v>0.99649794999999997</v>
      </c>
      <c r="J91" s="62">
        <v>7.6473644000000004E-3</v>
      </c>
      <c r="K91" s="188"/>
      <c r="L91" s="258"/>
      <c r="M91" s="258"/>
      <c r="N91" s="56"/>
      <c r="O91" s="28"/>
      <c r="P91" s="56"/>
      <c r="Q91" s="28"/>
      <c r="R91" s="132"/>
      <c r="S91" s="213"/>
      <c r="T91" s="285"/>
      <c r="U91" s="27" t="s">
        <v>37</v>
      </c>
      <c r="V91" s="186"/>
      <c r="W91" s="56"/>
      <c r="X91" s="187">
        <v>41.408636999999999</v>
      </c>
      <c r="Y91" s="187">
        <v>44.705768999999997</v>
      </c>
      <c r="Z91" s="187">
        <v>0.99357830000000003</v>
      </c>
      <c r="AA91" s="62">
        <v>0.99658895999999997</v>
      </c>
      <c r="AB91" s="62">
        <v>7.3543842999999999E-3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0.22332600000000014</v>
      </c>
      <c r="AN91" s="121">
        <f t="shared" si="5"/>
        <v>0.27079299999999762</v>
      </c>
      <c r="AO91" s="121">
        <f t="shared" si="6"/>
        <v>2.8386000000002465E-4</v>
      </c>
      <c r="AP91" s="121">
        <f t="shared" si="7"/>
        <v>9.1010000000002478E-5</v>
      </c>
      <c r="AQ91" s="87">
        <f t="shared" si="8"/>
        <v>-2.9298010000000044E-4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27.850994</v>
      </c>
      <c r="G93" s="96">
        <v>33.976247999999998</v>
      </c>
      <c r="H93" s="96">
        <v>0.95861130000000006</v>
      </c>
      <c r="I93" s="60">
        <v>0.95492387999999995</v>
      </c>
      <c r="J93" s="60">
        <v>5.344695E-2</v>
      </c>
      <c r="K93" s="61"/>
      <c r="L93" s="257"/>
      <c r="M93" s="257"/>
      <c r="N93" s="55"/>
      <c r="O93" s="26"/>
      <c r="P93" s="55"/>
      <c r="Q93" s="26"/>
      <c r="R93" s="131"/>
      <c r="S93" s="213"/>
      <c r="T93" s="284" t="s">
        <v>83</v>
      </c>
      <c r="U93" s="25" t="s">
        <v>33</v>
      </c>
      <c r="V93" s="39"/>
      <c r="W93" s="55"/>
      <c r="X93" s="96">
        <v>28.741761</v>
      </c>
      <c r="Y93" s="96">
        <v>34.226908000000002</v>
      </c>
      <c r="Z93" s="96">
        <v>0.96085264000000004</v>
      </c>
      <c r="AA93" s="60">
        <v>0.95911331</v>
      </c>
      <c r="AB93" s="60">
        <v>5.0524039999999999E-2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0.89076700000000031</v>
      </c>
      <c r="AN93" s="95">
        <f t="shared" si="5"/>
        <v>0.25066000000000344</v>
      </c>
      <c r="AO93" s="95">
        <f t="shared" si="6"/>
        <v>2.2413399999999806E-3</v>
      </c>
      <c r="AP93" s="95">
        <f t="shared" si="7"/>
        <v>4.1894300000000495E-3</v>
      </c>
      <c r="AQ93" s="120">
        <f t="shared" si="8"/>
        <v>-2.9229100000000008E-3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31.886004</v>
      </c>
      <c r="G94" s="187">
        <v>36.885241999999998</v>
      </c>
      <c r="H94" s="187">
        <v>0.97670884000000002</v>
      </c>
      <c r="I94" s="62">
        <v>0.97399579000000003</v>
      </c>
      <c r="J94" s="62">
        <v>2.9083556999999999E-2</v>
      </c>
      <c r="K94" s="188"/>
      <c r="L94" s="258"/>
      <c r="M94" s="258"/>
      <c r="N94" s="56"/>
      <c r="O94" s="28"/>
      <c r="P94" s="56"/>
      <c r="Q94" s="28"/>
      <c r="R94" s="132"/>
      <c r="S94" s="213"/>
      <c r="T94" s="285"/>
      <c r="U94" s="27" t="s">
        <v>34</v>
      </c>
      <c r="V94" s="186"/>
      <c r="W94" s="56"/>
      <c r="X94" s="187">
        <v>32.758755999999998</v>
      </c>
      <c r="Y94" s="187">
        <v>37.193010000000001</v>
      </c>
      <c r="Z94" s="187">
        <v>0.97885429000000002</v>
      </c>
      <c r="AA94" s="62">
        <v>0.97505304999999998</v>
      </c>
      <c r="AB94" s="62">
        <v>2.7494177000000002E-2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0.87275199999999842</v>
      </c>
      <c r="AN94" s="121">
        <f t="shared" si="5"/>
        <v>0.30776800000000293</v>
      </c>
      <c r="AO94" s="121">
        <f t="shared" si="6"/>
        <v>2.1454499999999932E-3</v>
      </c>
      <c r="AP94" s="121">
        <f t="shared" si="7"/>
        <v>1.0572599999999488E-3</v>
      </c>
      <c r="AQ94" s="87">
        <f t="shared" si="8"/>
        <v>-1.5893799999999979E-3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37.631211</v>
      </c>
      <c r="G95" s="187">
        <v>41.308363999999997</v>
      </c>
      <c r="H95" s="187">
        <v>0.98898657999999995</v>
      </c>
      <c r="I95" s="62">
        <v>0.99073502000000002</v>
      </c>
      <c r="J95" s="62">
        <v>1.4002739E-2</v>
      </c>
      <c r="K95" s="188"/>
      <c r="L95" s="258"/>
      <c r="M95" s="258"/>
      <c r="N95" s="56"/>
      <c r="O95" s="28"/>
      <c r="P95" s="56"/>
      <c r="Q95" s="28"/>
      <c r="R95" s="132"/>
      <c r="S95" s="213"/>
      <c r="T95" s="285"/>
      <c r="U95" s="27" t="s">
        <v>35</v>
      </c>
      <c r="V95" s="186"/>
      <c r="W95" s="56"/>
      <c r="X95" s="187">
        <v>38.114255</v>
      </c>
      <c r="Y95" s="187">
        <v>41.686580999999997</v>
      </c>
      <c r="Z95" s="187">
        <v>0.98995655000000005</v>
      </c>
      <c r="AA95" s="62">
        <v>0.99093558999999998</v>
      </c>
      <c r="AB95" s="62">
        <v>1.370097E-2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0.48304399999999958</v>
      </c>
      <c r="AN95" s="121">
        <f t="shared" si="5"/>
        <v>0.37821699999999936</v>
      </c>
      <c r="AO95" s="121">
        <f t="shared" si="6"/>
        <v>9.699700000000977E-4</v>
      </c>
      <c r="AP95" s="121">
        <f t="shared" si="7"/>
        <v>2.0056999999995551E-4</v>
      </c>
      <c r="AQ95" s="87">
        <f t="shared" si="8"/>
        <v>-3.0176900000000034E-4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41.348346999999997</v>
      </c>
      <c r="G96" s="187">
        <v>44.561781000000003</v>
      </c>
      <c r="H96" s="187">
        <v>0.99331190000000003</v>
      </c>
      <c r="I96" s="62">
        <v>0.99645338000000006</v>
      </c>
      <c r="J96" s="62">
        <v>7.5203626999999999E-3</v>
      </c>
      <c r="K96" s="188"/>
      <c r="L96" s="258"/>
      <c r="M96" s="258"/>
      <c r="N96" s="56"/>
      <c r="O96" s="28"/>
      <c r="P96" s="56"/>
      <c r="Q96" s="28"/>
      <c r="R96" s="132"/>
      <c r="S96" s="213"/>
      <c r="T96" s="285"/>
      <c r="U96" s="27" t="s">
        <v>37</v>
      </c>
      <c r="V96" s="186"/>
      <c r="W96" s="56"/>
      <c r="X96" s="187">
        <v>41.534950000000002</v>
      </c>
      <c r="Y96" s="187">
        <v>44.785927000000001</v>
      </c>
      <c r="Z96" s="187">
        <v>0.99358210999999996</v>
      </c>
      <c r="AA96" s="62">
        <v>0.99657726999999996</v>
      </c>
      <c r="AB96" s="62">
        <v>7.3133445999999996E-3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0.18660300000000518</v>
      </c>
      <c r="AN96" s="121">
        <f t="shared" si="5"/>
        <v>0.22414599999999751</v>
      </c>
      <c r="AO96" s="121">
        <f t="shared" si="6"/>
        <v>2.7020999999993744E-4</v>
      </c>
      <c r="AP96" s="121">
        <f t="shared" si="7"/>
        <v>1.2388999999990435E-4</v>
      </c>
      <c r="AQ96" s="87">
        <f t="shared" si="8"/>
        <v>-2.0701810000000025E-4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28.019368</v>
      </c>
      <c r="G98" s="96">
        <v>34.088180999999999</v>
      </c>
      <c r="H98" s="96">
        <v>0.95868284999999998</v>
      </c>
      <c r="I98" s="60">
        <v>0.95651118000000002</v>
      </c>
      <c r="J98" s="60">
        <v>5.4089285000000001E-2</v>
      </c>
      <c r="K98" s="61"/>
      <c r="L98" s="257"/>
      <c r="M98" s="257"/>
      <c r="N98" s="55"/>
      <c r="O98" s="26"/>
      <c r="P98" s="55"/>
      <c r="Q98" s="26"/>
      <c r="R98" s="131"/>
      <c r="S98" s="213"/>
      <c r="T98" s="284" t="s">
        <v>84</v>
      </c>
      <c r="U98" s="25" t="s">
        <v>33</v>
      </c>
      <c r="V98" s="39"/>
      <c r="W98" s="55"/>
      <c r="X98" s="96">
        <v>28.710549</v>
      </c>
      <c r="Y98" s="96">
        <v>34.268470000000001</v>
      </c>
      <c r="Z98" s="96">
        <v>0.96062572999999996</v>
      </c>
      <c r="AA98" s="60">
        <v>0.95958248999999995</v>
      </c>
      <c r="AB98" s="60">
        <v>5.1771209999999998E-2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0.69118100000000027</v>
      </c>
      <c r="AN98" s="95">
        <f t="shared" si="15"/>
        <v>0.18028900000000192</v>
      </c>
      <c r="AO98" s="95">
        <f t="shared" si="16"/>
        <v>1.9428799999999802E-3</v>
      </c>
      <c r="AP98" s="95">
        <f t="shared" si="17"/>
        <v>3.0713099999999383E-3</v>
      </c>
      <c r="AQ98" s="120">
        <f t="shared" si="18"/>
        <v>-2.3180750000000028E-3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31.855066000000001</v>
      </c>
      <c r="G99" s="187">
        <v>36.886287000000003</v>
      </c>
      <c r="H99" s="187">
        <v>0.97663243</v>
      </c>
      <c r="I99" s="62">
        <v>0.97447302999999996</v>
      </c>
      <c r="J99" s="62">
        <v>2.9811066000000001E-2</v>
      </c>
      <c r="K99" s="188"/>
      <c r="L99" s="258"/>
      <c r="M99" s="258"/>
      <c r="N99" s="56"/>
      <c r="O99" s="28"/>
      <c r="P99" s="56"/>
      <c r="Q99" s="28"/>
      <c r="R99" s="132"/>
      <c r="S99" s="213"/>
      <c r="T99" s="285"/>
      <c r="U99" s="27" t="s">
        <v>34</v>
      </c>
      <c r="V99" s="186"/>
      <c r="W99" s="56"/>
      <c r="X99" s="187">
        <v>32.659878999999997</v>
      </c>
      <c r="Y99" s="187">
        <v>37.135686</v>
      </c>
      <c r="Z99" s="187">
        <v>0.97871132999999999</v>
      </c>
      <c r="AA99" s="62">
        <v>0.97525549</v>
      </c>
      <c r="AB99" s="62">
        <v>2.8441912999999999E-2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0.80481299999999578</v>
      </c>
      <c r="AN99" s="121">
        <f t="shared" si="15"/>
        <v>0.24939899999999682</v>
      </c>
      <c r="AO99" s="121">
        <f t="shared" si="16"/>
        <v>2.0788999999999946E-3</v>
      </c>
      <c r="AP99" s="121">
        <f t="shared" si="17"/>
        <v>7.8246000000004035E-4</v>
      </c>
      <c r="AQ99" s="87">
        <f t="shared" si="18"/>
        <v>-1.3691530000000014E-3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37.558658000000001</v>
      </c>
      <c r="G100" s="187">
        <v>41.267266999999997</v>
      </c>
      <c r="H100" s="187">
        <v>0.98891704000000002</v>
      </c>
      <c r="I100" s="62">
        <v>0.99082283999999998</v>
      </c>
      <c r="J100" s="62">
        <v>1.4560316E-2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85"/>
      <c r="U100" s="27" t="s">
        <v>35</v>
      </c>
      <c r="V100" s="186"/>
      <c r="W100" s="56"/>
      <c r="X100" s="187">
        <v>38.003689000000001</v>
      </c>
      <c r="Y100" s="187">
        <v>41.578434999999999</v>
      </c>
      <c r="Z100" s="187">
        <v>0.98989987000000002</v>
      </c>
      <c r="AA100" s="62">
        <v>0.99106333000000002</v>
      </c>
      <c r="AB100" s="62">
        <v>1.4726917000000001E-2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0.44503100000000018</v>
      </c>
      <c r="AN100" s="121">
        <f t="shared" si="15"/>
        <v>0.31116800000000211</v>
      </c>
      <c r="AO100" s="121">
        <f t="shared" si="16"/>
        <v>9.828299999999901E-4</v>
      </c>
      <c r="AP100" s="121">
        <f t="shared" si="17"/>
        <v>2.4049000000003762E-4</v>
      </c>
      <c r="AQ100" s="87">
        <f t="shared" si="18"/>
        <v>1.666010000000006E-4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41.287914999999998</v>
      </c>
      <c r="G101" s="187">
        <v>44.532986000000001</v>
      </c>
      <c r="H101" s="187">
        <v>0.99326009999999998</v>
      </c>
      <c r="I101" s="62">
        <v>0.99647693999999998</v>
      </c>
      <c r="J101" s="62">
        <v>7.9585330000000003E-3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85"/>
      <c r="U101" s="27" t="s">
        <v>37</v>
      </c>
      <c r="V101" s="186"/>
      <c r="W101" s="56"/>
      <c r="X101" s="187">
        <v>41.454270999999999</v>
      </c>
      <c r="Y101" s="187">
        <v>44.698853</v>
      </c>
      <c r="Z101" s="187">
        <v>0.99353161000000001</v>
      </c>
      <c r="AA101" s="62">
        <v>0.99656562000000004</v>
      </c>
      <c r="AB101" s="62">
        <v>7.8813370000000004E-3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0.16635600000000039</v>
      </c>
      <c r="AN101" s="121">
        <f t="shared" si="15"/>
        <v>0.16586699999999865</v>
      </c>
      <c r="AO101" s="121">
        <f t="shared" si="16"/>
        <v>2.7151000000003034E-4</v>
      </c>
      <c r="AP101" s="121">
        <f t="shared" si="17"/>
        <v>8.8680000000063153E-5</v>
      </c>
      <c r="AQ101" s="87">
        <f t="shared" si="18"/>
        <v>-7.7195999999999862E-5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27.955683000000001</v>
      </c>
      <c r="G103" s="96">
        <v>33.577907000000003</v>
      </c>
      <c r="H103" s="96">
        <v>0.95690052000000003</v>
      </c>
      <c r="I103" s="60">
        <v>0.95717843000000002</v>
      </c>
      <c r="J103" s="60">
        <v>5.6291208000000002E-2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84" t="s">
        <v>85</v>
      </c>
      <c r="U103" s="25" t="s">
        <v>33</v>
      </c>
      <c r="V103" s="39"/>
      <c r="W103" s="55"/>
      <c r="X103" s="96">
        <v>28.661349999999999</v>
      </c>
      <c r="Y103" s="96">
        <v>33.963822</v>
      </c>
      <c r="Z103" s="96">
        <v>0.95919949000000004</v>
      </c>
      <c r="AA103" s="60">
        <v>0.96048370000000005</v>
      </c>
      <c r="AB103" s="60">
        <v>5.3478054999999997E-2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0.70566699999999827</v>
      </c>
      <c r="AN103" s="95">
        <f t="shared" si="15"/>
        <v>0.38591499999999712</v>
      </c>
      <c r="AO103" s="95">
        <f t="shared" si="16"/>
        <v>2.2989700000000113E-3</v>
      </c>
      <c r="AP103" s="95">
        <f t="shared" si="17"/>
        <v>3.3052700000000268E-3</v>
      </c>
      <c r="AQ103" s="120">
        <f t="shared" si="18"/>
        <v>-2.8131530000000057E-3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31.588417</v>
      </c>
      <c r="G104" s="187">
        <v>36.352105999999999</v>
      </c>
      <c r="H104" s="187">
        <v>0.97582621000000003</v>
      </c>
      <c r="I104" s="62">
        <v>0.97337114999999996</v>
      </c>
      <c r="J104" s="62">
        <v>3.1538700000000003E-2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85"/>
      <c r="U104" s="27" t="s">
        <v>34</v>
      </c>
      <c r="V104" s="186"/>
      <c r="W104" s="56"/>
      <c r="X104" s="187">
        <v>32.483421</v>
      </c>
      <c r="Y104" s="187">
        <v>36.824846999999998</v>
      </c>
      <c r="Z104" s="187">
        <v>0.97784663000000005</v>
      </c>
      <c r="AA104" s="62">
        <v>0.97610761999999995</v>
      </c>
      <c r="AB104" s="62">
        <v>2.9915641999999999E-2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0.89500400000000013</v>
      </c>
      <c r="AN104" s="121">
        <f t="shared" si="15"/>
        <v>0.47274099999999919</v>
      </c>
      <c r="AO104" s="121">
        <f t="shared" si="16"/>
        <v>2.0204200000000228E-3</v>
      </c>
      <c r="AP104" s="121">
        <f t="shared" si="17"/>
        <v>2.7364699999999909E-3</v>
      </c>
      <c r="AQ104" s="87">
        <f t="shared" si="18"/>
        <v>-1.6230580000000036E-3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37.036355</v>
      </c>
      <c r="G105" s="187">
        <v>40.708725000000001</v>
      </c>
      <c r="H105" s="187">
        <v>0.98822670000000001</v>
      </c>
      <c r="I105" s="62">
        <v>0.99061710999999997</v>
      </c>
      <c r="J105" s="62">
        <v>1.5637567000000002E-2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85"/>
      <c r="U105" s="27" t="s">
        <v>35</v>
      </c>
      <c r="V105" s="186"/>
      <c r="W105" s="56"/>
      <c r="X105" s="187">
        <v>37.615825999999998</v>
      </c>
      <c r="Y105" s="187">
        <v>41.162824000000001</v>
      </c>
      <c r="Z105" s="187">
        <v>0.98930236999999999</v>
      </c>
      <c r="AA105" s="62">
        <v>0.99121912999999995</v>
      </c>
      <c r="AB105" s="62">
        <v>1.5921107E-2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0.57947099999999807</v>
      </c>
      <c r="AN105" s="121">
        <f t="shared" si="15"/>
        <v>0.45409899999999936</v>
      </c>
      <c r="AO105" s="121">
        <f t="shared" si="16"/>
        <v>1.075669999999973E-3</v>
      </c>
      <c r="AP105" s="121">
        <f t="shared" si="17"/>
        <v>6.020199999999809E-4</v>
      </c>
      <c r="AQ105" s="87">
        <f t="shared" si="18"/>
        <v>2.8353999999999879E-4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40.783095000000003</v>
      </c>
      <c r="G106" s="187">
        <v>44.026384</v>
      </c>
      <c r="H106" s="187">
        <v>0.99283838000000002</v>
      </c>
      <c r="I106" s="62">
        <v>0.99618980999999995</v>
      </c>
      <c r="J106" s="62">
        <v>8.7031069999999999E-3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85"/>
      <c r="U106" s="27" t="s">
        <v>37</v>
      </c>
      <c r="V106" s="186"/>
      <c r="W106" s="56"/>
      <c r="X106" s="187">
        <v>40.965488999999998</v>
      </c>
      <c r="Y106" s="187">
        <v>44.197789</v>
      </c>
      <c r="Z106" s="187">
        <v>0.99312301999999997</v>
      </c>
      <c r="AA106" s="62">
        <v>0.99624296999999995</v>
      </c>
      <c r="AB106" s="62">
        <v>8.8134649999999995E-3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0.18239399999999506</v>
      </c>
      <c r="AN106" s="121">
        <f t="shared" si="15"/>
        <v>0.17140500000000003</v>
      </c>
      <c r="AO106" s="121">
        <f t="shared" si="16"/>
        <v>2.8463999999994716E-4</v>
      </c>
      <c r="AP106" s="121">
        <f t="shared" si="17"/>
        <v>5.3159999999996543E-5</v>
      </c>
      <c r="AQ106" s="87">
        <f t="shared" si="18"/>
        <v>1.1035799999999964E-4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3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3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3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3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3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3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3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3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3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3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3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3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3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3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3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3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3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3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3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3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3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3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3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3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27.213325000000001</v>
      </c>
      <c r="G641" s="135">
        <f t="shared" si="59"/>
        <v>33.228712000000002</v>
      </c>
      <c r="H641" s="135">
        <f t="shared" si="59"/>
        <v>0.95649476</v>
      </c>
      <c r="I641" s="135">
        <f t="shared" si="59"/>
        <v>0.95244152999999998</v>
      </c>
      <c r="J641" s="135">
        <f t="shared" si="59"/>
        <v>5.3339089999999999E-2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28.478270999999999</v>
      </c>
      <c r="Y641" s="135">
        <f t="shared" si="60"/>
        <v>33.812241</v>
      </c>
      <c r="Z641" s="135">
        <f t="shared" si="60"/>
        <v>0.95806150000000001</v>
      </c>
      <c r="AA641" s="135">
        <f t="shared" si="60"/>
        <v>0.95896391999999997</v>
      </c>
      <c r="AB641" s="135">
        <f t="shared" si="60"/>
        <v>5.0524039999999999E-2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31.406967999999999</v>
      </c>
      <c r="G642" s="18">
        <f t="shared" si="59"/>
        <v>36.11421</v>
      </c>
      <c r="H642" s="18">
        <f t="shared" si="59"/>
        <v>0.97418822000000005</v>
      </c>
      <c r="I642" s="18">
        <f t="shared" si="59"/>
        <v>0.97337114999999996</v>
      </c>
      <c r="J642" s="18">
        <f t="shared" si="59"/>
        <v>2.9083556999999999E-2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32.444414000000002</v>
      </c>
      <c r="Y642" s="18">
        <f t="shared" si="60"/>
        <v>36.720011</v>
      </c>
      <c r="Z642" s="18">
        <f t="shared" si="60"/>
        <v>0.97609263999999996</v>
      </c>
      <c r="AA642" s="18">
        <f t="shared" si="60"/>
        <v>0.97505304999999998</v>
      </c>
      <c r="AB642" s="18">
        <f t="shared" si="60"/>
        <v>2.7494177000000002E-2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37.036355</v>
      </c>
      <c r="G643" s="18">
        <f t="shared" si="59"/>
        <v>40.708725000000001</v>
      </c>
      <c r="H643" s="18">
        <f t="shared" si="59"/>
        <v>0.98743979999999998</v>
      </c>
      <c r="I643" s="18">
        <f t="shared" si="59"/>
        <v>0.99057141999999998</v>
      </c>
      <c r="J643" s="18">
        <f t="shared" si="59"/>
        <v>1.4002739E-2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37.615825999999998</v>
      </c>
      <c r="Y643" s="18">
        <f t="shared" si="60"/>
        <v>41.162824000000001</v>
      </c>
      <c r="Z643" s="18">
        <f t="shared" si="60"/>
        <v>0.98826552999999995</v>
      </c>
      <c r="AA643" s="18">
        <f t="shared" si="60"/>
        <v>0.99076167000000004</v>
      </c>
      <c r="AB643" s="18">
        <f t="shared" si="60"/>
        <v>1.370097E-2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40.473666999999999</v>
      </c>
      <c r="G644" s="18">
        <f t="shared" si="59"/>
        <v>43.764654999999998</v>
      </c>
      <c r="H644" s="18">
        <f t="shared" si="59"/>
        <v>0.99189210999999999</v>
      </c>
      <c r="I644" s="18">
        <f t="shared" si="59"/>
        <v>0.9960272</v>
      </c>
      <c r="J644" s="18">
        <f t="shared" si="59"/>
        <v>7.5203626999999999E-3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40.722076999999999</v>
      </c>
      <c r="Y644" s="18">
        <f t="shared" si="60"/>
        <v>43.994191000000001</v>
      </c>
      <c r="Z644" s="18">
        <f t="shared" si="60"/>
        <v>0.99216917999999998</v>
      </c>
      <c r="AA644" s="18">
        <f t="shared" si="60"/>
        <v>0.99624296999999995</v>
      </c>
      <c r="AB644" s="18">
        <f t="shared" si="60"/>
        <v>7.3133445999999996E-3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28.114163000000001</v>
      </c>
      <c r="G646" s="135">
        <f t="shared" si="61"/>
        <v>34.088180999999999</v>
      </c>
      <c r="H646" s="135">
        <f t="shared" si="61"/>
        <v>0.95960148000000001</v>
      </c>
      <c r="I646" s="135">
        <f t="shared" si="61"/>
        <v>0.95736189999999999</v>
      </c>
      <c r="J646" s="135">
        <f t="shared" si="61"/>
        <v>6.1771260000000001E-2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28.847556000000001</v>
      </c>
      <c r="Y646" s="135">
        <f t="shared" si="62"/>
        <v>34.353212999999997</v>
      </c>
      <c r="Z646" s="135">
        <f t="shared" si="62"/>
        <v>0.96117627999999999</v>
      </c>
      <c r="AA646" s="135">
        <f t="shared" si="62"/>
        <v>0.96334560999999996</v>
      </c>
      <c r="AB646" s="135">
        <f t="shared" si="62"/>
        <v>5.8738763999999999E-2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32.044870000000003</v>
      </c>
      <c r="G647" s="18">
        <f t="shared" si="61"/>
        <v>37.013835</v>
      </c>
      <c r="H647" s="18">
        <f t="shared" si="61"/>
        <v>0.97670884000000002</v>
      </c>
      <c r="I647" s="18">
        <f t="shared" si="61"/>
        <v>0.97694241999999998</v>
      </c>
      <c r="J647" s="18">
        <f t="shared" si="61"/>
        <v>3.6466001999999997E-2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32.832585000000002</v>
      </c>
      <c r="Y647" s="18">
        <f t="shared" si="62"/>
        <v>37.276226000000001</v>
      </c>
      <c r="Z647" s="18">
        <f t="shared" si="62"/>
        <v>0.97885429000000002</v>
      </c>
      <c r="AA647" s="18">
        <f t="shared" si="62"/>
        <v>0.97912838999999996</v>
      </c>
      <c r="AB647" s="18">
        <f t="shared" si="62"/>
        <v>3.5745880000000001E-2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37.684790999999997</v>
      </c>
      <c r="G648" s="18">
        <f t="shared" si="61"/>
        <v>41.318174999999997</v>
      </c>
      <c r="H648" s="18">
        <f t="shared" si="61"/>
        <v>0.98898657999999995</v>
      </c>
      <c r="I648" s="18">
        <f t="shared" si="61"/>
        <v>0.99186125000000003</v>
      </c>
      <c r="J648" s="18">
        <f t="shared" si="61"/>
        <v>1.8755535E-2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38.243941</v>
      </c>
      <c r="Y648" s="18">
        <f t="shared" si="62"/>
        <v>41.782814999999999</v>
      </c>
      <c r="Z648" s="18">
        <f t="shared" si="62"/>
        <v>0.99006707000000005</v>
      </c>
      <c r="AA648" s="18">
        <f t="shared" si="62"/>
        <v>0.99269035999999999</v>
      </c>
      <c r="AB648" s="18">
        <f t="shared" si="62"/>
        <v>1.9079281E-2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41.348346999999997</v>
      </c>
      <c r="G649" s="18">
        <f t="shared" si="61"/>
        <v>44.561781000000003</v>
      </c>
      <c r="H649" s="18">
        <f t="shared" si="61"/>
        <v>0.99339189000000006</v>
      </c>
      <c r="I649" s="18">
        <f t="shared" si="61"/>
        <v>0.99653418000000005</v>
      </c>
      <c r="J649" s="18">
        <f t="shared" si="61"/>
        <v>1.1501798000000001E-2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41.534950000000002</v>
      </c>
      <c r="Y649" s="18">
        <f t="shared" si="62"/>
        <v>44.785927000000001</v>
      </c>
      <c r="Z649" s="18">
        <f t="shared" si="62"/>
        <v>0.99370254999999996</v>
      </c>
      <c r="AA649" s="18">
        <f t="shared" si="62"/>
        <v>0.99659668999999995</v>
      </c>
      <c r="AB649" s="18">
        <f t="shared" si="62"/>
        <v>1.1050271E-2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0.90083800000000025</v>
      </c>
      <c r="G651" s="135">
        <f t="shared" si="63"/>
        <v>0.85946899999999715</v>
      </c>
      <c r="H651" s="135">
        <f t="shared" si="63"/>
        <v>3.1067200000000073E-3</v>
      </c>
      <c r="I651" s="135">
        <f t="shared" si="63"/>
        <v>4.9203700000000072E-3</v>
      </c>
      <c r="J651" s="135">
        <f t="shared" si="63"/>
        <v>8.4321700000000027E-3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0.36928500000000142</v>
      </c>
      <c r="Y651" s="135">
        <f t="shared" si="64"/>
        <v>0.54097199999999646</v>
      </c>
      <c r="Z651" s="135">
        <f t="shared" si="64"/>
        <v>3.1147799999999837E-3</v>
      </c>
      <c r="AA651" s="135">
        <f t="shared" si="64"/>
        <v>4.3816899999999936E-3</v>
      </c>
      <c r="AB651" s="135">
        <f t="shared" si="64"/>
        <v>8.2147239999999996E-3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0.63790200000000397</v>
      </c>
      <c r="G652" s="18">
        <f t="shared" si="63"/>
        <v>0.89962500000000034</v>
      </c>
      <c r="H652" s="18">
        <f t="shared" si="63"/>
        <v>2.5206199999999734E-3</v>
      </c>
      <c r="I652" s="18">
        <f t="shared" si="63"/>
        <v>3.5712700000000153E-3</v>
      </c>
      <c r="J652" s="18">
        <f t="shared" si="63"/>
        <v>7.3824449999999979E-3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0.38817099999999982</v>
      </c>
      <c r="Y652" s="18">
        <f t="shared" si="64"/>
        <v>0.55621500000000168</v>
      </c>
      <c r="Z652" s="18">
        <f t="shared" si="64"/>
        <v>2.7616500000000599E-3</v>
      </c>
      <c r="AA652" s="18">
        <f t="shared" si="64"/>
        <v>4.0753399999999829E-3</v>
      </c>
      <c r="AB652" s="18">
        <f t="shared" si="64"/>
        <v>8.2517029999999991E-3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0.64843599999999668</v>
      </c>
      <c r="G653" s="18">
        <f t="shared" si="63"/>
        <v>0.60944999999999538</v>
      </c>
      <c r="H653" s="18">
        <f t="shared" si="63"/>
        <v>1.5467799999999698E-3</v>
      </c>
      <c r="I653" s="18">
        <f t="shared" si="63"/>
        <v>1.2898300000000473E-3</v>
      </c>
      <c r="J653" s="18">
        <f t="shared" si="63"/>
        <v>4.7527960000000001E-3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0.62811500000000109</v>
      </c>
      <c r="Y653" s="18">
        <f t="shared" si="64"/>
        <v>0.61999099999999885</v>
      </c>
      <c r="Z653" s="18">
        <f t="shared" si="64"/>
        <v>1.8015400000001014E-3</v>
      </c>
      <c r="AA653" s="18">
        <f t="shared" si="64"/>
        <v>1.9286899999999552E-3</v>
      </c>
      <c r="AB653" s="18">
        <f t="shared" si="64"/>
        <v>5.3783110000000002E-3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0.8746799999999979</v>
      </c>
      <c r="G654" s="18">
        <f t="shared" si="63"/>
        <v>0.79712600000000577</v>
      </c>
      <c r="H654" s="18">
        <f t="shared" si="63"/>
        <v>1.4997800000000616E-3</v>
      </c>
      <c r="I654" s="18">
        <f t="shared" si="63"/>
        <v>5.0698000000004573E-4</v>
      </c>
      <c r="J654" s="18">
        <f t="shared" si="63"/>
        <v>3.9814353000000007E-3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0.81287300000000329</v>
      </c>
      <c r="Y654" s="18">
        <f t="shared" si="64"/>
        <v>0.79173600000000022</v>
      </c>
      <c r="Z654" s="18">
        <f t="shared" si="64"/>
        <v>1.5333699999999784E-3</v>
      </c>
      <c r="AA654" s="18">
        <f t="shared" si="64"/>
        <v>3.5372000000000181E-4</v>
      </c>
      <c r="AB654" s="18">
        <f t="shared" si="64"/>
        <v>3.7369264000000008E-3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AL103:AL107"/>
    <mergeCell ref="T418:T42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13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3"/>
      <c r="T2" s="141" t="str">
        <f>$B$2</f>
        <v>breakfast_semitrack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breakfast_semitrack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3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3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3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37872.328000000001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27.740633666666668</v>
      </c>
      <c r="G5" s="30">
        <f t="shared" si="0"/>
        <v>33.720327533333332</v>
      </c>
      <c r="H5" s="30">
        <f t="shared" si="0"/>
        <v>0.9570314213333333</v>
      </c>
      <c r="I5" s="90">
        <f t="shared" si="0"/>
        <v>0.95550544866666676</v>
      </c>
      <c r="J5" s="90">
        <f t="shared" si="0"/>
        <v>5.789443973333333E-2</v>
      </c>
      <c r="K5" s="55"/>
      <c r="L5" s="55"/>
      <c r="M5" s="55"/>
      <c r="N5" s="26"/>
      <c r="O5" s="56"/>
      <c r="P5" s="130">
        <f t="shared" ref="P5:Q8" si="1">P16</f>
        <v>29.812000000000001</v>
      </c>
      <c r="Q5" s="151">
        <f t="shared" si="1"/>
        <v>11.625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298"/>
      <c r="U5" s="25" t="s">
        <v>33</v>
      </c>
      <c r="V5" s="26"/>
      <c r="W5" s="126">
        <f>W23</f>
        <v>43056.959999999999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28.517949000000002</v>
      </c>
      <c r="Y5" s="30">
        <f t="shared" si="2"/>
        <v>33.938127933333334</v>
      </c>
      <c r="Z5" s="30">
        <f t="shared" si="2"/>
        <v>0.95848746266666651</v>
      </c>
      <c r="AA5" s="90">
        <f t="shared" si="2"/>
        <v>0.96003570399999993</v>
      </c>
      <c r="AB5" s="90">
        <f t="shared" si="2"/>
        <v>5.6092088666666678E-2</v>
      </c>
      <c r="AC5" s="55"/>
      <c r="AD5" s="55"/>
      <c r="AE5" s="55"/>
      <c r="AF5" s="26"/>
      <c r="AG5" s="238"/>
      <c r="AH5" s="130">
        <f t="shared" ref="AH5:AI8" si="3">AH16</f>
        <v>20.077999999999999</v>
      </c>
      <c r="AI5" s="151">
        <f t="shared" si="3"/>
        <v>4.1870000000000003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7.208110746491303E-2</v>
      </c>
      <c r="AN5" s="240">
        <f>bdrate($E5:$E8,G5:G8,$W5:$W8,Y5:Y8)</f>
        <v>9.2664856344388369E-2</v>
      </c>
      <c r="AO5" s="240">
        <f>bdrate($E5:$E8,H5:H8,$W5:$W8,Z5:Z8)</f>
        <v>9.0996596611819136E-2</v>
      </c>
      <c r="AP5" s="240">
        <f>bdrate($E5:$E8,I5:I8,$W5:$W8,AA5:AA8)</f>
        <v>5.8343667312772185E-2</v>
      </c>
      <c r="AQ5" s="241">
        <f>bdrateInverted($E5:$E8,J5:J8,$W5:$W8,AB5:AB8)</f>
        <v>0.10401750528055453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54587.872000000003</v>
      </c>
      <c r="F6" s="90">
        <f t="shared" si="0"/>
        <v>31.862694266666661</v>
      </c>
      <c r="G6" s="90">
        <f t="shared" si="0"/>
        <v>36.700888066666671</v>
      </c>
      <c r="H6" s="90">
        <f t="shared" si="0"/>
        <v>0.97523187066666672</v>
      </c>
      <c r="I6" s="90">
        <f t="shared" si="0"/>
        <v>0.97468111600000007</v>
      </c>
      <c r="J6" s="90">
        <f t="shared" si="0"/>
        <v>3.2927790533333334E-2</v>
      </c>
      <c r="K6" s="56"/>
      <c r="L6" s="56"/>
      <c r="M6" s="56"/>
      <c r="N6" s="28"/>
      <c r="O6" s="56"/>
      <c r="P6" s="130">
        <f t="shared" si="1"/>
        <v>29.625</v>
      </c>
      <c r="Q6" s="130">
        <f t="shared" si="1"/>
        <v>11.936999999999999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85"/>
      <c r="U6" s="27" t="s">
        <v>34</v>
      </c>
      <c r="V6" s="28"/>
      <c r="W6" s="127">
        <f>W24</f>
        <v>62195.32</v>
      </c>
      <c r="X6" s="90">
        <f t="shared" si="2"/>
        <v>32.676511999999995</v>
      </c>
      <c r="Y6" s="90">
        <f t="shared" si="2"/>
        <v>37.024512666666659</v>
      </c>
      <c r="Z6" s="90">
        <f t="shared" si="2"/>
        <v>0.97706914133333322</v>
      </c>
      <c r="AA6" s="90">
        <f t="shared" si="2"/>
        <v>0.97836346133333341</v>
      </c>
      <c r="AB6" s="90">
        <f t="shared" si="2"/>
        <v>3.0983377200000002E-2</v>
      </c>
      <c r="AC6" s="56"/>
      <c r="AD6" s="56"/>
      <c r="AE6" s="56"/>
      <c r="AF6" s="28"/>
      <c r="AG6" s="238"/>
      <c r="AH6" s="130">
        <f t="shared" si="3"/>
        <v>20.155999999999999</v>
      </c>
      <c r="AI6" s="130">
        <f t="shared" si="3"/>
        <v>4.6399999999999997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78910.656000000003</v>
      </c>
      <c r="F7" s="90">
        <f t="shared" si="0"/>
        <v>37.333256799999994</v>
      </c>
      <c r="G7" s="90">
        <f t="shared" si="0"/>
        <v>40.966615400000002</v>
      </c>
      <c r="H7" s="90">
        <f t="shared" si="0"/>
        <v>0.98799858266666674</v>
      </c>
      <c r="I7" s="90">
        <f t="shared" si="0"/>
        <v>0.99077244733333325</v>
      </c>
      <c r="J7" s="90">
        <f t="shared" si="0"/>
        <v>1.6205756233333334E-2</v>
      </c>
      <c r="K7" s="56"/>
      <c r="L7" s="56"/>
      <c r="M7" s="56"/>
      <c r="N7" s="28"/>
      <c r="O7" s="56"/>
      <c r="P7" s="130">
        <f t="shared" si="1"/>
        <v>30.545999999999999</v>
      </c>
      <c r="Q7" s="130">
        <f t="shared" si="1"/>
        <v>12.186999999999999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85"/>
      <c r="U7" s="27" t="s">
        <v>35</v>
      </c>
      <c r="V7" s="28"/>
      <c r="W7" s="127">
        <f>W25</f>
        <v>89416.95199999999</v>
      </c>
      <c r="X7" s="90">
        <f t="shared" si="2"/>
        <v>37.981361266666667</v>
      </c>
      <c r="Y7" s="90">
        <f t="shared" si="2"/>
        <v>41.454444533333344</v>
      </c>
      <c r="Z7" s="90">
        <f t="shared" si="2"/>
        <v>0.98894177333333344</v>
      </c>
      <c r="AA7" s="90">
        <f t="shared" si="2"/>
        <v>0.99217283533333334</v>
      </c>
      <c r="AB7" s="90">
        <f t="shared" si="2"/>
        <v>1.5672818766666666E-2</v>
      </c>
      <c r="AC7" s="56"/>
      <c r="AD7" s="56"/>
      <c r="AE7" s="56"/>
      <c r="AF7" s="28"/>
      <c r="AG7" s="238"/>
      <c r="AH7" s="130">
        <f t="shared" si="3"/>
        <v>20.39</v>
      </c>
      <c r="AI7" s="130">
        <f t="shared" si="3"/>
        <v>4.9370000000000003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111989.728</v>
      </c>
      <c r="F8" s="90">
        <f t="shared" si="0"/>
        <v>40.765590533333331</v>
      </c>
      <c r="G8" s="90">
        <f t="shared" si="0"/>
        <v>44.055435199999998</v>
      </c>
      <c r="H8" s="90">
        <f t="shared" si="0"/>
        <v>0.9924088533333334</v>
      </c>
      <c r="I8" s="90">
        <f t="shared" si="0"/>
        <v>0.99619560400000018</v>
      </c>
      <c r="J8" s="90">
        <f t="shared" si="0"/>
        <v>9.5512996333333329E-3</v>
      </c>
      <c r="K8" s="56"/>
      <c r="L8" s="56"/>
      <c r="M8" s="56"/>
      <c r="N8" s="28"/>
      <c r="O8" s="56"/>
      <c r="P8" s="130">
        <f t="shared" si="1"/>
        <v>30.577999999999999</v>
      </c>
      <c r="Q8" s="130">
        <f t="shared" si="1"/>
        <v>12.452999999999999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85"/>
      <c r="U8" s="27" t="s">
        <v>37</v>
      </c>
      <c r="V8" s="28"/>
      <c r="W8" s="127">
        <f>W26</f>
        <v>123831.2</v>
      </c>
      <c r="X8" s="90">
        <f t="shared" si="2"/>
        <v>40.960923133333331</v>
      </c>
      <c r="Y8" s="90">
        <f t="shared" si="2"/>
        <v>44.248702933333334</v>
      </c>
      <c r="Z8" s="90">
        <f t="shared" si="2"/>
        <v>0.99267397200000007</v>
      </c>
      <c r="AA8" s="90">
        <f t="shared" si="2"/>
        <v>0.9963051799999999</v>
      </c>
      <c r="AB8" s="90">
        <f t="shared" si="2"/>
        <v>9.3046671333333331E-3</v>
      </c>
      <c r="AC8" s="56"/>
      <c r="AD8" s="56"/>
      <c r="AE8" s="56"/>
      <c r="AF8" s="28"/>
      <c r="AG8" s="238"/>
      <c r="AH8" s="130">
        <f t="shared" si="3"/>
        <v>20.75</v>
      </c>
      <c r="AI8" s="130">
        <f t="shared" si="3"/>
        <v>5.25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30.137222455488878</v>
      </c>
      <c r="Q10" s="154">
        <f>GEOMEAN(Q5:Q8)</f>
        <v>12.046606894817172</v>
      </c>
      <c r="R10" s="134" t="e">
        <f>AVERAGE(R5:R8)</f>
        <v>#DIV/0!</v>
      </c>
      <c r="S10" s="213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20.341830518979151</v>
      </c>
      <c r="AI10" s="154">
        <f>GEOMEAN(AI5:AI8)</f>
        <v>4.7370813508444183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3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6005.9040000000005</v>
      </c>
      <c r="F16" s="166">
        <v>7082.0479999999998</v>
      </c>
      <c r="G16" s="166">
        <v>2633.28</v>
      </c>
      <c r="H16" s="166">
        <v>988.952</v>
      </c>
      <c r="I16" s="166">
        <v>123.70399999999999</v>
      </c>
      <c r="J16" s="166">
        <v>11311.056</v>
      </c>
      <c r="K16" s="60">
        <v>7331.96</v>
      </c>
      <c r="L16" s="60">
        <v>2395.424</v>
      </c>
      <c r="M16" s="60">
        <v>7.8879999999999999</v>
      </c>
      <c r="N16" s="55"/>
      <c r="O16" s="252"/>
      <c r="P16" s="129">
        <v>29.812000000000001</v>
      </c>
      <c r="Q16" s="129">
        <v>11.625</v>
      </c>
      <c r="R16" s="142"/>
      <c r="S16" s="213"/>
      <c r="T16" s="300"/>
      <c r="U16" s="25" t="s">
        <v>33</v>
      </c>
      <c r="V16" s="26"/>
      <c r="W16" s="128">
        <v>6005.9040000000005</v>
      </c>
      <c r="X16" s="166">
        <v>7809.3760000000002</v>
      </c>
      <c r="Y16" s="166">
        <v>3817.5120000000002</v>
      </c>
      <c r="Z16" s="166">
        <v>1732.944</v>
      </c>
      <c r="AA16" s="166">
        <v>488.56799999999998</v>
      </c>
      <c r="AB16" s="166">
        <v>12382.343999999999</v>
      </c>
      <c r="AC16" s="60">
        <v>8134.64</v>
      </c>
      <c r="AD16" s="60">
        <v>2685.672</v>
      </c>
      <c r="AE16" s="60">
        <v>13.24</v>
      </c>
      <c r="AF16" s="55"/>
      <c r="AG16" s="252"/>
      <c r="AH16" s="129">
        <v>20.077999999999999</v>
      </c>
      <c r="AI16" s="129">
        <v>4.1870000000000003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6005.9040000000005</v>
      </c>
      <c r="F17" s="167">
        <v>9344.2639999999992</v>
      </c>
      <c r="G17" s="167">
        <v>7006.7359999999999</v>
      </c>
      <c r="H17" s="167">
        <v>3660.2959999999998</v>
      </c>
      <c r="I17" s="167">
        <v>1205.5840000000001</v>
      </c>
      <c r="J17" s="167">
        <v>14528.216</v>
      </c>
      <c r="K17" s="62">
        <v>9682.0159999999996</v>
      </c>
      <c r="L17" s="62">
        <v>3154.8560000000002</v>
      </c>
      <c r="M17" s="62">
        <v>7.88</v>
      </c>
      <c r="N17" s="56"/>
      <c r="O17" s="238"/>
      <c r="P17" s="144">
        <v>29.625</v>
      </c>
      <c r="Q17" s="144">
        <v>11.936999999999999</v>
      </c>
      <c r="R17" s="145"/>
      <c r="S17" s="213"/>
      <c r="T17" s="285"/>
      <c r="U17" s="27" t="s">
        <v>34</v>
      </c>
      <c r="V17" s="28"/>
      <c r="W17" s="143">
        <v>6005.9040000000005</v>
      </c>
      <c r="X17" s="167">
        <v>10106.096</v>
      </c>
      <c r="Y17" s="167">
        <v>8662.8080000000009</v>
      </c>
      <c r="Z17" s="167">
        <v>5207.28</v>
      </c>
      <c r="AA17" s="167">
        <v>2523.9760000000001</v>
      </c>
      <c r="AB17" s="167">
        <v>15667.76</v>
      </c>
      <c r="AC17" s="62">
        <v>10554.808000000001</v>
      </c>
      <c r="AD17" s="62">
        <v>3466.6880000000001</v>
      </c>
      <c r="AE17" s="62">
        <v>13.24</v>
      </c>
      <c r="AF17" s="56"/>
      <c r="AG17" s="238"/>
      <c r="AH17" s="144">
        <v>20.155999999999999</v>
      </c>
      <c r="AI17" s="144">
        <v>4.6399999999999997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6005.9040000000005</v>
      </c>
      <c r="F18" s="167">
        <v>11660.232</v>
      </c>
      <c r="G18" s="167">
        <v>12778.536</v>
      </c>
      <c r="H18" s="167">
        <v>9010.4159999999993</v>
      </c>
      <c r="I18" s="167">
        <v>5518.1440000000002</v>
      </c>
      <c r="J18" s="167">
        <v>17869.64</v>
      </c>
      <c r="K18" s="62">
        <v>12136.688</v>
      </c>
      <c r="L18" s="62">
        <v>3931.096</v>
      </c>
      <c r="M18" s="62">
        <v>7.8639999999999999</v>
      </c>
      <c r="N18" s="56"/>
      <c r="O18" s="238"/>
      <c r="P18" s="144">
        <v>30.545999999999999</v>
      </c>
      <c r="Q18" s="144">
        <v>12.186999999999999</v>
      </c>
      <c r="R18" s="145"/>
      <c r="S18" s="213"/>
      <c r="T18" s="285"/>
      <c r="U18" s="27" t="s">
        <v>35</v>
      </c>
      <c r="V18" s="28"/>
      <c r="W18" s="143">
        <v>6005.9040000000005</v>
      </c>
      <c r="X18" s="167">
        <v>12469.688</v>
      </c>
      <c r="Y18" s="167">
        <v>14731.656000000001</v>
      </c>
      <c r="Z18" s="167">
        <v>11477.144</v>
      </c>
      <c r="AA18" s="167">
        <v>8326.4240000000009</v>
      </c>
      <c r="AB18" s="167">
        <v>19060.968000000001</v>
      </c>
      <c r="AC18" s="62">
        <v>13068.48</v>
      </c>
      <c r="AD18" s="62">
        <v>4276.6880000000001</v>
      </c>
      <c r="AE18" s="62">
        <v>13.231999999999999</v>
      </c>
      <c r="AF18" s="56"/>
      <c r="AG18" s="238"/>
      <c r="AH18" s="144">
        <v>20.39</v>
      </c>
      <c r="AI18" s="144">
        <v>4.9370000000000003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6005.9040000000005</v>
      </c>
      <c r="F19" s="167">
        <v>13865.111999999999</v>
      </c>
      <c r="G19" s="167">
        <v>19072.056</v>
      </c>
      <c r="H19" s="167">
        <v>17224.72</v>
      </c>
      <c r="I19" s="167">
        <v>15056.567999999999</v>
      </c>
      <c r="J19" s="167">
        <v>21317.312000000002</v>
      </c>
      <c r="K19" s="62">
        <v>14705.16</v>
      </c>
      <c r="L19" s="62">
        <v>4742.8959999999997</v>
      </c>
      <c r="M19" s="62">
        <v>7.7359999999999998</v>
      </c>
      <c r="N19" s="56"/>
      <c r="O19" s="238"/>
      <c r="P19" s="144">
        <v>30.577999999999999</v>
      </c>
      <c r="Q19" s="144">
        <v>12.452999999999999</v>
      </c>
      <c r="R19" s="145"/>
      <c r="S19" s="213"/>
      <c r="T19" s="285"/>
      <c r="U19" s="27" t="s">
        <v>37</v>
      </c>
      <c r="V19" s="28"/>
      <c r="W19" s="143">
        <v>6005.9040000000005</v>
      </c>
      <c r="X19" s="167">
        <v>14079.335999999999</v>
      </c>
      <c r="Y19" s="167">
        <v>21242.312000000002</v>
      </c>
      <c r="Z19" s="167">
        <v>20300.04</v>
      </c>
      <c r="AA19" s="167">
        <v>18899.312000000002</v>
      </c>
      <c r="AB19" s="167">
        <v>22526.576000000001</v>
      </c>
      <c r="AC19" s="62">
        <v>15660.696</v>
      </c>
      <c r="AD19" s="62">
        <v>5117.0240000000003</v>
      </c>
      <c r="AE19" s="62">
        <v>13.215999999999999</v>
      </c>
      <c r="AF19" s="56"/>
      <c r="AG19" s="238"/>
      <c r="AH19" s="144">
        <v>20.75</v>
      </c>
      <c r="AI19" s="144">
        <v>5.25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37872.328000000001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290"/>
      <c r="U23" s="25" t="s">
        <v>33</v>
      </c>
      <c r="V23" s="26"/>
      <c r="W23" s="127">
        <f>SUM(W16:AD16)</f>
        <v>43056.959999999999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54587.872000000003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85"/>
      <c r="U24" s="27" t="s">
        <v>34</v>
      </c>
      <c r="V24" s="28"/>
      <c r="W24" s="127">
        <f>SUM(W17:AD17)</f>
        <v>62195.32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78910.656000000003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85"/>
      <c r="U25" s="27" t="s">
        <v>35</v>
      </c>
      <c r="V25" s="28"/>
      <c r="W25" s="127">
        <f>SUM(W18:AD18)</f>
        <v>89416.95199999999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111989.728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85"/>
      <c r="U26" s="27" t="s">
        <v>37</v>
      </c>
      <c r="V26" s="28"/>
      <c r="W26" s="127">
        <f>SUM(W19:AD19)</f>
        <v>123831.2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3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3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3"/>
      <c r="T32" s="24" t="s">
        <v>70</v>
      </c>
      <c r="U32" s="94"/>
      <c r="V32" s="94"/>
      <c r="W32" s="213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3"/>
      <c r="AE32" s="213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27.120971999999998</v>
      </c>
      <c r="G33" s="96">
        <v>33.175381999999999</v>
      </c>
      <c r="H33" s="96">
        <v>0.95638809999999996</v>
      </c>
      <c r="I33" s="60">
        <v>0.95187396999999996</v>
      </c>
      <c r="J33" s="60">
        <v>6.2335825999999997E-2</v>
      </c>
      <c r="K33" s="61"/>
      <c r="L33" s="257"/>
      <c r="M33" s="257"/>
      <c r="N33" s="55"/>
      <c r="O33" s="26"/>
      <c r="P33" s="55"/>
      <c r="Q33" s="26"/>
      <c r="R33" s="131"/>
      <c r="S33" s="213"/>
      <c r="T33" s="287" t="s">
        <v>71</v>
      </c>
      <c r="U33" s="25" t="s">
        <v>33</v>
      </c>
      <c r="V33" s="39"/>
      <c r="W33" s="55"/>
      <c r="X33" s="96">
        <v>28.625433000000001</v>
      </c>
      <c r="Y33" s="96">
        <v>33.800162</v>
      </c>
      <c r="Z33" s="96">
        <v>0.95816604000000005</v>
      </c>
      <c r="AA33" s="60">
        <v>0.95944404000000005</v>
      </c>
      <c r="AB33" s="60">
        <v>6.0420624999999999E-2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1.5044610000000027</v>
      </c>
      <c r="AN33" s="95">
        <f t="shared" ref="AN33:AN96" si="5">IF(OR(Y33="",G33=""),"",Y33-G33)</f>
        <v>0.62478000000000122</v>
      </c>
      <c r="AO33" s="95">
        <f t="shared" ref="AO33:AO96" si="6">IF(OR(Z33="",H33=""),"",Z33-H33)</f>
        <v>1.7779400000000889E-3</v>
      </c>
      <c r="AP33" s="95">
        <f t="shared" ref="AP33:AP96" si="7">IF(OR(AA33="",I33=""),"",AA33-I33)</f>
        <v>7.5700700000000953E-3</v>
      </c>
      <c r="AQ33" s="120">
        <f t="shared" ref="AQ33:AQ96" si="8">IF(OR(AB33="",J33=""),"",AB33-J33)</f>
        <v>-1.9152009999999983E-3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31.821524</v>
      </c>
      <c r="G34" s="187">
        <v>36.497174000000001</v>
      </c>
      <c r="H34" s="187">
        <v>0.97521868</v>
      </c>
      <c r="I34" s="62">
        <v>0.97542490000000004</v>
      </c>
      <c r="J34" s="62">
        <v>3.5721187000000001E-2</v>
      </c>
      <c r="K34" s="188"/>
      <c r="L34" s="258"/>
      <c r="M34" s="258"/>
      <c r="N34" s="56"/>
      <c r="O34" s="28"/>
      <c r="P34" s="56"/>
      <c r="Q34" s="28"/>
      <c r="R34" s="132"/>
      <c r="S34" s="213"/>
      <c r="T34" s="285"/>
      <c r="U34" s="27" t="s">
        <v>34</v>
      </c>
      <c r="V34" s="186"/>
      <c r="W34" s="56"/>
      <c r="X34" s="187">
        <v>32.526097</v>
      </c>
      <c r="Y34" s="187">
        <v>36.715558000000001</v>
      </c>
      <c r="Z34" s="187">
        <v>0.97664899000000005</v>
      </c>
      <c r="AA34" s="62">
        <v>0.97845325999999999</v>
      </c>
      <c r="AB34" s="62">
        <v>3.3872270000000003E-2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0.70457299999999989</v>
      </c>
      <c r="AN34" s="121">
        <f t="shared" si="5"/>
        <v>0.21838400000000036</v>
      </c>
      <c r="AO34" s="121">
        <f t="shared" si="6"/>
        <v>1.4303100000000457E-3</v>
      </c>
      <c r="AP34" s="121">
        <f t="shared" si="7"/>
        <v>3.0283599999999522E-3</v>
      </c>
      <c r="AQ34" s="87">
        <f t="shared" si="8"/>
        <v>-1.8489169999999985E-3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37.303379999999997</v>
      </c>
      <c r="G35" s="187">
        <v>40.886245000000002</v>
      </c>
      <c r="H35" s="187">
        <v>0.98787290999999999</v>
      </c>
      <c r="I35" s="62">
        <v>0.99058617999999998</v>
      </c>
      <c r="J35" s="62">
        <v>1.8153875999999999E-2</v>
      </c>
      <c r="K35" s="188"/>
      <c r="L35" s="258"/>
      <c r="M35" s="258"/>
      <c r="N35" s="56"/>
      <c r="O35" s="28"/>
      <c r="P35" s="56"/>
      <c r="Q35" s="28"/>
      <c r="R35" s="132"/>
      <c r="S35" s="213"/>
      <c r="T35" s="285"/>
      <c r="U35" s="27" t="s">
        <v>35</v>
      </c>
      <c r="V35" s="186"/>
      <c r="W35" s="56"/>
      <c r="X35" s="187">
        <v>37.837978</v>
      </c>
      <c r="Y35" s="187">
        <v>41.291156000000001</v>
      </c>
      <c r="Z35" s="187">
        <v>0.98886932000000005</v>
      </c>
      <c r="AA35" s="62">
        <v>0.99229089999999998</v>
      </c>
      <c r="AB35" s="62">
        <v>1.7588023000000001E-2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0.53459800000000257</v>
      </c>
      <c r="AN35" s="121">
        <f t="shared" si="5"/>
        <v>0.40491099999999847</v>
      </c>
      <c r="AO35" s="121">
        <f t="shared" si="6"/>
        <v>9.9641000000005864E-4</v>
      </c>
      <c r="AP35" s="121">
        <f t="shared" si="7"/>
        <v>1.7047199999999929E-3</v>
      </c>
      <c r="AQ35" s="87">
        <f t="shared" si="8"/>
        <v>-5.6585299999999811E-4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40.918591999999997</v>
      </c>
      <c r="G36" s="187">
        <v>44.168531000000002</v>
      </c>
      <c r="H36" s="187">
        <v>0.99231639999999999</v>
      </c>
      <c r="I36" s="62">
        <v>0.99622151999999997</v>
      </c>
      <c r="J36" s="62">
        <v>1.0170957E-2</v>
      </c>
      <c r="K36" s="188"/>
      <c r="L36" s="258"/>
      <c r="M36" s="258"/>
      <c r="N36" s="56"/>
      <c r="O36" s="28"/>
      <c r="P36" s="56"/>
      <c r="Q36" s="28"/>
      <c r="R36" s="132"/>
      <c r="S36" s="213"/>
      <c r="T36" s="285"/>
      <c r="U36" s="27" t="s">
        <v>37</v>
      </c>
      <c r="V36" s="186"/>
      <c r="W36" s="56"/>
      <c r="X36" s="187">
        <v>41.161842</v>
      </c>
      <c r="Y36" s="187">
        <v>44.417527999999997</v>
      </c>
      <c r="Z36" s="187">
        <v>0.99259171999999996</v>
      </c>
      <c r="AA36" s="62">
        <v>0.99643442999999998</v>
      </c>
      <c r="AB36" s="62">
        <v>9.9254440000000003E-3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0.2432500000000033</v>
      </c>
      <c r="AN36" s="121">
        <f t="shared" si="5"/>
        <v>0.24899699999999569</v>
      </c>
      <c r="AO36" s="121">
        <f t="shared" si="6"/>
        <v>2.7531999999996781E-4</v>
      </c>
      <c r="AP36" s="121">
        <f t="shared" si="7"/>
        <v>2.1291000000001059E-4</v>
      </c>
      <c r="AQ36" s="87">
        <f t="shared" si="8"/>
        <v>-2.4551299999999929E-4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27.587257999999999</v>
      </c>
      <c r="G38" s="96">
        <v>33.536372999999998</v>
      </c>
      <c r="H38" s="96">
        <v>0.95729682999999999</v>
      </c>
      <c r="I38" s="60">
        <v>0.95445690000000005</v>
      </c>
      <c r="J38" s="60">
        <v>5.9501923999999998E-2</v>
      </c>
      <c r="K38" s="61"/>
      <c r="L38" s="257"/>
      <c r="M38" s="257"/>
      <c r="N38" s="55"/>
      <c r="O38" s="26"/>
      <c r="P38" s="55"/>
      <c r="Q38" s="26"/>
      <c r="R38" s="131"/>
      <c r="S38" s="213"/>
      <c r="T38" s="287" t="s">
        <v>72</v>
      </c>
      <c r="U38" s="25" t="s">
        <v>33</v>
      </c>
      <c r="V38" s="39"/>
      <c r="W38" s="55"/>
      <c r="X38" s="96">
        <v>28.578773000000002</v>
      </c>
      <c r="Y38" s="96">
        <v>33.864640999999999</v>
      </c>
      <c r="Z38" s="96">
        <v>0.95851671000000005</v>
      </c>
      <c r="AA38" s="60">
        <v>0.95953765000000002</v>
      </c>
      <c r="AB38" s="60">
        <v>5.8007006E-2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0.99151500000000325</v>
      </c>
      <c r="AN38" s="95">
        <f t="shared" si="5"/>
        <v>0.32826800000000134</v>
      </c>
      <c r="AO38" s="95">
        <f t="shared" si="6"/>
        <v>1.219880000000062E-3</v>
      </c>
      <c r="AP38" s="95">
        <f t="shared" si="7"/>
        <v>5.0807499999999672E-3</v>
      </c>
      <c r="AQ38" s="120">
        <f t="shared" si="8"/>
        <v>-1.4949179999999979E-3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31.836371</v>
      </c>
      <c r="G39" s="187">
        <v>36.533833999999999</v>
      </c>
      <c r="H39" s="187">
        <v>0.97522246999999995</v>
      </c>
      <c r="I39" s="62">
        <v>0.97553601999999995</v>
      </c>
      <c r="J39" s="62">
        <v>3.4602710000000002E-2</v>
      </c>
      <c r="K39" s="188"/>
      <c r="L39" s="258"/>
      <c r="M39" s="258"/>
      <c r="N39" s="56"/>
      <c r="O39" s="28"/>
      <c r="P39" s="56"/>
      <c r="Q39" s="28"/>
      <c r="R39" s="132"/>
      <c r="S39" s="213"/>
      <c r="T39" s="285"/>
      <c r="U39" s="27" t="s">
        <v>34</v>
      </c>
      <c r="V39" s="186"/>
      <c r="W39" s="56"/>
      <c r="X39" s="187">
        <v>32.735107999999997</v>
      </c>
      <c r="Y39" s="187">
        <v>37.017530999999998</v>
      </c>
      <c r="Z39" s="187">
        <v>0.97668653000000005</v>
      </c>
      <c r="AA39" s="62">
        <v>0.97854874999999997</v>
      </c>
      <c r="AB39" s="62">
        <v>3.2493220000000003E-2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0.89873699999999701</v>
      </c>
      <c r="AN39" s="121">
        <f t="shared" si="5"/>
        <v>0.48369699999999938</v>
      </c>
      <c r="AO39" s="121">
        <f t="shared" si="6"/>
        <v>1.4640600000001003E-3</v>
      </c>
      <c r="AP39" s="121">
        <f t="shared" si="7"/>
        <v>3.012730000000019E-3</v>
      </c>
      <c r="AQ39" s="87">
        <f t="shared" si="8"/>
        <v>-2.1094899999999986E-3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37.315337999999997</v>
      </c>
      <c r="G40" s="187">
        <v>40.892662999999999</v>
      </c>
      <c r="H40" s="187">
        <v>0.98767923000000002</v>
      </c>
      <c r="I40" s="62">
        <v>0.99101333999999996</v>
      </c>
      <c r="J40" s="62">
        <v>1.7748106E-2</v>
      </c>
      <c r="K40" s="188"/>
      <c r="L40" s="258"/>
      <c r="M40" s="258"/>
      <c r="N40" s="56"/>
      <c r="O40" s="28"/>
      <c r="P40" s="56"/>
      <c r="Q40" s="28"/>
      <c r="R40" s="132"/>
      <c r="S40" s="213"/>
      <c r="T40" s="285"/>
      <c r="U40" s="27" t="s">
        <v>35</v>
      </c>
      <c r="V40" s="186"/>
      <c r="W40" s="56"/>
      <c r="X40" s="187">
        <v>38.035969000000001</v>
      </c>
      <c r="Y40" s="187">
        <v>41.512183</v>
      </c>
      <c r="Z40" s="187">
        <v>0.98868822000000001</v>
      </c>
      <c r="AA40" s="62">
        <v>0.99224303999999997</v>
      </c>
      <c r="AB40" s="62">
        <v>1.6460042000000001E-2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0.72063100000000446</v>
      </c>
      <c r="AN40" s="121">
        <f t="shared" si="5"/>
        <v>0.6195200000000014</v>
      </c>
      <c r="AO40" s="121">
        <f t="shared" si="6"/>
        <v>1.0089899999999874E-3</v>
      </c>
      <c r="AP40" s="121">
        <f t="shared" si="7"/>
        <v>1.2297000000000002E-3</v>
      </c>
      <c r="AQ40" s="87">
        <f t="shared" si="8"/>
        <v>-1.2880639999999985E-3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40.814335</v>
      </c>
      <c r="G41" s="187">
        <v>44.086880000000001</v>
      </c>
      <c r="H41" s="187">
        <v>0.99205423999999998</v>
      </c>
      <c r="I41" s="62">
        <v>0.99617765999999996</v>
      </c>
      <c r="J41" s="62">
        <v>1.026473E-2</v>
      </c>
      <c r="K41" s="188"/>
      <c r="L41" s="258"/>
      <c r="M41" s="258"/>
      <c r="N41" s="56"/>
      <c r="O41" s="28"/>
      <c r="P41" s="56"/>
      <c r="Q41" s="28"/>
      <c r="R41" s="132"/>
      <c r="S41" s="213"/>
      <c r="T41" s="285"/>
      <c r="U41" s="27" t="s">
        <v>37</v>
      </c>
      <c r="V41" s="186"/>
      <c r="W41" s="56"/>
      <c r="X41" s="187">
        <v>41.061107999999997</v>
      </c>
      <c r="Y41" s="187">
        <v>44.348564000000003</v>
      </c>
      <c r="Z41" s="187">
        <v>0.99230496000000001</v>
      </c>
      <c r="AA41" s="62">
        <v>0.99632756</v>
      </c>
      <c r="AB41" s="62">
        <v>9.9564409999999999E-3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0.24677299999999747</v>
      </c>
      <c r="AN41" s="121">
        <f t="shared" si="5"/>
        <v>0.26168400000000247</v>
      </c>
      <c r="AO41" s="121">
        <f t="shared" si="6"/>
        <v>2.5072000000003758E-4</v>
      </c>
      <c r="AP41" s="121">
        <f t="shared" si="7"/>
        <v>1.4990000000003612E-4</v>
      </c>
      <c r="AQ41" s="87">
        <f t="shared" si="8"/>
        <v>-3.0828899999999979E-4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27.900186999999999</v>
      </c>
      <c r="G43" s="96">
        <v>33.714689</v>
      </c>
      <c r="H43" s="96">
        <v>0.95747391000000004</v>
      </c>
      <c r="I43" s="60">
        <v>0.95622156999999997</v>
      </c>
      <c r="J43" s="60">
        <v>5.5818904000000003E-2</v>
      </c>
      <c r="K43" s="61"/>
      <c r="L43" s="257"/>
      <c r="M43" s="257"/>
      <c r="N43" s="55"/>
      <c r="O43" s="26"/>
      <c r="P43" s="55"/>
      <c r="Q43" s="26"/>
      <c r="R43" s="131"/>
      <c r="S43" s="213"/>
      <c r="T43" s="287" t="s">
        <v>73</v>
      </c>
      <c r="U43" s="25" t="s">
        <v>33</v>
      </c>
      <c r="V43" s="39"/>
      <c r="W43" s="55"/>
      <c r="X43" s="96">
        <v>28.556170999999999</v>
      </c>
      <c r="Y43" s="96">
        <v>33.880192999999998</v>
      </c>
      <c r="Z43" s="96">
        <v>0.95812195</v>
      </c>
      <c r="AA43" s="60">
        <v>0.95963454000000004</v>
      </c>
      <c r="AB43" s="60">
        <v>5.4503450000000002E-2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0.65598400000000012</v>
      </c>
      <c r="AN43" s="95">
        <f t="shared" si="5"/>
        <v>0.16550399999999854</v>
      </c>
      <c r="AO43" s="95">
        <f t="shared" si="6"/>
        <v>6.4803999999996087E-4</v>
      </c>
      <c r="AP43" s="95">
        <f t="shared" si="7"/>
        <v>3.4129700000000707E-3</v>
      </c>
      <c r="AQ43" s="120">
        <f t="shared" si="8"/>
        <v>-1.3154540000000006E-3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31.802430000000001</v>
      </c>
      <c r="G44" s="187">
        <v>36.499859999999998</v>
      </c>
      <c r="H44" s="187">
        <v>0.97490021999999998</v>
      </c>
      <c r="I44" s="62">
        <v>0.97541168</v>
      </c>
      <c r="J44" s="62">
        <v>3.2558469999999999E-2</v>
      </c>
      <c r="K44" s="188"/>
      <c r="L44" s="258"/>
      <c r="M44" s="258"/>
      <c r="N44" s="56"/>
      <c r="O44" s="28"/>
      <c r="P44" s="56"/>
      <c r="Q44" s="28"/>
      <c r="R44" s="132"/>
      <c r="S44" s="213"/>
      <c r="T44" s="285"/>
      <c r="U44" s="27" t="s">
        <v>34</v>
      </c>
      <c r="V44" s="186"/>
      <c r="W44" s="56"/>
      <c r="X44" s="187">
        <v>32.733150000000002</v>
      </c>
      <c r="Y44" s="187">
        <v>37.033020999999998</v>
      </c>
      <c r="Z44" s="187">
        <v>0.97679225999999997</v>
      </c>
      <c r="AA44" s="62">
        <v>0.97794353999999994</v>
      </c>
      <c r="AB44" s="62">
        <v>3.0109317999999999E-2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0.93072000000000088</v>
      </c>
      <c r="AN44" s="121">
        <f t="shared" si="5"/>
        <v>0.53316099999999977</v>
      </c>
      <c r="AO44" s="121">
        <f t="shared" si="6"/>
        <v>1.8920399999999837E-3</v>
      </c>
      <c r="AP44" s="121">
        <f t="shared" si="7"/>
        <v>2.5318599999999414E-3</v>
      </c>
      <c r="AQ44" s="87">
        <f t="shared" si="8"/>
        <v>-2.4491519999999996E-3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37.348956000000001</v>
      </c>
      <c r="G45" s="187">
        <v>40.892957000000003</v>
      </c>
      <c r="H45" s="187">
        <v>0.98766156000000005</v>
      </c>
      <c r="I45" s="62">
        <v>0.99093620999999998</v>
      </c>
      <c r="J45" s="62">
        <v>1.6605536000000001E-2</v>
      </c>
      <c r="K45" s="188"/>
      <c r="L45" s="258"/>
      <c r="M45" s="258"/>
      <c r="N45" s="56"/>
      <c r="O45" s="28"/>
      <c r="P45" s="56"/>
      <c r="Q45" s="28"/>
      <c r="R45" s="132"/>
      <c r="S45" s="213"/>
      <c r="T45" s="285"/>
      <c r="U45" s="27" t="s">
        <v>35</v>
      </c>
      <c r="V45" s="186"/>
      <c r="W45" s="56"/>
      <c r="X45" s="187">
        <v>38.102302999999999</v>
      </c>
      <c r="Y45" s="187">
        <v>41.527203</v>
      </c>
      <c r="Z45" s="187">
        <v>0.98868299999999998</v>
      </c>
      <c r="AA45" s="62">
        <v>0.99227814999999997</v>
      </c>
      <c r="AB45" s="62">
        <v>1.5371243999999999E-2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0.75334699999999799</v>
      </c>
      <c r="AN45" s="121">
        <f t="shared" si="5"/>
        <v>0.63424599999999742</v>
      </c>
      <c r="AO45" s="121">
        <f t="shared" si="6"/>
        <v>1.0214399999999291E-3</v>
      </c>
      <c r="AP45" s="121">
        <f t="shared" si="7"/>
        <v>1.3419399999999859E-3</v>
      </c>
      <c r="AQ45" s="87">
        <f t="shared" si="8"/>
        <v>-1.2342920000000014E-3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40.760027999999998</v>
      </c>
      <c r="G46" s="187">
        <v>44.015391000000001</v>
      </c>
      <c r="H46" s="187">
        <v>0.99209944999999999</v>
      </c>
      <c r="I46" s="62">
        <v>0.99617321999999997</v>
      </c>
      <c r="J46" s="62">
        <v>9.7906910000000007E-3</v>
      </c>
      <c r="K46" s="188"/>
      <c r="L46" s="258"/>
      <c r="M46" s="258"/>
      <c r="N46" s="56"/>
      <c r="O46" s="28"/>
      <c r="P46" s="56"/>
      <c r="Q46" s="28"/>
      <c r="R46" s="132"/>
      <c r="S46" s="213"/>
      <c r="T46" s="285"/>
      <c r="U46" s="27" t="s">
        <v>37</v>
      </c>
      <c r="V46" s="186"/>
      <c r="W46" s="56"/>
      <c r="X46" s="187">
        <v>41.033734000000003</v>
      </c>
      <c r="Y46" s="187">
        <v>44.310282000000001</v>
      </c>
      <c r="Z46" s="187">
        <v>0.99237445000000002</v>
      </c>
      <c r="AA46" s="62">
        <v>0.9963476</v>
      </c>
      <c r="AB46" s="62">
        <v>9.1937560000000008E-3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0.27370600000000422</v>
      </c>
      <c r="AN46" s="121">
        <f t="shared" si="5"/>
        <v>0.29489099999999979</v>
      </c>
      <c r="AO46" s="121">
        <f t="shared" si="6"/>
        <v>2.7500000000002522E-4</v>
      </c>
      <c r="AP46" s="121">
        <f t="shared" si="7"/>
        <v>1.7438000000002951E-4</v>
      </c>
      <c r="AQ46" s="87">
        <f t="shared" si="8"/>
        <v>-5.9693499999999983E-4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27.949912000000001</v>
      </c>
      <c r="G48" s="96">
        <v>33.692920999999998</v>
      </c>
      <c r="H48" s="96">
        <v>0.95773691000000005</v>
      </c>
      <c r="I48" s="60">
        <v>0.95682352000000004</v>
      </c>
      <c r="J48" s="60">
        <v>5.7665969999999997E-2</v>
      </c>
      <c r="K48" s="61"/>
      <c r="L48" s="257"/>
      <c r="M48" s="257"/>
      <c r="N48" s="55"/>
      <c r="O48" s="26"/>
      <c r="P48" s="55"/>
      <c r="Q48" s="26"/>
      <c r="R48" s="131"/>
      <c r="S48" s="213"/>
      <c r="T48" s="287" t="s">
        <v>74</v>
      </c>
      <c r="U48" s="25" t="s">
        <v>33</v>
      </c>
      <c r="V48" s="39"/>
      <c r="W48" s="55"/>
      <c r="X48" s="96">
        <v>28.302211</v>
      </c>
      <c r="Y48" s="96">
        <v>33.69623</v>
      </c>
      <c r="Z48" s="96">
        <v>0.95795722000000005</v>
      </c>
      <c r="AA48" s="60">
        <v>0.95852300999999995</v>
      </c>
      <c r="AB48" s="60">
        <v>5.7920770000000003E-2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0.35229899999999859</v>
      </c>
      <c r="AN48" s="95">
        <f t="shared" si="5"/>
        <v>3.3090000000015607E-3</v>
      </c>
      <c r="AO48" s="95">
        <f t="shared" si="6"/>
        <v>2.2031000000000134E-4</v>
      </c>
      <c r="AP48" s="95">
        <f t="shared" si="7"/>
        <v>1.6994899999999147E-3</v>
      </c>
      <c r="AQ48" s="120">
        <f t="shared" si="8"/>
        <v>2.5480000000000641E-4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31.603546000000001</v>
      </c>
      <c r="G49" s="187">
        <v>36.332219000000002</v>
      </c>
      <c r="H49" s="187">
        <v>0.97437989000000003</v>
      </c>
      <c r="I49" s="62">
        <v>0.97440146000000005</v>
      </c>
      <c r="J49" s="62">
        <v>3.5096806000000001E-2</v>
      </c>
      <c r="K49" s="188"/>
      <c r="L49" s="258"/>
      <c r="M49" s="258"/>
      <c r="N49" s="56"/>
      <c r="O49" s="28"/>
      <c r="P49" s="56"/>
      <c r="Q49" s="28"/>
      <c r="R49" s="132"/>
      <c r="S49" s="213"/>
      <c r="T49" s="285"/>
      <c r="U49" s="27" t="s">
        <v>34</v>
      </c>
      <c r="V49" s="186"/>
      <c r="W49" s="56"/>
      <c r="X49" s="187">
        <v>32.428711</v>
      </c>
      <c r="Y49" s="187">
        <v>36.800193999999998</v>
      </c>
      <c r="Z49" s="187">
        <v>0.97650667000000002</v>
      </c>
      <c r="AA49" s="62">
        <v>0.97885610000000001</v>
      </c>
      <c r="AB49" s="62">
        <v>3.3154346000000001E-2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0.82516499999999837</v>
      </c>
      <c r="AN49" s="121">
        <f t="shared" si="5"/>
        <v>0.46797499999999559</v>
      </c>
      <c r="AO49" s="121">
        <f t="shared" si="6"/>
        <v>2.1267799999999948E-3</v>
      </c>
      <c r="AP49" s="121">
        <f t="shared" si="7"/>
        <v>4.4546399999999542E-3</v>
      </c>
      <c r="AQ49" s="87">
        <f t="shared" si="8"/>
        <v>-1.94246E-3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37.271092000000003</v>
      </c>
      <c r="G50" s="187">
        <v>40.831510000000002</v>
      </c>
      <c r="H50" s="187">
        <v>0.98745022999999998</v>
      </c>
      <c r="I50" s="62">
        <v>0.99061544000000001</v>
      </c>
      <c r="J50" s="62">
        <v>1.7849210000000001E-2</v>
      </c>
      <c r="K50" s="188"/>
      <c r="L50" s="258"/>
      <c r="M50" s="258"/>
      <c r="N50" s="56"/>
      <c r="O50" s="28"/>
      <c r="P50" s="56"/>
      <c r="Q50" s="28"/>
      <c r="R50" s="132"/>
      <c r="S50" s="213"/>
      <c r="T50" s="285"/>
      <c r="U50" s="27" t="s">
        <v>35</v>
      </c>
      <c r="V50" s="186"/>
      <c r="W50" s="56"/>
      <c r="X50" s="187">
        <v>37.928443999999999</v>
      </c>
      <c r="Y50" s="187">
        <v>41.345621999999999</v>
      </c>
      <c r="Z50" s="187">
        <v>0.98844043000000004</v>
      </c>
      <c r="AA50" s="62">
        <v>0.99216740000000003</v>
      </c>
      <c r="AB50" s="62">
        <v>1.7310044E-2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0.65735199999999594</v>
      </c>
      <c r="AN50" s="121">
        <f t="shared" si="5"/>
        <v>0.51411199999999724</v>
      </c>
      <c r="AO50" s="121">
        <f t="shared" si="6"/>
        <v>9.9020000000005215E-4</v>
      </c>
      <c r="AP50" s="121">
        <f t="shared" si="7"/>
        <v>1.5519600000000189E-3</v>
      </c>
      <c r="AQ50" s="87">
        <f t="shared" si="8"/>
        <v>-5.3916600000000064E-4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40.606541</v>
      </c>
      <c r="G51" s="187">
        <v>43.88494</v>
      </c>
      <c r="H51" s="187">
        <v>0.99191415000000005</v>
      </c>
      <c r="I51" s="62">
        <v>0.99612297999999999</v>
      </c>
      <c r="J51" s="62">
        <v>1.1034522999999999E-2</v>
      </c>
      <c r="K51" s="188"/>
      <c r="L51" s="258"/>
      <c r="M51" s="258"/>
      <c r="N51" s="56"/>
      <c r="O51" s="28"/>
      <c r="P51" s="56"/>
      <c r="Q51" s="28"/>
      <c r="R51" s="132"/>
      <c r="S51" s="213"/>
      <c r="T51" s="285"/>
      <c r="U51" s="27" t="s">
        <v>37</v>
      </c>
      <c r="V51" s="186"/>
      <c r="W51" s="56"/>
      <c r="X51" s="187">
        <v>40.844005000000003</v>
      </c>
      <c r="Y51" s="187">
        <v>44.110863000000002</v>
      </c>
      <c r="Z51" s="187">
        <v>0.99216221999999998</v>
      </c>
      <c r="AA51" s="62">
        <v>0.99630174000000005</v>
      </c>
      <c r="AB51" s="62">
        <v>1.0625130999999999E-2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0.23746400000000278</v>
      </c>
      <c r="AN51" s="121">
        <f t="shared" si="5"/>
        <v>0.22592300000000165</v>
      </c>
      <c r="AO51" s="121">
        <f t="shared" si="6"/>
        <v>2.4806999999993362E-4</v>
      </c>
      <c r="AP51" s="121">
        <f t="shared" si="7"/>
        <v>1.7876000000005554E-4</v>
      </c>
      <c r="AQ51" s="87">
        <f t="shared" si="8"/>
        <v>-4.0939199999999974E-4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28.042978999999999</v>
      </c>
      <c r="G53" s="96">
        <v>33.617812000000001</v>
      </c>
      <c r="H53" s="96">
        <v>0.95584833999999996</v>
      </c>
      <c r="I53" s="60">
        <v>0.95719071</v>
      </c>
      <c r="J53" s="60">
        <v>6.1697330000000002E-2</v>
      </c>
      <c r="K53" s="61"/>
      <c r="L53" s="257"/>
      <c r="M53" s="257"/>
      <c r="N53" s="55"/>
      <c r="O53" s="26"/>
      <c r="P53" s="55"/>
      <c r="Q53" s="26"/>
      <c r="R53" s="131"/>
      <c r="S53" s="213"/>
      <c r="T53" s="287" t="s">
        <v>75</v>
      </c>
      <c r="U53" s="25" t="s">
        <v>33</v>
      </c>
      <c r="V53" s="39"/>
      <c r="W53" s="55"/>
      <c r="X53" s="96">
        <v>28.261278999999998</v>
      </c>
      <c r="Y53" s="96">
        <v>33.601987999999999</v>
      </c>
      <c r="Z53" s="96">
        <v>0.95620205999999996</v>
      </c>
      <c r="AA53" s="60">
        <v>0.95878724999999998</v>
      </c>
      <c r="AB53" s="60">
        <v>6.2362715999999999E-2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0.21829999999999927</v>
      </c>
      <c r="AN53" s="95">
        <f t="shared" si="5"/>
        <v>-1.5824000000002059E-2</v>
      </c>
      <c r="AO53" s="95">
        <f t="shared" si="6"/>
        <v>3.5372000000000181E-4</v>
      </c>
      <c r="AP53" s="95">
        <f t="shared" si="7"/>
        <v>1.5965399999999796E-3</v>
      </c>
      <c r="AQ53" s="120">
        <f t="shared" si="8"/>
        <v>6.6538599999999698E-4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31.587254000000001</v>
      </c>
      <c r="G54" s="187">
        <v>36.211596999999998</v>
      </c>
      <c r="H54" s="187">
        <v>0.97352932999999997</v>
      </c>
      <c r="I54" s="62">
        <v>0.97463756000000001</v>
      </c>
      <c r="J54" s="62">
        <v>3.7437103999999999E-2</v>
      </c>
      <c r="K54" s="188"/>
      <c r="L54" s="258"/>
      <c r="M54" s="258"/>
      <c r="N54" s="56"/>
      <c r="O54" s="28"/>
      <c r="P54" s="56"/>
      <c r="Q54" s="28"/>
      <c r="R54" s="132"/>
      <c r="S54" s="213"/>
      <c r="T54" s="285"/>
      <c r="U54" s="27" t="s">
        <v>34</v>
      </c>
      <c r="V54" s="186"/>
      <c r="W54" s="56"/>
      <c r="X54" s="187">
        <v>32.323827999999999</v>
      </c>
      <c r="Y54" s="187">
        <v>36.687842000000003</v>
      </c>
      <c r="Z54" s="187">
        <v>0.97558082999999995</v>
      </c>
      <c r="AA54" s="62">
        <v>0.9784427</v>
      </c>
      <c r="AB54" s="62">
        <v>3.5330634999999999E-2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0.7365739999999974</v>
      </c>
      <c r="AN54" s="121">
        <f t="shared" si="5"/>
        <v>0.4762450000000058</v>
      </c>
      <c r="AO54" s="121">
        <f t="shared" si="6"/>
        <v>2.0514999999999839E-3</v>
      </c>
      <c r="AP54" s="121">
        <f t="shared" si="7"/>
        <v>3.8051399999999846E-3</v>
      </c>
      <c r="AQ54" s="87">
        <f t="shared" si="8"/>
        <v>-2.1064689999999997E-3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37.004697</v>
      </c>
      <c r="G55" s="187">
        <v>40.570399000000002</v>
      </c>
      <c r="H55" s="187">
        <v>0.98683852999999999</v>
      </c>
      <c r="I55" s="62">
        <v>0.99032933000000001</v>
      </c>
      <c r="J55" s="62">
        <v>1.9554423000000001E-2</v>
      </c>
      <c r="K55" s="188"/>
      <c r="L55" s="258"/>
      <c r="M55" s="258"/>
      <c r="N55" s="56"/>
      <c r="O55" s="28"/>
      <c r="P55" s="56"/>
      <c r="Q55" s="28"/>
      <c r="R55" s="132"/>
      <c r="S55" s="213"/>
      <c r="T55" s="285"/>
      <c r="U55" s="27" t="s">
        <v>35</v>
      </c>
      <c r="V55" s="186"/>
      <c r="W55" s="56"/>
      <c r="X55" s="187">
        <v>37.596791000000003</v>
      </c>
      <c r="Y55" s="187">
        <v>41.030346000000002</v>
      </c>
      <c r="Z55" s="187">
        <v>0.98775630999999997</v>
      </c>
      <c r="AA55" s="62">
        <v>0.99191739999999995</v>
      </c>
      <c r="AB55" s="62">
        <v>1.9343263999999999E-2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0.59209400000000301</v>
      </c>
      <c r="AN55" s="121">
        <f t="shared" si="5"/>
        <v>0.45994699999999966</v>
      </c>
      <c r="AO55" s="121">
        <f t="shared" si="6"/>
        <v>9.1777999999997917E-4</v>
      </c>
      <c r="AP55" s="121">
        <f t="shared" si="7"/>
        <v>1.5880699999999415E-3</v>
      </c>
      <c r="AQ55" s="87">
        <f t="shared" si="8"/>
        <v>-2.1115900000000243E-4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40.128812000000003</v>
      </c>
      <c r="G56" s="187">
        <v>43.434820999999999</v>
      </c>
      <c r="H56" s="187">
        <v>0.99141992000000001</v>
      </c>
      <c r="I56" s="62">
        <v>0.99582603000000003</v>
      </c>
      <c r="J56" s="62">
        <v>1.2627189E-2</v>
      </c>
      <c r="K56" s="188"/>
      <c r="L56" s="258"/>
      <c r="M56" s="258"/>
      <c r="N56" s="56"/>
      <c r="O56" s="28"/>
      <c r="P56" s="56"/>
      <c r="Q56" s="28"/>
      <c r="R56" s="132"/>
      <c r="S56" s="213"/>
      <c r="T56" s="285"/>
      <c r="U56" s="27" t="s">
        <v>37</v>
      </c>
      <c r="V56" s="186"/>
      <c r="W56" s="56"/>
      <c r="X56" s="187">
        <v>40.333325000000002</v>
      </c>
      <c r="Y56" s="187">
        <v>43.635134000000001</v>
      </c>
      <c r="Z56" s="187">
        <v>0.99168813</v>
      </c>
      <c r="AA56" s="62">
        <v>0.99600091999999996</v>
      </c>
      <c r="AB56" s="62">
        <v>1.2083389999999999E-2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0.20451299999999861</v>
      </c>
      <c r="AN56" s="121">
        <f t="shared" si="5"/>
        <v>0.2003130000000013</v>
      </c>
      <c r="AO56" s="121">
        <f t="shared" si="6"/>
        <v>2.6820999999999096E-4</v>
      </c>
      <c r="AP56" s="121">
        <f t="shared" si="7"/>
        <v>1.748899999999276E-4</v>
      </c>
      <c r="AQ56" s="87">
        <f t="shared" si="8"/>
        <v>-5.4379900000000106E-4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27.399657999999999</v>
      </c>
      <c r="G58" s="96">
        <v>33.657277000000001</v>
      </c>
      <c r="H58" s="96">
        <v>0.95702838000000001</v>
      </c>
      <c r="I58" s="60">
        <v>0.95528612999999996</v>
      </c>
      <c r="J58" s="60">
        <v>6.1045664999999999E-2</v>
      </c>
      <c r="K58" s="61"/>
      <c r="L58" s="257"/>
      <c r="M58" s="257"/>
      <c r="N58" s="55"/>
      <c r="O58" s="26"/>
      <c r="P58" s="55"/>
      <c r="Q58" s="26"/>
      <c r="R58" s="131"/>
      <c r="S58" s="213"/>
      <c r="T58" s="287" t="s">
        <v>76</v>
      </c>
      <c r="U58" s="25" t="s">
        <v>33</v>
      </c>
      <c r="V58" s="39"/>
      <c r="W58" s="55"/>
      <c r="X58" s="96">
        <v>28.721309000000002</v>
      </c>
      <c r="Y58" s="96">
        <v>34.101157000000001</v>
      </c>
      <c r="Z58" s="96">
        <v>0.95942861000000002</v>
      </c>
      <c r="AA58" s="60">
        <v>0.96266105000000002</v>
      </c>
      <c r="AB58" s="60">
        <v>5.5577743999999998E-2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1.3216510000000028</v>
      </c>
      <c r="AN58" s="95">
        <f t="shared" si="5"/>
        <v>0.44388000000000005</v>
      </c>
      <c r="AO58" s="95">
        <f t="shared" si="6"/>
        <v>2.4002300000000032E-3</v>
      </c>
      <c r="AP58" s="95">
        <f t="shared" si="7"/>
        <v>7.3749200000000625E-3</v>
      </c>
      <c r="AQ58" s="120">
        <f t="shared" si="8"/>
        <v>-5.4679210000000006E-3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32.093058999999997</v>
      </c>
      <c r="G59" s="187">
        <v>37.004007000000001</v>
      </c>
      <c r="H59" s="187">
        <v>0.97597171000000005</v>
      </c>
      <c r="I59" s="62">
        <v>0.97646060999999995</v>
      </c>
      <c r="J59" s="62">
        <v>3.2946873000000002E-2</v>
      </c>
      <c r="K59" s="188"/>
      <c r="L59" s="258"/>
      <c r="M59" s="258"/>
      <c r="N59" s="56"/>
      <c r="O59" s="28"/>
      <c r="P59" s="56"/>
      <c r="Q59" s="28"/>
      <c r="R59" s="132"/>
      <c r="S59" s="213"/>
      <c r="T59" s="285"/>
      <c r="U59" s="27" t="s">
        <v>34</v>
      </c>
      <c r="V59" s="186"/>
      <c r="W59" s="56"/>
      <c r="X59" s="187">
        <v>32.931821999999997</v>
      </c>
      <c r="Y59" s="187">
        <v>37.184145999999998</v>
      </c>
      <c r="Z59" s="187">
        <v>0.97762433999999998</v>
      </c>
      <c r="AA59" s="62">
        <v>0.98040735000000001</v>
      </c>
      <c r="AB59" s="62">
        <v>3.0599861999999999E-2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0.83876300000000015</v>
      </c>
      <c r="AN59" s="121">
        <f t="shared" si="5"/>
        <v>0.18013899999999694</v>
      </c>
      <c r="AO59" s="121">
        <f t="shared" si="6"/>
        <v>1.6526299999999328E-3</v>
      </c>
      <c r="AP59" s="121">
        <f t="shared" si="7"/>
        <v>3.9467400000000596E-3</v>
      </c>
      <c r="AQ59" s="87">
        <f t="shared" si="8"/>
        <v>-2.347011000000003E-3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37.535730999999998</v>
      </c>
      <c r="G60" s="187">
        <v>41.163716999999998</v>
      </c>
      <c r="H60" s="187">
        <v>0.98860166000000005</v>
      </c>
      <c r="I60" s="62">
        <v>0.99151654</v>
      </c>
      <c r="J60" s="62">
        <v>1.5603076E-2</v>
      </c>
      <c r="K60" s="188"/>
      <c r="L60" s="258"/>
      <c r="M60" s="258"/>
      <c r="N60" s="56"/>
      <c r="O60" s="28"/>
      <c r="P60" s="56"/>
      <c r="Q60" s="28"/>
      <c r="R60" s="132"/>
      <c r="S60" s="213"/>
      <c r="T60" s="285"/>
      <c r="U60" s="27" t="s">
        <v>35</v>
      </c>
      <c r="V60" s="186"/>
      <c r="W60" s="56"/>
      <c r="X60" s="187">
        <v>38.150075000000001</v>
      </c>
      <c r="Y60" s="187">
        <v>41.650064999999998</v>
      </c>
      <c r="Z60" s="187">
        <v>0.98947456</v>
      </c>
      <c r="AA60" s="62">
        <v>0.99265307999999997</v>
      </c>
      <c r="AB60" s="62">
        <v>1.4833699000000001E-2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0.61434400000000267</v>
      </c>
      <c r="AN60" s="121">
        <f t="shared" si="5"/>
        <v>0.48634799999999956</v>
      </c>
      <c r="AO60" s="121">
        <f t="shared" si="6"/>
        <v>8.7289999999995427E-4</v>
      </c>
      <c r="AP60" s="121">
        <f t="shared" si="7"/>
        <v>1.1365399999999637E-3</v>
      </c>
      <c r="AQ60" s="87">
        <f t="shared" si="8"/>
        <v>-7.6937699999999991E-4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41.073579000000002</v>
      </c>
      <c r="G61" s="187">
        <v>44.360595000000004</v>
      </c>
      <c r="H61" s="187">
        <v>0.99292701000000005</v>
      </c>
      <c r="I61" s="62">
        <v>0.99637049</v>
      </c>
      <c r="J61" s="62">
        <v>8.6153970000000003E-3</v>
      </c>
      <c r="K61" s="188"/>
      <c r="L61" s="258"/>
      <c r="M61" s="258"/>
      <c r="N61" s="56"/>
      <c r="O61" s="28"/>
      <c r="P61" s="56"/>
      <c r="Q61" s="28"/>
      <c r="R61" s="132"/>
      <c r="S61" s="213"/>
      <c r="T61" s="285"/>
      <c r="U61" s="27" t="s">
        <v>37</v>
      </c>
      <c r="V61" s="186"/>
      <c r="W61" s="56"/>
      <c r="X61" s="187">
        <v>41.227510000000002</v>
      </c>
      <c r="Y61" s="187">
        <v>44.521687</v>
      </c>
      <c r="Z61" s="187">
        <v>0.99317818000000002</v>
      </c>
      <c r="AA61" s="62">
        <v>0.99633822999999999</v>
      </c>
      <c r="AB61" s="62">
        <v>8.5365809999999997E-3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0.15393100000000004</v>
      </c>
      <c r="AN61" s="121">
        <f t="shared" si="5"/>
        <v>0.16109199999999646</v>
      </c>
      <c r="AO61" s="121">
        <f t="shared" si="6"/>
        <v>2.5116999999996725E-4</v>
      </c>
      <c r="AP61" s="121">
        <f t="shared" si="7"/>
        <v>-3.2260000000006173E-5</v>
      </c>
      <c r="AQ61" s="87">
        <f t="shared" si="8"/>
        <v>-7.8816000000000649E-5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27.614546000000001</v>
      </c>
      <c r="G63" s="96">
        <v>33.826484999999998</v>
      </c>
      <c r="H63" s="96">
        <v>0.95807253000000003</v>
      </c>
      <c r="I63" s="60">
        <v>0.95478200000000002</v>
      </c>
      <c r="J63" s="60">
        <v>5.6023770000000001E-2</v>
      </c>
      <c r="K63" s="61"/>
      <c r="L63" s="257"/>
      <c r="M63" s="257"/>
      <c r="N63" s="55"/>
      <c r="O63" s="26"/>
      <c r="P63" s="55"/>
      <c r="Q63" s="26"/>
      <c r="R63" s="131"/>
      <c r="S63" s="213"/>
      <c r="T63" s="287" t="s">
        <v>77</v>
      </c>
      <c r="U63" s="25" t="s">
        <v>33</v>
      </c>
      <c r="V63" s="39"/>
      <c r="W63" s="55"/>
      <c r="X63" s="96">
        <v>28.669867</v>
      </c>
      <c r="Y63" s="96">
        <v>34.114736000000001</v>
      </c>
      <c r="Z63" s="96">
        <v>0.95982288999999998</v>
      </c>
      <c r="AA63" s="60">
        <v>0.96117512000000005</v>
      </c>
      <c r="AB63" s="60">
        <v>5.3204503E-2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1.0553209999999993</v>
      </c>
      <c r="AN63" s="95">
        <f t="shared" si="5"/>
        <v>0.28825100000000248</v>
      </c>
      <c r="AO63" s="95">
        <f t="shared" si="6"/>
        <v>1.7503599999999508E-3</v>
      </c>
      <c r="AP63" s="95">
        <f t="shared" si="7"/>
        <v>6.3931200000000299E-3</v>
      </c>
      <c r="AQ63" s="120">
        <f t="shared" si="8"/>
        <v>-2.8192670000000003E-3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31.930800999999999</v>
      </c>
      <c r="G64" s="187">
        <v>36.922418</v>
      </c>
      <c r="H64" s="187">
        <v>0.97586868000000004</v>
      </c>
      <c r="I64" s="62">
        <v>0.97395167999999999</v>
      </c>
      <c r="J64" s="62">
        <v>3.1645104E-2</v>
      </c>
      <c r="K64" s="188"/>
      <c r="L64" s="258"/>
      <c r="M64" s="258"/>
      <c r="N64" s="56"/>
      <c r="O64" s="28"/>
      <c r="P64" s="56"/>
      <c r="Q64" s="28"/>
      <c r="R64" s="132"/>
      <c r="S64" s="213"/>
      <c r="T64" s="285"/>
      <c r="U64" s="27" t="s">
        <v>34</v>
      </c>
      <c r="V64" s="186"/>
      <c r="W64" s="56"/>
      <c r="X64" s="187">
        <v>32.969090000000001</v>
      </c>
      <c r="Y64" s="187">
        <v>37.242936999999998</v>
      </c>
      <c r="Z64" s="187">
        <v>0.97768184000000002</v>
      </c>
      <c r="AA64" s="62">
        <v>0.97774589000000001</v>
      </c>
      <c r="AB64" s="62">
        <v>2.9336412999999999E-2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1.0382890000000025</v>
      </c>
      <c r="AN64" s="121">
        <f t="shared" si="5"/>
        <v>0.32051899999999733</v>
      </c>
      <c r="AO64" s="121">
        <f t="shared" si="6"/>
        <v>1.8131599999999803E-3</v>
      </c>
      <c r="AP64" s="121">
        <f t="shared" si="7"/>
        <v>3.7942100000000201E-3</v>
      </c>
      <c r="AQ64" s="87">
        <f t="shared" si="8"/>
        <v>-2.3086910000000016E-3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37.611848999999999</v>
      </c>
      <c r="G65" s="187">
        <v>41.229827</v>
      </c>
      <c r="H65" s="187">
        <v>0.98850976999999995</v>
      </c>
      <c r="I65" s="62">
        <v>0.99104892</v>
      </c>
      <c r="J65" s="62">
        <v>1.4864166999999999E-2</v>
      </c>
      <c r="K65" s="188"/>
      <c r="L65" s="258"/>
      <c r="M65" s="258"/>
      <c r="N65" s="56"/>
      <c r="O65" s="28"/>
      <c r="P65" s="56"/>
      <c r="Q65" s="28"/>
      <c r="R65" s="132"/>
      <c r="S65" s="213"/>
      <c r="T65" s="285"/>
      <c r="U65" s="27" t="s">
        <v>35</v>
      </c>
      <c r="V65" s="186"/>
      <c r="W65" s="56"/>
      <c r="X65" s="187">
        <v>38.235321999999996</v>
      </c>
      <c r="Y65" s="187">
        <v>41.683706999999998</v>
      </c>
      <c r="Z65" s="187">
        <v>0.98936681999999998</v>
      </c>
      <c r="AA65" s="62">
        <v>0.99228068000000003</v>
      </c>
      <c r="AB65" s="62">
        <v>1.4398592E-2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0.62347299999999706</v>
      </c>
      <c r="AN65" s="121">
        <f t="shared" si="5"/>
        <v>0.45387999999999806</v>
      </c>
      <c r="AO65" s="121">
        <f t="shared" si="6"/>
        <v>8.5705000000002585E-4</v>
      </c>
      <c r="AP65" s="121">
        <f t="shared" si="7"/>
        <v>1.2317600000000262E-3</v>
      </c>
      <c r="AQ65" s="87">
        <f t="shared" si="8"/>
        <v>-4.6557499999999932E-4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41.094113</v>
      </c>
      <c r="G66" s="187">
        <v>44.356492000000003</v>
      </c>
      <c r="H66" s="187">
        <v>0.99275502000000004</v>
      </c>
      <c r="I66" s="62">
        <v>0.99637907000000003</v>
      </c>
      <c r="J66" s="62">
        <v>8.3745690000000001E-3</v>
      </c>
      <c r="K66" s="188"/>
      <c r="L66" s="258"/>
      <c r="M66" s="258"/>
      <c r="N66" s="56"/>
      <c r="O66" s="28"/>
      <c r="P66" s="56"/>
      <c r="Q66" s="28"/>
      <c r="R66" s="132"/>
      <c r="S66" s="213"/>
      <c r="T66" s="285"/>
      <c r="U66" s="27" t="s">
        <v>37</v>
      </c>
      <c r="V66" s="186"/>
      <c r="W66" s="56"/>
      <c r="X66" s="187">
        <v>41.247826000000003</v>
      </c>
      <c r="Y66" s="187">
        <v>44.514015000000001</v>
      </c>
      <c r="Z66" s="187">
        <v>0.99299289999999996</v>
      </c>
      <c r="AA66" s="62">
        <v>0.99645728</v>
      </c>
      <c r="AB66" s="62">
        <v>8.2219340000000002E-3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0.15371300000000332</v>
      </c>
      <c r="AN66" s="121">
        <f t="shared" si="5"/>
        <v>0.15752299999999764</v>
      </c>
      <c r="AO66" s="121">
        <f t="shared" si="6"/>
        <v>2.3787999999991261E-4</v>
      </c>
      <c r="AP66" s="121">
        <f t="shared" si="7"/>
        <v>7.8209999999967472E-5</v>
      </c>
      <c r="AQ66" s="87">
        <f t="shared" si="8"/>
        <v>-1.5263499999999992E-4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27.856515000000002</v>
      </c>
      <c r="G68" s="96">
        <v>33.960962000000002</v>
      </c>
      <c r="H68" s="96">
        <v>0.95830406999999995</v>
      </c>
      <c r="I68" s="60">
        <v>0.95528440999999997</v>
      </c>
      <c r="J68" s="60">
        <v>5.3985736999999999E-2</v>
      </c>
      <c r="K68" s="61"/>
      <c r="L68" s="257"/>
      <c r="M68" s="257"/>
      <c r="N68" s="55"/>
      <c r="O68" s="26"/>
      <c r="P68" s="55"/>
      <c r="Q68" s="26"/>
      <c r="R68" s="131"/>
      <c r="S68" s="213"/>
      <c r="T68" s="287" t="s">
        <v>78</v>
      </c>
      <c r="U68" s="25" t="s">
        <v>33</v>
      </c>
      <c r="V68" s="39"/>
      <c r="W68" s="55"/>
      <c r="X68" s="96">
        <v>28.690975000000002</v>
      </c>
      <c r="Y68" s="96">
        <v>34.165512999999997</v>
      </c>
      <c r="Z68" s="96">
        <v>0.95984040999999998</v>
      </c>
      <c r="AA68" s="60">
        <v>0.96040305000000004</v>
      </c>
      <c r="AB68" s="60">
        <v>5.1959984000000001E-2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0.83445999999999998</v>
      </c>
      <c r="AN68" s="95">
        <f t="shared" si="5"/>
        <v>0.20455099999999504</v>
      </c>
      <c r="AO68" s="95">
        <f t="shared" si="6"/>
        <v>1.5363400000000249E-3</v>
      </c>
      <c r="AP68" s="95">
        <f t="shared" si="7"/>
        <v>5.1186400000000631E-3</v>
      </c>
      <c r="AQ68" s="120">
        <f t="shared" si="8"/>
        <v>-2.0257529999999982E-3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31.986478000000002</v>
      </c>
      <c r="G69" s="187">
        <v>36.967239999999997</v>
      </c>
      <c r="H69" s="187">
        <v>0.97553716000000001</v>
      </c>
      <c r="I69" s="62">
        <v>0.97356023000000003</v>
      </c>
      <c r="J69" s="62">
        <v>3.1133916000000001E-2</v>
      </c>
      <c r="K69" s="188"/>
      <c r="L69" s="258"/>
      <c r="M69" s="258"/>
      <c r="N69" s="56"/>
      <c r="O69" s="28"/>
      <c r="P69" s="56"/>
      <c r="Q69" s="28"/>
      <c r="R69" s="132"/>
      <c r="S69" s="213"/>
      <c r="T69" s="285"/>
      <c r="U69" s="27" t="s">
        <v>34</v>
      </c>
      <c r="V69" s="186"/>
      <c r="W69" s="56"/>
      <c r="X69" s="187">
        <v>32.967480999999999</v>
      </c>
      <c r="Y69" s="187">
        <v>37.274982999999999</v>
      </c>
      <c r="Z69" s="187">
        <v>0.97769762000000004</v>
      </c>
      <c r="AA69" s="62">
        <v>0.97897712000000003</v>
      </c>
      <c r="AB69" s="62">
        <v>2.9088297999999999E-2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0.98100299999999763</v>
      </c>
      <c r="AN69" s="121">
        <f t="shared" si="5"/>
        <v>0.3077430000000021</v>
      </c>
      <c r="AO69" s="121">
        <f t="shared" si="6"/>
        <v>2.1604600000000307E-3</v>
      </c>
      <c r="AP69" s="121">
        <f t="shared" si="7"/>
        <v>5.4168900000000075E-3</v>
      </c>
      <c r="AQ69" s="87">
        <f t="shared" si="8"/>
        <v>-2.0456180000000025E-3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37.562460999999999</v>
      </c>
      <c r="G70" s="187">
        <v>41.186318999999997</v>
      </c>
      <c r="H70" s="187">
        <v>0.98828495999999999</v>
      </c>
      <c r="I70" s="62">
        <v>0.99041931000000005</v>
      </c>
      <c r="J70" s="62">
        <v>1.4686711E-2</v>
      </c>
      <c r="K70" s="188"/>
      <c r="L70" s="258"/>
      <c r="M70" s="258"/>
      <c r="N70" s="56"/>
      <c r="O70" s="28"/>
      <c r="P70" s="56"/>
      <c r="Q70" s="28"/>
      <c r="R70" s="132"/>
      <c r="S70" s="213"/>
      <c r="T70" s="285"/>
      <c r="U70" s="27" t="s">
        <v>35</v>
      </c>
      <c r="V70" s="186"/>
      <c r="W70" s="56"/>
      <c r="X70" s="187">
        <v>38.230634000000002</v>
      </c>
      <c r="Y70" s="187">
        <v>41.670766</v>
      </c>
      <c r="Z70" s="187">
        <v>0.98922562999999997</v>
      </c>
      <c r="AA70" s="62">
        <v>0.99211382999999997</v>
      </c>
      <c r="AB70" s="62">
        <v>1.4495060000000001E-2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0.66817300000000301</v>
      </c>
      <c r="AN70" s="121">
        <f t="shared" si="5"/>
        <v>0.48444700000000296</v>
      </c>
      <c r="AO70" s="121">
        <f t="shared" si="6"/>
        <v>9.406699999999768E-4</v>
      </c>
      <c r="AP70" s="121">
        <f t="shared" si="7"/>
        <v>1.6945199999999216E-3</v>
      </c>
      <c r="AQ70" s="87">
        <f t="shared" si="8"/>
        <v>-1.9165099999999928E-4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40.915725999999999</v>
      </c>
      <c r="G71" s="187">
        <v>44.199272000000001</v>
      </c>
      <c r="H71" s="187">
        <v>0.99258707999999995</v>
      </c>
      <c r="I71" s="62">
        <v>0.99627854000000005</v>
      </c>
      <c r="J71" s="62">
        <v>8.6210149999999992E-3</v>
      </c>
      <c r="K71" s="188"/>
      <c r="L71" s="258"/>
      <c r="M71" s="258"/>
      <c r="N71" s="56"/>
      <c r="O71" s="28"/>
      <c r="P71" s="56"/>
      <c r="Q71" s="28"/>
      <c r="R71" s="132"/>
      <c r="S71" s="213"/>
      <c r="T71" s="285"/>
      <c r="U71" s="27" t="s">
        <v>37</v>
      </c>
      <c r="V71" s="186"/>
      <c r="W71" s="56"/>
      <c r="X71" s="187">
        <v>41.092869999999998</v>
      </c>
      <c r="Y71" s="187">
        <v>44.382021999999999</v>
      </c>
      <c r="Z71" s="187">
        <v>0.99286255999999995</v>
      </c>
      <c r="AA71" s="62">
        <v>0.9963824</v>
      </c>
      <c r="AB71" s="62">
        <v>8.4759469999999993E-3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0.17714399999999841</v>
      </c>
      <c r="AN71" s="121">
        <f t="shared" si="5"/>
        <v>0.18274999999999864</v>
      </c>
      <c r="AO71" s="121">
        <f t="shared" si="6"/>
        <v>2.7547999999999462E-4</v>
      </c>
      <c r="AP71" s="121">
        <f t="shared" si="7"/>
        <v>1.0385999999995565E-4</v>
      </c>
      <c r="AQ71" s="87">
        <f t="shared" si="8"/>
        <v>-1.4506799999999993E-4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27.901133999999999</v>
      </c>
      <c r="G73" s="96">
        <v>33.947063</v>
      </c>
      <c r="H73" s="96">
        <v>0.95836737000000005</v>
      </c>
      <c r="I73" s="60">
        <v>0.95532393000000004</v>
      </c>
      <c r="J73" s="60">
        <v>5.4242723E-2</v>
      </c>
      <c r="K73" s="61"/>
      <c r="L73" s="257"/>
      <c r="M73" s="257"/>
      <c r="N73" s="55"/>
      <c r="O73" s="26"/>
      <c r="P73" s="55"/>
      <c r="Q73" s="26"/>
      <c r="R73" s="131"/>
      <c r="S73" s="213"/>
      <c r="T73" s="287" t="s">
        <v>79</v>
      </c>
      <c r="U73" s="25" t="s">
        <v>33</v>
      </c>
      <c r="V73" s="39"/>
      <c r="W73" s="55"/>
      <c r="X73" s="96">
        <v>28.465976000000001</v>
      </c>
      <c r="Y73" s="96">
        <v>34.018104000000001</v>
      </c>
      <c r="Z73" s="96">
        <v>0.95948805999999998</v>
      </c>
      <c r="AA73" s="60">
        <v>0.95937779999999995</v>
      </c>
      <c r="AB73" s="60">
        <v>5.3956654E-2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0.56484200000000229</v>
      </c>
      <c r="AN73" s="95">
        <f t="shared" si="5"/>
        <v>7.104100000000102E-2</v>
      </c>
      <c r="AO73" s="95">
        <f t="shared" si="6"/>
        <v>1.1206899999999242E-3</v>
      </c>
      <c r="AP73" s="95">
        <f t="shared" si="7"/>
        <v>4.0538699999999039E-3</v>
      </c>
      <c r="AQ73" s="120">
        <f t="shared" si="8"/>
        <v>-2.8606899999999991E-4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31.966616999999999</v>
      </c>
      <c r="G74" s="187">
        <v>36.930435000000003</v>
      </c>
      <c r="H74" s="187">
        <v>0.97531752000000005</v>
      </c>
      <c r="I74" s="62">
        <v>0.97347581000000005</v>
      </c>
      <c r="J74" s="62">
        <v>3.1519885999999997E-2</v>
      </c>
      <c r="K74" s="188"/>
      <c r="L74" s="258"/>
      <c r="M74" s="258"/>
      <c r="N74" s="56"/>
      <c r="O74" s="28"/>
      <c r="P74" s="56"/>
      <c r="Q74" s="28"/>
      <c r="R74" s="132"/>
      <c r="S74" s="213"/>
      <c r="T74" s="285"/>
      <c r="U74" s="27" t="s">
        <v>34</v>
      </c>
      <c r="V74" s="186"/>
      <c r="W74" s="56"/>
      <c r="X74" s="187">
        <v>32.756973000000002</v>
      </c>
      <c r="Y74" s="187">
        <v>37.128599000000001</v>
      </c>
      <c r="Z74" s="187">
        <v>0.97750309999999996</v>
      </c>
      <c r="AA74" s="62">
        <v>0.97835116</v>
      </c>
      <c r="AB74" s="62">
        <v>3.0160949999999999E-2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0.79035600000000272</v>
      </c>
      <c r="AN74" s="121">
        <f t="shared" si="5"/>
        <v>0.19816399999999845</v>
      </c>
      <c r="AO74" s="121">
        <f t="shared" si="6"/>
        <v>2.1855799999999093E-3</v>
      </c>
      <c r="AP74" s="121">
        <f t="shared" si="7"/>
        <v>4.875349999999945E-3</v>
      </c>
      <c r="AQ74" s="87">
        <f t="shared" si="8"/>
        <v>-1.3589359999999981E-3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37.548020000000001</v>
      </c>
      <c r="G75" s="187">
        <v>41.186290999999997</v>
      </c>
      <c r="H75" s="187">
        <v>0.98817586000000002</v>
      </c>
      <c r="I75" s="62">
        <v>0.99033406999999996</v>
      </c>
      <c r="J75" s="62">
        <v>1.5194044E-2</v>
      </c>
      <c r="K75" s="188"/>
      <c r="L75" s="258"/>
      <c r="M75" s="258"/>
      <c r="N75" s="56"/>
      <c r="O75" s="28"/>
      <c r="P75" s="56"/>
      <c r="Q75" s="28"/>
      <c r="R75" s="132"/>
      <c r="S75" s="213"/>
      <c r="T75" s="285"/>
      <c r="U75" s="27" t="s">
        <v>35</v>
      </c>
      <c r="V75" s="186"/>
      <c r="W75" s="56"/>
      <c r="X75" s="187">
        <v>38.167380999999999</v>
      </c>
      <c r="Y75" s="187">
        <v>41.608173999999998</v>
      </c>
      <c r="Z75" s="187">
        <v>0.98908509</v>
      </c>
      <c r="AA75" s="62">
        <v>0.99203143000000005</v>
      </c>
      <c r="AB75" s="62">
        <v>1.5085729000000001E-2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0.61936099999999783</v>
      </c>
      <c r="AN75" s="121">
        <f t="shared" si="5"/>
        <v>0.42188300000000112</v>
      </c>
      <c r="AO75" s="121">
        <f t="shared" si="6"/>
        <v>9.0922999999998311E-4</v>
      </c>
      <c r="AP75" s="121">
        <f t="shared" si="7"/>
        <v>1.6973600000000921E-3</v>
      </c>
      <c r="AQ75" s="87">
        <f t="shared" si="8"/>
        <v>-1.0831499999999945E-4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40.865262000000001</v>
      </c>
      <c r="G76" s="187">
        <v>44.157780000000002</v>
      </c>
      <c r="H76" s="187">
        <v>0.99247998000000004</v>
      </c>
      <c r="I76" s="62">
        <v>0.99624137000000001</v>
      </c>
      <c r="J76" s="62">
        <v>9.0849090000000004E-3</v>
      </c>
      <c r="K76" s="188"/>
      <c r="L76" s="258"/>
      <c r="M76" s="258"/>
      <c r="N76" s="56"/>
      <c r="O76" s="28"/>
      <c r="P76" s="56"/>
      <c r="Q76" s="28"/>
      <c r="R76" s="132"/>
      <c r="S76" s="213"/>
      <c r="T76" s="285"/>
      <c r="U76" s="27" t="s">
        <v>37</v>
      </c>
      <c r="V76" s="186"/>
      <c r="W76" s="56"/>
      <c r="X76" s="187">
        <v>41.035893999999999</v>
      </c>
      <c r="Y76" s="187">
        <v>44.316158999999999</v>
      </c>
      <c r="Z76" s="187">
        <v>0.99275133000000004</v>
      </c>
      <c r="AA76" s="62">
        <v>0.99636371999999995</v>
      </c>
      <c r="AB76" s="62">
        <v>8.9652269999999992E-3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0.17063199999999767</v>
      </c>
      <c r="AN76" s="121">
        <f t="shared" si="5"/>
        <v>0.15837899999999649</v>
      </c>
      <c r="AO76" s="121">
        <f t="shared" si="6"/>
        <v>2.7135000000000353E-4</v>
      </c>
      <c r="AP76" s="121">
        <f t="shared" si="7"/>
        <v>1.2234999999993779E-4</v>
      </c>
      <c r="AQ76" s="87">
        <f t="shared" si="8"/>
        <v>-1.1968200000000116E-4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27.950716</v>
      </c>
      <c r="G78" s="96">
        <v>33.752189000000001</v>
      </c>
      <c r="H78" s="96">
        <v>0.95639929999999995</v>
      </c>
      <c r="I78" s="60">
        <v>0.95601539999999996</v>
      </c>
      <c r="J78" s="60">
        <v>5.8775439999999998E-2</v>
      </c>
      <c r="K78" s="61"/>
      <c r="L78" s="257"/>
      <c r="M78" s="257"/>
      <c r="N78" s="55"/>
      <c r="O78" s="26"/>
      <c r="P78" s="55"/>
      <c r="Q78" s="26"/>
      <c r="R78" s="131"/>
      <c r="S78" s="213"/>
      <c r="T78" s="287" t="s">
        <v>80</v>
      </c>
      <c r="U78" s="25" t="s">
        <v>33</v>
      </c>
      <c r="V78" s="39"/>
      <c r="W78" s="55"/>
      <c r="X78" s="96">
        <v>28.296423000000001</v>
      </c>
      <c r="Y78" s="96">
        <v>33.760666000000001</v>
      </c>
      <c r="Z78" s="96">
        <v>0.95698032</v>
      </c>
      <c r="AA78" s="60">
        <v>0.95804133000000002</v>
      </c>
      <c r="AB78" s="60">
        <v>5.9277552999999997E-2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0.34570700000000087</v>
      </c>
      <c r="AN78" s="95">
        <f t="shared" si="5"/>
        <v>8.4769999999991796E-3</v>
      </c>
      <c r="AO78" s="95">
        <f t="shared" si="6"/>
        <v>5.8102000000004317E-4</v>
      </c>
      <c r="AP78" s="95">
        <f t="shared" si="7"/>
        <v>2.0259300000000646E-3</v>
      </c>
      <c r="AQ78" s="120">
        <f t="shared" si="8"/>
        <v>5.0211299999999848E-4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31.842296000000001</v>
      </c>
      <c r="G79" s="187">
        <v>36.649228000000001</v>
      </c>
      <c r="H79" s="187">
        <v>0.97399535000000004</v>
      </c>
      <c r="I79" s="62">
        <v>0.97418956999999995</v>
      </c>
      <c r="J79" s="62">
        <v>3.5170595999999998E-2</v>
      </c>
      <c r="K79" s="188"/>
      <c r="L79" s="258"/>
      <c r="M79" s="258"/>
      <c r="N79" s="56"/>
      <c r="O79" s="28"/>
      <c r="P79" s="56"/>
      <c r="Q79" s="28"/>
      <c r="R79" s="132"/>
      <c r="S79" s="213"/>
      <c r="T79" s="285"/>
      <c r="U79" s="27" t="s">
        <v>34</v>
      </c>
      <c r="V79" s="186"/>
      <c r="W79" s="56"/>
      <c r="X79" s="187">
        <v>32.465003000000003</v>
      </c>
      <c r="Y79" s="187">
        <v>36.825155000000002</v>
      </c>
      <c r="Z79" s="187">
        <v>0.97602065999999998</v>
      </c>
      <c r="AA79" s="62">
        <v>0.97834463000000005</v>
      </c>
      <c r="AB79" s="62">
        <v>3.3527045999999998E-2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0.6227070000000019</v>
      </c>
      <c r="AN79" s="121">
        <f t="shared" si="5"/>
        <v>0.1759270000000015</v>
      </c>
      <c r="AO79" s="121">
        <f t="shared" si="6"/>
        <v>2.0253099999999469E-3</v>
      </c>
      <c r="AP79" s="121">
        <f t="shared" si="7"/>
        <v>4.1550600000000992E-3</v>
      </c>
      <c r="AQ79" s="87">
        <f t="shared" si="8"/>
        <v>-1.6435500000000006E-3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37.187705999999999</v>
      </c>
      <c r="G80" s="187">
        <v>40.827589000000003</v>
      </c>
      <c r="H80" s="187">
        <v>0.98711705000000005</v>
      </c>
      <c r="I80" s="62">
        <v>0.99022001000000004</v>
      </c>
      <c r="J80" s="62">
        <v>1.7915306999999998E-2</v>
      </c>
      <c r="K80" s="188"/>
      <c r="L80" s="258"/>
      <c r="M80" s="258"/>
      <c r="N80" s="56"/>
      <c r="O80" s="28"/>
      <c r="P80" s="56"/>
      <c r="Q80" s="28"/>
      <c r="R80" s="132"/>
      <c r="S80" s="213"/>
      <c r="T80" s="285"/>
      <c r="U80" s="27" t="s">
        <v>35</v>
      </c>
      <c r="V80" s="186"/>
      <c r="W80" s="56"/>
      <c r="X80" s="187">
        <v>37.760356999999999</v>
      </c>
      <c r="Y80" s="187">
        <v>41.224116000000002</v>
      </c>
      <c r="Z80" s="187">
        <v>0.98802484999999995</v>
      </c>
      <c r="AA80" s="62">
        <v>0.99200580000000005</v>
      </c>
      <c r="AB80" s="62">
        <v>1.7931418000000001E-2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0.57265100000000047</v>
      </c>
      <c r="AN80" s="121">
        <f t="shared" si="5"/>
        <v>0.39652699999999896</v>
      </c>
      <c r="AO80" s="121">
        <f t="shared" si="6"/>
        <v>9.0779999999990313E-4</v>
      </c>
      <c r="AP80" s="121">
        <f t="shared" si="7"/>
        <v>1.7857900000000093E-3</v>
      </c>
      <c r="AQ80" s="87">
        <f t="shared" si="8"/>
        <v>1.6111000000002679E-5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40.290266000000003</v>
      </c>
      <c r="G81" s="187">
        <v>43.635905999999999</v>
      </c>
      <c r="H81" s="187">
        <v>0.99156414999999998</v>
      </c>
      <c r="I81" s="62">
        <v>0.99590500000000004</v>
      </c>
      <c r="J81" s="62">
        <v>1.1675744E-2</v>
      </c>
      <c r="K81" s="188"/>
      <c r="L81" s="258"/>
      <c r="M81" s="258"/>
      <c r="N81" s="56"/>
      <c r="O81" s="28"/>
      <c r="P81" s="56"/>
      <c r="Q81" s="28"/>
      <c r="R81" s="132"/>
      <c r="S81" s="213"/>
      <c r="T81" s="285"/>
      <c r="U81" s="27" t="s">
        <v>37</v>
      </c>
      <c r="V81" s="186"/>
      <c r="W81" s="56"/>
      <c r="X81" s="187">
        <v>40.418072000000002</v>
      </c>
      <c r="Y81" s="187">
        <v>43.741900999999999</v>
      </c>
      <c r="Z81" s="187">
        <v>0.99183973000000003</v>
      </c>
      <c r="AA81" s="62">
        <v>0.99605069999999996</v>
      </c>
      <c r="AB81" s="62">
        <v>1.1421124E-2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0.12780599999999964</v>
      </c>
      <c r="AN81" s="121">
        <f t="shared" si="5"/>
        <v>0.10599500000000006</v>
      </c>
      <c r="AO81" s="121">
        <f t="shared" si="6"/>
        <v>2.75580000000053E-4</v>
      </c>
      <c r="AP81" s="121">
        <f t="shared" si="7"/>
        <v>1.4569999999991534E-4</v>
      </c>
      <c r="AQ81" s="87">
        <f t="shared" si="8"/>
        <v>-2.5462000000000054E-4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27.529133999999999</v>
      </c>
      <c r="G83" s="96">
        <v>33.697391000000003</v>
      </c>
      <c r="H83" s="96">
        <v>0.95471428999999997</v>
      </c>
      <c r="I83" s="60">
        <v>0.95620158</v>
      </c>
      <c r="J83" s="60">
        <v>6.1795070000000001E-2</v>
      </c>
      <c r="K83" s="61"/>
      <c r="L83" s="257"/>
      <c r="M83" s="257"/>
      <c r="N83" s="55"/>
      <c r="O83" s="26"/>
      <c r="P83" s="55"/>
      <c r="Q83" s="26"/>
      <c r="R83" s="131"/>
      <c r="S83" s="213"/>
      <c r="T83" s="284" t="s">
        <v>81</v>
      </c>
      <c r="U83" s="25" t="s">
        <v>33</v>
      </c>
      <c r="V83" s="39"/>
      <c r="W83" s="55"/>
      <c r="X83" s="96">
        <v>28.490804000000001</v>
      </c>
      <c r="Y83" s="96">
        <v>34.001609000000002</v>
      </c>
      <c r="Z83" s="96">
        <v>0.95757506000000003</v>
      </c>
      <c r="AA83" s="60">
        <v>0.96300574000000005</v>
      </c>
      <c r="AB83" s="60">
        <v>5.7689394999999997E-2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0.96167000000000158</v>
      </c>
      <c r="AN83" s="95">
        <f t="shared" si="5"/>
        <v>0.30421799999999877</v>
      </c>
      <c r="AO83" s="95">
        <f t="shared" si="6"/>
        <v>2.860770000000068E-3</v>
      </c>
      <c r="AP83" s="95">
        <f t="shared" si="7"/>
        <v>6.804160000000059E-3</v>
      </c>
      <c r="AQ83" s="120">
        <f t="shared" si="8"/>
        <v>-4.1056750000000031E-3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31.849972999999999</v>
      </c>
      <c r="G84" s="187">
        <v>36.816212</v>
      </c>
      <c r="H84" s="187">
        <v>0.97565840999999998</v>
      </c>
      <c r="I84" s="62">
        <v>0.97593510000000006</v>
      </c>
      <c r="J84" s="62">
        <v>3.2957307999999998E-2</v>
      </c>
      <c r="K84" s="188"/>
      <c r="L84" s="258"/>
      <c r="M84" s="258"/>
      <c r="N84" s="56"/>
      <c r="O84" s="28"/>
      <c r="P84" s="56"/>
      <c r="Q84" s="28"/>
      <c r="R84" s="132"/>
      <c r="S84" s="213"/>
      <c r="T84" s="285"/>
      <c r="U84" s="27" t="s">
        <v>34</v>
      </c>
      <c r="V84" s="186"/>
      <c r="W84" s="56"/>
      <c r="X84" s="187">
        <v>32.652585000000002</v>
      </c>
      <c r="Y84" s="187">
        <v>37.131337000000002</v>
      </c>
      <c r="Z84" s="187">
        <v>0.97731878000000005</v>
      </c>
      <c r="AA84" s="62">
        <v>0.98013932000000004</v>
      </c>
      <c r="AB84" s="62">
        <v>2.9887759999999999E-2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0.80261200000000343</v>
      </c>
      <c r="AN84" s="121">
        <f t="shared" si="5"/>
        <v>0.31512500000000188</v>
      </c>
      <c r="AO84" s="121">
        <f t="shared" si="6"/>
        <v>1.6603700000000776E-3</v>
      </c>
      <c r="AP84" s="121">
        <f t="shared" si="7"/>
        <v>4.2042199999999808E-3</v>
      </c>
      <c r="AQ84" s="87">
        <f t="shared" si="8"/>
        <v>-3.0695479999999983E-3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37.116166</v>
      </c>
      <c r="G85" s="187">
        <v>40.876190999999999</v>
      </c>
      <c r="H85" s="187">
        <v>0.98845590999999999</v>
      </c>
      <c r="I85" s="62">
        <v>0.99150678000000003</v>
      </c>
      <c r="J85" s="62">
        <v>1.5112708000000001E-2</v>
      </c>
      <c r="K85" s="188"/>
      <c r="L85" s="258"/>
      <c r="M85" s="258"/>
      <c r="N85" s="56"/>
      <c r="O85" s="28"/>
      <c r="P85" s="56"/>
      <c r="Q85" s="28"/>
      <c r="R85" s="132"/>
      <c r="S85" s="213"/>
      <c r="T85" s="285"/>
      <c r="U85" s="27" t="s">
        <v>35</v>
      </c>
      <c r="V85" s="186"/>
      <c r="W85" s="56"/>
      <c r="X85" s="187">
        <v>37.871679</v>
      </c>
      <c r="Y85" s="187">
        <v>41.454790000000003</v>
      </c>
      <c r="Z85" s="187">
        <v>0.98944304999999999</v>
      </c>
      <c r="AA85" s="62">
        <v>0.99256372000000004</v>
      </c>
      <c r="AB85" s="62">
        <v>1.4383486500000001E-2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0.75551300000000055</v>
      </c>
      <c r="AN85" s="121">
        <f t="shared" si="5"/>
        <v>0.57859900000000408</v>
      </c>
      <c r="AO85" s="121">
        <f t="shared" si="6"/>
        <v>9.8713999999999746E-4</v>
      </c>
      <c r="AP85" s="121">
        <f t="shared" si="7"/>
        <v>1.0569400000000062E-3</v>
      </c>
      <c r="AQ85" s="87">
        <f t="shared" si="8"/>
        <v>-7.2922150000000012E-4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40.730128000000001</v>
      </c>
      <c r="G86" s="187">
        <v>44.070762000000002</v>
      </c>
      <c r="H86" s="187">
        <v>0.99296708</v>
      </c>
      <c r="I86" s="62">
        <v>0.99631981999999997</v>
      </c>
      <c r="J86" s="62">
        <v>8.322098E-3</v>
      </c>
      <c r="K86" s="188"/>
      <c r="L86" s="258"/>
      <c r="M86" s="258"/>
      <c r="N86" s="56"/>
      <c r="O86" s="28"/>
      <c r="P86" s="56"/>
      <c r="Q86" s="28"/>
      <c r="R86" s="132"/>
      <c r="S86" s="213"/>
      <c r="T86" s="285"/>
      <c r="U86" s="27" t="s">
        <v>37</v>
      </c>
      <c r="V86" s="186"/>
      <c r="W86" s="56"/>
      <c r="X86" s="187">
        <v>40.959696999999998</v>
      </c>
      <c r="Y86" s="187">
        <v>44.279378999999999</v>
      </c>
      <c r="Z86" s="187">
        <v>0.99324232000000001</v>
      </c>
      <c r="AA86" s="62">
        <v>0.99636550999999995</v>
      </c>
      <c r="AB86" s="62">
        <v>8.3305640000000004E-3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0.22956899999999791</v>
      </c>
      <c r="AN86" s="121">
        <f t="shared" si="5"/>
        <v>0.20861699999999672</v>
      </c>
      <c r="AO86" s="121">
        <f t="shared" si="6"/>
        <v>2.7524000000000992E-4</v>
      </c>
      <c r="AP86" s="121">
        <f t="shared" si="7"/>
        <v>4.568999999998713E-5</v>
      </c>
      <c r="AQ86" s="87">
        <f t="shared" si="8"/>
        <v>8.466000000000376E-6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27.680475000000001</v>
      </c>
      <c r="G88" s="96">
        <v>33.851467</v>
      </c>
      <c r="H88" s="96">
        <v>0.95625877000000004</v>
      </c>
      <c r="I88" s="60">
        <v>0.95552735</v>
      </c>
      <c r="J88" s="60">
        <v>5.7695150000000001E-2</v>
      </c>
      <c r="K88" s="61"/>
      <c r="L88" s="257"/>
      <c r="M88" s="257"/>
      <c r="N88" s="55"/>
      <c r="O88" s="26"/>
      <c r="P88" s="55"/>
      <c r="Q88" s="26"/>
      <c r="R88" s="131"/>
      <c r="S88" s="213"/>
      <c r="T88" s="284" t="s">
        <v>82</v>
      </c>
      <c r="U88" s="25" t="s">
        <v>33</v>
      </c>
      <c r="V88" s="39"/>
      <c r="W88" s="55"/>
      <c r="X88" s="96">
        <v>28.71724</v>
      </c>
      <c r="Y88" s="96">
        <v>34.221986000000001</v>
      </c>
      <c r="Z88" s="96">
        <v>0.95860544000000003</v>
      </c>
      <c r="AA88" s="60">
        <v>0.96180496999999998</v>
      </c>
      <c r="AB88" s="60">
        <v>5.3846523E-2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1.036764999999999</v>
      </c>
      <c r="AN88" s="95">
        <f t="shared" si="5"/>
        <v>0.3705190000000016</v>
      </c>
      <c r="AO88" s="95">
        <f t="shared" si="6"/>
        <v>2.3466699999999951E-3</v>
      </c>
      <c r="AP88" s="95">
        <f t="shared" si="7"/>
        <v>6.2776199999999838E-3</v>
      </c>
      <c r="AQ88" s="120">
        <f t="shared" si="8"/>
        <v>-3.8486270000000003E-3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31.902736000000001</v>
      </c>
      <c r="G89" s="187">
        <v>36.879969000000003</v>
      </c>
      <c r="H89" s="187">
        <v>0.97568779000000005</v>
      </c>
      <c r="I89" s="62">
        <v>0.97477042000000003</v>
      </c>
      <c r="J89" s="62">
        <v>3.1111764E-2</v>
      </c>
      <c r="K89" s="188"/>
      <c r="L89" s="258"/>
      <c r="M89" s="258"/>
      <c r="N89" s="56"/>
      <c r="O89" s="28"/>
      <c r="P89" s="56"/>
      <c r="Q89" s="28"/>
      <c r="R89" s="132"/>
      <c r="S89" s="213"/>
      <c r="T89" s="285"/>
      <c r="U89" s="27" t="s">
        <v>34</v>
      </c>
      <c r="V89" s="186"/>
      <c r="W89" s="56"/>
      <c r="X89" s="187">
        <v>32.841737999999999</v>
      </c>
      <c r="Y89" s="187">
        <v>37.274292000000003</v>
      </c>
      <c r="Z89" s="187">
        <v>0.97741034000000004</v>
      </c>
      <c r="AA89" s="62">
        <v>0.97863743999999997</v>
      </c>
      <c r="AB89" s="62">
        <v>2.8640466E-2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0.93900199999999856</v>
      </c>
      <c r="AN89" s="121">
        <f t="shared" si="5"/>
        <v>0.39432299999999998</v>
      </c>
      <c r="AO89" s="121">
        <f t="shared" si="6"/>
        <v>1.7225499999999894E-3</v>
      </c>
      <c r="AP89" s="121">
        <f t="shared" si="7"/>
        <v>3.8670199999999433E-3</v>
      </c>
      <c r="AQ89" s="87">
        <f t="shared" si="8"/>
        <v>-2.4712980000000002E-3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37.361519999999999</v>
      </c>
      <c r="G90" s="187">
        <v>41.087141000000003</v>
      </c>
      <c r="H90" s="187">
        <v>0.98851597000000002</v>
      </c>
      <c r="I90" s="62">
        <v>0.99130344000000004</v>
      </c>
      <c r="J90" s="62">
        <v>1.4516807E-2</v>
      </c>
      <c r="K90" s="188"/>
      <c r="L90" s="258"/>
      <c r="M90" s="258"/>
      <c r="N90" s="56"/>
      <c r="O90" s="28"/>
      <c r="P90" s="56"/>
      <c r="Q90" s="28"/>
      <c r="R90" s="132"/>
      <c r="S90" s="213"/>
      <c r="T90" s="285"/>
      <c r="U90" s="27" t="s">
        <v>35</v>
      </c>
      <c r="V90" s="186"/>
      <c r="W90" s="56"/>
      <c r="X90" s="187">
        <v>38.044130000000003</v>
      </c>
      <c r="Y90" s="187">
        <v>41.600745000000003</v>
      </c>
      <c r="Z90" s="187">
        <v>0.98943851999999999</v>
      </c>
      <c r="AA90" s="62">
        <v>0.99222924999999995</v>
      </c>
      <c r="AB90" s="62">
        <v>1.3889264E-2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0.68261000000000394</v>
      </c>
      <c r="AN90" s="121">
        <f t="shared" si="5"/>
        <v>0.51360400000000084</v>
      </c>
      <c r="AO90" s="121">
        <f t="shared" si="6"/>
        <v>9.2254999999996645E-4</v>
      </c>
      <c r="AP90" s="121">
        <f t="shared" si="7"/>
        <v>9.2580999999991587E-4</v>
      </c>
      <c r="AQ90" s="87">
        <f t="shared" si="8"/>
        <v>-6.275429999999995E-4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40.936991999999996</v>
      </c>
      <c r="G91" s="187">
        <v>44.241706999999998</v>
      </c>
      <c r="H91" s="187">
        <v>0.99291302999999997</v>
      </c>
      <c r="I91" s="62">
        <v>0.99636718999999996</v>
      </c>
      <c r="J91" s="62">
        <v>8.2310969999999997E-3</v>
      </c>
      <c r="K91" s="188"/>
      <c r="L91" s="258"/>
      <c r="M91" s="258"/>
      <c r="N91" s="56"/>
      <c r="O91" s="28"/>
      <c r="P91" s="56"/>
      <c r="Q91" s="28"/>
      <c r="R91" s="132"/>
      <c r="S91" s="213"/>
      <c r="T91" s="285"/>
      <c r="U91" s="27" t="s">
        <v>37</v>
      </c>
      <c r="V91" s="186"/>
      <c r="W91" s="56"/>
      <c r="X91" s="187">
        <v>41.114485000000002</v>
      </c>
      <c r="Y91" s="187">
        <v>44.421764000000003</v>
      </c>
      <c r="Z91" s="187">
        <v>0.99315699999999996</v>
      </c>
      <c r="AA91" s="62">
        <v>0.99638559999999998</v>
      </c>
      <c r="AB91" s="62">
        <v>8.1022019999999993E-3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0.17749300000000545</v>
      </c>
      <c r="AN91" s="121">
        <f t="shared" si="5"/>
        <v>0.18005700000000502</v>
      </c>
      <c r="AO91" s="121">
        <f t="shared" si="6"/>
        <v>2.4396999999998226E-4</v>
      </c>
      <c r="AP91" s="121">
        <f t="shared" si="7"/>
        <v>1.841000000002424E-5</v>
      </c>
      <c r="AQ91" s="87">
        <f t="shared" si="8"/>
        <v>-1.288950000000004E-4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27.761882</v>
      </c>
      <c r="G93" s="96">
        <v>33.877837999999997</v>
      </c>
      <c r="H93" s="96">
        <v>0.95744784999999999</v>
      </c>
      <c r="I93" s="60">
        <v>0.95480275000000003</v>
      </c>
      <c r="J93" s="60">
        <v>5.5217273999999997E-2</v>
      </c>
      <c r="K93" s="61"/>
      <c r="L93" s="257"/>
      <c r="M93" s="257"/>
      <c r="N93" s="55"/>
      <c r="O93" s="26"/>
      <c r="P93" s="55"/>
      <c r="Q93" s="26"/>
      <c r="R93" s="131"/>
      <c r="S93" s="213"/>
      <c r="T93" s="284" t="s">
        <v>83</v>
      </c>
      <c r="U93" s="25" t="s">
        <v>33</v>
      </c>
      <c r="V93" s="39"/>
      <c r="W93" s="55"/>
      <c r="X93" s="96">
        <v>28.679386000000001</v>
      </c>
      <c r="Y93" s="96">
        <v>34.185853999999999</v>
      </c>
      <c r="Z93" s="96">
        <v>0.95959108999999998</v>
      </c>
      <c r="AA93" s="60">
        <v>0.95917664999999996</v>
      </c>
      <c r="AB93" s="60">
        <v>5.1735907999999997E-2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0.91750400000000099</v>
      </c>
      <c r="AN93" s="95">
        <f t="shared" si="5"/>
        <v>0.30801600000000207</v>
      </c>
      <c r="AO93" s="95">
        <f t="shared" si="6"/>
        <v>2.1432399999999907E-3</v>
      </c>
      <c r="AP93" s="95">
        <f t="shared" si="7"/>
        <v>4.3738999999999306E-3</v>
      </c>
      <c r="AQ93" s="120">
        <f t="shared" si="8"/>
        <v>-3.4813659999999996E-3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31.972311999999999</v>
      </c>
      <c r="G94" s="187">
        <v>36.904063000000001</v>
      </c>
      <c r="H94" s="187">
        <v>0.97602604000000004</v>
      </c>
      <c r="I94" s="62">
        <v>0.97344025999999995</v>
      </c>
      <c r="J94" s="62">
        <v>2.9517314999999999E-2</v>
      </c>
      <c r="K94" s="188"/>
      <c r="L94" s="258"/>
      <c r="M94" s="258"/>
      <c r="N94" s="56"/>
      <c r="O94" s="28"/>
      <c r="P94" s="56"/>
      <c r="Q94" s="28"/>
      <c r="R94" s="132"/>
      <c r="S94" s="213"/>
      <c r="T94" s="285"/>
      <c r="U94" s="27" t="s">
        <v>34</v>
      </c>
      <c r="V94" s="186"/>
      <c r="W94" s="56"/>
      <c r="X94" s="187">
        <v>32.914994999999998</v>
      </c>
      <c r="Y94" s="187">
        <v>37.268312999999999</v>
      </c>
      <c r="Z94" s="187">
        <v>0.97794892</v>
      </c>
      <c r="AA94" s="62">
        <v>0.97695310000000002</v>
      </c>
      <c r="AB94" s="62">
        <v>2.7914743999999998E-2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0.94268299999999883</v>
      </c>
      <c r="AN94" s="121">
        <f t="shared" si="5"/>
        <v>0.36424999999999841</v>
      </c>
      <c r="AO94" s="121">
        <f t="shared" si="6"/>
        <v>1.9228799999999602E-3</v>
      </c>
      <c r="AP94" s="121">
        <f t="shared" si="7"/>
        <v>3.5128400000000726E-3</v>
      </c>
      <c r="AQ94" s="87">
        <f t="shared" si="8"/>
        <v>-1.6025710000000006E-3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37.523311</v>
      </c>
      <c r="G95" s="187">
        <v>41.179746999999999</v>
      </c>
      <c r="H95" s="187">
        <v>0.98861343000000002</v>
      </c>
      <c r="I95" s="62">
        <v>0.99076333999999999</v>
      </c>
      <c r="J95" s="62">
        <v>1.3991035000000001E-2</v>
      </c>
      <c r="K95" s="188"/>
      <c r="L95" s="258"/>
      <c r="M95" s="258"/>
      <c r="N95" s="56"/>
      <c r="O95" s="28"/>
      <c r="P95" s="56"/>
      <c r="Q95" s="28"/>
      <c r="R95" s="132"/>
      <c r="S95" s="213"/>
      <c r="T95" s="285"/>
      <c r="U95" s="27" t="s">
        <v>35</v>
      </c>
      <c r="V95" s="186"/>
      <c r="W95" s="56"/>
      <c r="X95" s="187">
        <v>38.169564000000001</v>
      </c>
      <c r="Y95" s="187">
        <v>41.637793000000002</v>
      </c>
      <c r="Z95" s="187">
        <v>0.98948495999999997</v>
      </c>
      <c r="AA95" s="62">
        <v>0.99204764999999995</v>
      </c>
      <c r="AB95" s="62">
        <v>1.3640298E-2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0.64625300000000152</v>
      </c>
      <c r="AN95" s="121">
        <f t="shared" si="5"/>
        <v>0.45804600000000306</v>
      </c>
      <c r="AO95" s="121">
        <f t="shared" si="6"/>
        <v>8.7152999999995373E-4</v>
      </c>
      <c r="AP95" s="121">
        <f t="shared" si="7"/>
        <v>1.2843099999999552E-3</v>
      </c>
      <c r="AQ95" s="87">
        <f t="shared" si="8"/>
        <v>-3.5073700000000027E-4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40.997382999999999</v>
      </c>
      <c r="G96" s="187">
        <v>44.271596000000002</v>
      </c>
      <c r="H96" s="187">
        <v>0.99289190000000005</v>
      </c>
      <c r="I96" s="62">
        <v>0.99633660999999996</v>
      </c>
      <c r="J96" s="62">
        <v>7.9979514999999994E-3</v>
      </c>
      <c r="K96" s="188"/>
      <c r="L96" s="258"/>
      <c r="M96" s="258"/>
      <c r="N96" s="56"/>
      <c r="O96" s="28"/>
      <c r="P96" s="56"/>
      <c r="Q96" s="28"/>
      <c r="R96" s="132"/>
      <c r="S96" s="213"/>
      <c r="T96" s="285"/>
      <c r="U96" s="27" t="s">
        <v>37</v>
      </c>
      <c r="V96" s="186"/>
      <c r="W96" s="56"/>
      <c r="X96" s="187">
        <v>41.162326</v>
      </c>
      <c r="Y96" s="187">
        <v>44.436582999999999</v>
      </c>
      <c r="Z96" s="187">
        <v>0.99315953000000001</v>
      </c>
      <c r="AA96" s="62">
        <v>0.99637867999999996</v>
      </c>
      <c r="AB96" s="62">
        <v>7.8101669999999998E-3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0.16494300000000095</v>
      </c>
      <c r="AN96" s="121">
        <f t="shared" si="5"/>
        <v>0.16498699999999644</v>
      </c>
      <c r="AO96" s="121">
        <f t="shared" si="6"/>
        <v>2.6762999999996318E-4</v>
      </c>
      <c r="AP96" s="121">
        <f t="shared" si="7"/>
        <v>4.2070000000005159E-5</v>
      </c>
      <c r="AQ96" s="87">
        <f t="shared" si="8"/>
        <v>-1.877844999999996E-4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27.935517999999998</v>
      </c>
      <c r="G98" s="96">
        <v>33.992508000000001</v>
      </c>
      <c r="H98" s="96">
        <v>0.95789672000000003</v>
      </c>
      <c r="I98" s="60">
        <v>0.95612651999999998</v>
      </c>
      <c r="J98" s="60">
        <v>5.5157755000000003E-2</v>
      </c>
      <c r="K98" s="61"/>
      <c r="L98" s="257"/>
      <c r="M98" s="257"/>
      <c r="N98" s="55"/>
      <c r="O98" s="26"/>
      <c r="P98" s="55"/>
      <c r="Q98" s="26"/>
      <c r="R98" s="131"/>
      <c r="S98" s="213"/>
      <c r="T98" s="284" t="s">
        <v>84</v>
      </c>
      <c r="U98" s="25" t="s">
        <v>33</v>
      </c>
      <c r="V98" s="39"/>
      <c r="W98" s="55"/>
      <c r="X98" s="96">
        <v>28.483032999999999</v>
      </c>
      <c r="Y98" s="96">
        <v>34.060828000000001</v>
      </c>
      <c r="Z98" s="96">
        <v>0.95942598000000001</v>
      </c>
      <c r="AA98" s="60">
        <v>0.95937711999999997</v>
      </c>
      <c r="AB98" s="60">
        <v>5.4520525E-2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0.54751500000000064</v>
      </c>
      <c r="AN98" s="95">
        <f t="shared" si="15"/>
        <v>6.8319999999999936E-2</v>
      </c>
      <c r="AO98" s="95">
        <f t="shared" si="16"/>
        <v>1.5292599999999767E-3</v>
      </c>
      <c r="AP98" s="95">
        <f t="shared" si="17"/>
        <v>3.2505999999999924E-3</v>
      </c>
      <c r="AQ98" s="120">
        <f t="shared" si="18"/>
        <v>-6.3723000000000252E-4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32.00703</v>
      </c>
      <c r="G99" s="187">
        <v>36.942020999999997</v>
      </c>
      <c r="H99" s="187">
        <v>0.97602493999999995</v>
      </c>
      <c r="I99" s="62">
        <v>0.97409869000000004</v>
      </c>
      <c r="J99" s="62">
        <v>3.0495788999999999E-2</v>
      </c>
      <c r="K99" s="188"/>
      <c r="L99" s="258"/>
      <c r="M99" s="258"/>
      <c r="N99" s="56"/>
      <c r="O99" s="28"/>
      <c r="P99" s="56"/>
      <c r="Q99" s="28"/>
      <c r="R99" s="132"/>
      <c r="S99" s="213"/>
      <c r="T99" s="285"/>
      <c r="U99" s="27" t="s">
        <v>34</v>
      </c>
      <c r="V99" s="186"/>
      <c r="W99" s="56"/>
      <c r="X99" s="187">
        <v>32.667352000000001</v>
      </c>
      <c r="Y99" s="187">
        <v>37.139093000000003</v>
      </c>
      <c r="Z99" s="187">
        <v>0.97783416999999995</v>
      </c>
      <c r="AA99" s="62">
        <v>0.97671732</v>
      </c>
      <c r="AB99" s="62">
        <v>2.9568462E-2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0.66032200000000074</v>
      </c>
      <c r="AN99" s="121">
        <f t="shared" si="15"/>
        <v>0.19707200000000569</v>
      </c>
      <c r="AO99" s="121">
        <f t="shared" si="16"/>
        <v>1.809229999999995E-3</v>
      </c>
      <c r="AP99" s="121">
        <f t="shared" si="17"/>
        <v>2.6186299999999552E-3</v>
      </c>
      <c r="AQ99" s="87">
        <f t="shared" si="18"/>
        <v>-9.2732699999999862E-4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37.432541999999998</v>
      </c>
      <c r="G100" s="187">
        <v>41.131529999999998</v>
      </c>
      <c r="H100" s="187">
        <v>0.98851458999999997</v>
      </c>
      <c r="I100" s="62">
        <v>0.99067271999999995</v>
      </c>
      <c r="J100" s="62">
        <v>1.49591025E-2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85"/>
      <c r="U100" s="27" t="s">
        <v>35</v>
      </c>
      <c r="V100" s="186"/>
      <c r="W100" s="56"/>
      <c r="X100" s="187">
        <v>38.052298999999998</v>
      </c>
      <c r="Y100" s="187">
        <v>41.550066000000001</v>
      </c>
      <c r="Z100" s="187">
        <v>0.98947154999999998</v>
      </c>
      <c r="AA100" s="62">
        <v>0.99200330000000003</v>
      </c>
      <c r="AB100" s="62">
        <v>1.4599061E-2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0.61975699999999989</v>
      </c>
      <c r="AN100" s="121">
        <f t="shared" si="15"/>
        <v>0.41853600000000313</v>
      </c>
      <c r="AO100" s="121">
        <f t="shared" si="16"/>
        <v>9.5696000000000669E-4</v>
      </c>
      <c r="AP100" s="121">
        <f t="shared" si="17"/>
        <v>1.3305800000000811E-3</v>
      </c>
      <c r="AQ100" s="87">
        <f t="shared" si="18"/>
        <v>-3.6004149999999992E-4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40.961606000000003</v>
      </c>
      <c r="G101" s="187">
        <v>44.257125000000002</v>
      </c>
      <c r="H101" s="187">
        <v>0.99289700999999997</v>
      </c>
      <c r="I101" s="62">
        <v>0.99629482999999996</v>
      </c>
      <c r="J101" s="62">
        <v>8.7192729999999996E-3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85"/>
      <c r="U101" s="27" t="s">
        <v>37</v>
      </c>
      <c r="V101" s="186"/>
      <c r="W101" s="56"/>
      <c r="X101" s="187">
        <v>41.140543999999998</v>
      </c>
      <c r="Y101" s="187">
        <v>44.425547999999999</v>
      </c>
      <c r="Z101" s="187">
        <v>0.99315772000000002</v>
      </c>
      <c r="AA101" s="62">
        <v>0.99634741999999998</v>
      </c>
      <c r="AB101" s="62">
        <v>8.506642E-3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0.17893799999999516</v>
      </c>
      <c r="AN101" s="121">
        <f t="shared" si="15"/>
        <v>0.1684229999999971</v>
      </c>
      <c r="AO101" s="121">
        <f t="shared" si="16"/>
        <v>2.6071000000005284E-4</v>
      </c>
      <c r="AP101" s="121">
        <f t="shared" si="17"/>
        <v>5.259000000001901E-5</v>
      </c>
      <c r="AQ101" s="87">
        <f t="shared" si="18"/>
        <v>-2.1263099999999958E-4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27.878619</v>
      </c>
      <c r="G103" s="96">
        <v>33.504556000000001</v>
      </c>
      <c r="H103" s="96">
        <v>0.95623795</v>
      </c>
      <c r="I103" s="60">
        <v>0.95666499000000005</v>
      </c>
      <c r="J103" s="60">
        <v>5.7458057999999999E-2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84" t="s">
        <v>85</v>
      </c>
      <c r="U103" s="25" t="s">
        <v>33</v>
      </c>
      <c r="V103" s="39"/>
      <c r="W103" s="55"/>
      <c r="X103" s="96">
        <v>28.230354999999999</v>
      </c>
      <c r="Y103" s="96">
        <v>33.598252000000002</v>
      </c>
      <c r="Z103" s="96">
        <v>0.9575901</v>
      </c>
      <c r="AA103" s="60">
        <v>0.95958624000000003</v>
      </c>
      <c r="AB103" s="60">
        <v>5.6397973999999997E-2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0.35173599999999894</v>
      </c>
      <c r="AN103" s="95">
        <f t="shared" si="15"/>
        <v>9.3696000000001334E-2</v>
      </c>
      <c r="AO103" s="95">
        <f t="shared" si="16"/>
        <v>1.3521499999999964E-3</v>
      </c>
      <c r="AP103" s="95">
        <f t="shared" si="17"/>
        <v>2.9212499999999864E-3</v>
      </c>
      <c r="AQ103" s="120">
        <f t="shared" si="18"/>
        <v>-1.0600840000000028E-3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31.737987</v>
      </c>
      <c r="G104" s="187">
        <v>36.423043999999997</v>
      </c>
      <c r="H104" s="187">
        <v>0.97513987000000002</v>
      </c>
      <c r="I104" s="62">
        <v>0.97492274999999995</v>
      </c>
      <c r="J104" s="62">
        <v>3.2002030000000001E-2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85"/>
      <c r="U104" s="27" t="s">
        <v>34</v>
      </c>
      <c r="V104" s="186"/>
      <c r="W104" s="56"/>
      <c r="X104" s="187">
        <v>32.233747000000001</v>
      </c>
      <c r="Y104" s="187">
        <v>36.644689</v>
      </c>
      <c r="Z104" s="187">
        <v>0.97678206999999995</v>
      </c>
      <c r="AA104" s="62">
        <v>0.97693423999999995</v>
      </c>
      <c r="AB104" s="62">
        <v>3.1066868000000001E-2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0.49576000000000064</v>
      </c>
      <c r="AN104" s="121">
        <f t="shared" si="15"/>
        <v>0.22164500000000231</v>
      </c>
      <c r="AO104" s="121">
        <f t="shared" si="16"/>
        <v>1.6421999999999271E-3</v>
      </c>
      <c r="AP104" s="121">
        <f t="shared" si="17"/>
        <v>2.0114900000000047E-3</v>
      </c>
      <c r="AQ104" s="87">
        <f t="shared" si="18"/>
        <v>-9.351619999999998E-4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36.876083000000001</v>
      </c>
      <c r="G105" s="187">
        <v>40.557105</v>
      </c>
      <c r="H105" s="187">
        <v>0.98768708000000005</v>
      </c>
      <c r="I105" s="62">
        <v>0.99032107999999996</v>
      </c>
      <c r="J105" s="62">
        <v>1.6332235000000001E-2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85"/>
      <c r="U105" s="27" t="s">
        <v>35</v>
      </c>
      <c r="V105" s="186"/>
      <c r="W105" s="56"/>
      <c r="X105" s="187">
        <v>37.537492999999998</v>
      </c>
      <c r="Y105" s="187">
        <v>41.029935999999999</v>
      </c>
      <c r="Z105" s="187">
        <v>0.98867428999999996</v>
      </c>
      <c r="AA105" s="62">
        <v>0.99176690000000001</v>
      </c>
      <c r="AB105" s="62">
        <v>1.5763057E-2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0.6614099999999965</v>
      </c>
      <c r="AN105" s="121">
        <f t="shared" si="15"/>
        <v>0.47283099999999934</v>
      </c>
      <c r="AO105" s="121">
        <f t="shared" si="16"/>
        <v>9.8720999999990511E-4</v>
      </c>
      <c r="AP105" s="121">
        <f t="shared" si="17"/>
        <v>1.4458200000000421E-3</v>
      </c>
      <c r="AQ105" s="87">
        <f t="shared" si="18"/>
        <v>-5.6917800000000005E-4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40.390495000000001</v>
      </c>
      <c r="G106" s="187">
        <v>43.689729999999997</v>
      </c>
      <c r="H106" s="187">
        <v>0.99234637999999997</v>
      </c>
      <c r="I106" s="62">
        <v>0.99591973</v>
      </c>
      <c r="J106" s="62">
        <v>9.7393510000000003E-3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85"/>
      <c r="U106" s="27" t="s">
        <v>37</v>
      </c>
      <c r="V106" s="186"/>
      <c r="W106" s="56"/>
      <c r="X106" s="187">
        <v>40.580609000000003</v>
      </c>
      <c r="Y106" s="187">
        <v>43.869115000000001</v>
      </c>
      <c r="Z106" s="187">
        <v>0.99264682999999998</v>
      </c>
      <c r="AA106" s="62">
        <v>0.99609590999999997</v>
      </c>
      <c r="AB106" s="62">
        <v>9.4154570000000003E-3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0.19011400000000123</v>
      </c>
      <c r="AN106" s="121">
        <f t="shared" si="15"/>
        <v>0.17938500000000346</v>
      </c>
      <c r="AO106" s="121">
        <f t="shared" si="16"/>
        <v>3.0045000000000766E-4</v>
      </c>
      <c r="AP106" s="121">
        <f t="shared" si="17"/>
        <v>1.7617999999997025E-4</v>
      </c>
      <c r="AQ106" s="87">
        <f t="shared" si="18"/>
        <v>-3.2389399999999992E-4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/>
      <c r="G108" s="96"/>
      <c r="H108" s="96"/>
      <c r="I108" s="60"/>
      <c r="J108" s="60"/>
      <c r="K108" s="61"/>
      <c r="L108" s="257"/>
      <c r="M108" s="257"/>
      <c r="N108" s="55"/>
      <c r="O108" s="26"/>
      <c r="P108" s="55"/>
      <c r="Q108" s="26"/>
      <c r="R108" s="131"/>
      <c r="S108" s="213"/>
      <c r="T108" s="284" t="s">
        <v>86</v>
      </c>
      <c r="U108" s="25" t="s">
        <v>33</v>
      </c>
      <c r="V108" s="39"/>
      <c r="W108" s="55"/>
      <c r="X108" s="96"/>
      <c r="Y108" s="96"/>
      <c r="Z108" s="96"/>
      <c r="AA108" s="60"/>
      <c r="AB108" s="60"/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 t="str">
        <f t="shared" si="14"/>
        <v/>
      </c>
      <c r="AN108" s="95" t="str">
        <f t="shared" si="15"/>
        <v/>
      </c>
      <c r="AO108" s="95" t="str">
        <f t="shared" si="16"/>
        <v/>
      </c>
      <c r="AP108" s="95" t="str">
        <f t="shared" si="17"/>
        <v/>
      </c>
      <c r="AQ108" s="120" t="str">
        <f t="shared" si="18"/>
        <v/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/>
      <c r="G109" s="187"/>
      <c r="H109" s="187"/>
      <c r="I109" s="62"/>
      <c r="J109" s="62"/>
      <c r="K109" s="188"/>
      <c r="L109" s="258"/>
      <c r="M109" s="258"/>
      <c r="N109" s="56"/>
      <c r="O109" s="28"/>
      <c r="P109" s="56"/>
      <c r="Q109" s="28"/>
      <c r="R109" s="132"/>
      <c r="S109" s="213"/>
      <c r="T109" s="285"/>
      <c r="U109" s="27" t="s">
        <v>34</v>
      </c>
      <c r="V109" s="186"/>
      <c r="W109" s="56"/>
      <c r="X109" s="187"/>
      <c r="Y109" s="187"/>
      <c r="Z109" s="187"/>
      <c r="AA109" s="62"/>
      <c r="AB109" s="62"/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 t="str">
        <f t="shared" si="14"/>
        <v/>
      </c>
      <c r="AN109" s="121" t="str">
        <f t="shared" si="15"/>
        <v/>
      </c>
      <c r="AO109" s="121" t="str">
        <f t="shared" si="16"/>
        <v/>
      </c>
      <c r="AP109" s="121" t="str">
        <f t="shared" si="17"/>
        <v/>
      </c>
      <c r="AQ109" s="87" t="str">
        <f t="shared" si="18"/>
        <v/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/>
      <c r="G110" s="187"/>
      <c r="H110" s="187"/>
      <c r="I110" s="62"/>
      <c r="J110" s="62"/>
      <c r="K110" s="188"/>
      <c r="L110" s="258"/>
      <c r="M110" s="258"/>
      <c r="N110" s="56"/>
      <c r="O110" s="28"/>
      <c r="P110" s="56"/>
      <c r="Q110" s="28"/>
      <c r="R110" s="132"/>
      <c r="S110" s="213"/>
      <c r="T110" s="285"/>
      <c r="U110" s="27" t="s">
        <v>35</v>
      </c>
      <c r="V110" s="186"/>
      <c r="W110" s="56"/>
      <c r="X110" s="187"/>
      <c r="Y110" s="187"/>
      <c r="Z110" s="187"/>
      <c r="AA110" s="62"/>
      <c r="AB110" s="62"/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 t="str">
        <f t="shared" si="14"/>
        <v/>
      </c>
      <c r="AN110" s="121" t="str">
        <f t="shared" si="15"/>
        <v/>
      </c>
      <c r="AO110" s="121" t="str">
        <f t="shared" si="16"/>
        <v/>
      </c>
      <c r="AP110" s="121" t="str">
        <f t="shared" si="17"/>
        <v/>
      </c>
      <c r="AQ110" s="87" t="str">
        <f t="shared" si="18"/>
        <v/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/>
      <c r="G111" s="187"/>
      <c r="H111" s="187"/>
      <c r="I111" s="62"/>
      <c r="J111" s="62"/>
      <c r="K111" s="188"/>
      <c r="L111" s="258"/>
      <c r="M111" s="258"/>
      <c r="N111" s="56"/>
      <c r="O111" s="28"/>
      <c r="P111" s="56"/>
      <c r="Q111" s="28"/>
      <c r="R111" s="132"/>
      <c r="S111" s="213"/>
      <c r="T111" s="285"/>
      <c r="U111" s="27" t="s">
        <v>37</v>
      </c>
      <c r="V111" s="186"/>
      <c r="W111" s="56"/>
      <c r="X111" s="187"/>
      <c r="Y111" s="187"/>
      <c r="Z111" s="187"/>
      <c r="AA111" s="62"/>
      <c r="AB111" s="62"/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 t="str">
        <f t="shared" si="14"/>
        <v/>
      </c>
      <c r="AN111" s="121" t="str">
        <f t="shared" si="15"/>
        <v/>
      </c>
      <c r="AO111" s="121" t="str">
        <f t="shared" si="16"/>
        <v/>
      </c>
      <c r="AP111" s="121" t="str">
        <f t="shared" si="17"/>
        <v/>
      </c>
      <c r="AQ111" s="87" t="str">
        <f t="shared" si="18"/>
        <v/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/>
      <c r="G113" s="96"/>
      <c r="H113" s="96"/>
      <c r="I113" s="60"/>
      <c r="J113" s="60"/>
      <c r="K113" s="61"/>
      <c r="L113" s="257"/>
      <c r="M113" s="257"/>
      <c r="N113" s="55"/>
      <c r="O113" s="26"/>
      <c r="P113" s="55"/>
      <c r="Q113" s="26"/>
      <c r="R113" s="131"/>
      <c r="S113" s="213"/>
      <c r="T113" s="284" t="s">
        <v>87</v>
      </c>
      <c r="U113" s="25" t="s">
        <v>33</v>
      </c>
      <c r="V113" s="39"/>
      <c r="W113" s="55"/>
      <c r="X113" s="96"/>
      <c r="Y113" s="96"/>
      <c r="Z113" s="96"/>
      <c r="AA113" s="60"/>
      <c r="AB113" s="60"/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 t="str">
        <f t="shared" si="14"/>
        <v/>
      </c>
      <c r="AN113" s="95" t="str">
        <f t="shared" si="15"/>
        <v/>
      </c>
      <c r="AO113" s="95" t="str">
        <f t="shared" si="16"/>
        <v/>
      </c>
      <c r="AP113" s="95" t="str">
        <f t="shared" si="17"/>
        <v/>
      </c>
      <c r="AQ113" s="120" t="str">
        <f t="shared" si="18"/>
        <v/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/>
      <c r="G114" s="187"/>
      <c r="H114" s="187"/>
      <c r="I114" s="62"/>
      <c r="J114" s="62"/>
      <c r="K114" s="188"/>
      <c r="L114" s="258"/>
      <c r="M114" s="258"/>
      <c r="N114" s="56"/>
      <c r="O114" s="28"/>
      <c r="P114" s="56"/>
      <c r="Q114" s="28"/>
      <c r="R114" s="132"/>
      <c r="S114" s="213"/>
      <c r="T114" s="285"/>
      <c r="U114" s="27" t="s">
        <v>34</v>
      </c>
      <c r="V114" s="186"/>
      <c r="W114" s="56"/>
      <c r="X114" s="187"/>
      <c r="Y114" s="187"/>
      <c r="Z114" s="187"/>
      <c r="AA114" s="62"/>
      <c r="AB114" s="62"/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 t="str">
        <f t="shared" si="14"/>
        <v/>
      </c>
      <c r="AN114" s="121" t="str">
        <f t="shared" si="15"/>
        <v/>
      </c>
      <c r="AO114" s="121" t="str">
        <f t="shared" si="16"/>
        <v/>
      </c>
      <c r="AP114" s="121" t="str">
        <f t="shared" si="17"/>
        <v/>
      </c>
      <c r="AQ114" s="87" t="str">
        <f t="shared" si="18"/>
        <v/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/>
      <c r="G115" s="187"/>
      <c r="H115" s="187"/>
      <c r="I115" s="62"/>
      <c r="J115" s="62"/>
      <c r="K115" s="188"/>
      <c r="L115" s="258"/>
      <c r="M115" s="258"/>
      <c r="N115" s="56"/>
      <c r="O115" s="28"/>
      <c r="P115" s="56"/>
      <c r="Q115" s="28"/>
      <c r="R115" s="132"/>
      <c r="S115" s="213"/>
      <c r="T115" s="285"/>
      <c r="U115" s="27" t="s">
        <v>35</v>
      </c>
      <c r="V115" s="186"/>
      <c r="W115" s="56"/>
      <c r="X115" s="187"/>
      <c r="Y115" s="187"/>
      <c r="Z115" s="187"/>
      <c r="AA115" s="62"/>
      <c r="AB115" s="62"/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 t="str">
        <f t="shared" si="14"/>
        <v/>
      </c>
      <c r="AN115" s="121" t="str">
        <f t="shared" si="15"/>
        <v/>
      </c>
      <c r="AO115" s="121" t="str">
        <f t="shared" si="16"/>
        <v/>
      </c>
      <c r="AP115" s="121" t="str">
        <f t="shared" si="17"/>
        <v/>
      </c>
      <c r="AQ115" s="87" t="str">
        <f t="shared" si="18"/>
        <v/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/>
      <c r="G116" s="187"/>
      <c r="H116" s="187"/>
      <c r="I116" s="62"/>
      <c r="J116" s="62"/>
      <c r="K116" s="188"/>
      <c r="L116" s="258"/>
      <c r="M116" s="258"/>
      <c r="N116" s="56"/>
      <c r="O116" s="28"/>
      <c r="P116" s="56"/>
      <c r="Q116" s="28"/>
      <c r="R116" s="132"/>
      <c r="S116" s="213"/>
      <c r="T116" s="285"/>
      <c r="U116" s="27" t="s">
        <v>37</v>
      </c>
      <c r="V116" s="186"/>
      <c r="W116" s="56"/>
      <c r="X116" s="187"/>
      <c r="Y116" s="187"/>
      <c r="Z116" s="187"/>
      <c r="AA116" s="62"/>
      <c r="AB116" s="62"/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 t="str">
        <f t="shared" si="14"/>
        <v/>
      </c>
      <c r="AN116" s="121" t="str">
        <f t="shared" si="15"/>
        <v/>
      </c>
      <c r="AO116" s="121" t="str">
        <f t="shared" si="16"/>
        <v/>
      </c>
      <c r="AP116" s="121" t="str">
        <f t="shared" si="17"/>
        <v/>
      </c>
      <c r="AQ116" s="87" t="str">
        <f t="shared" si="18"/>
        <v/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/>
      <c r="G118" s="96"/>
      <c r="H118" s="96"/>
      <c r="I118" s="60"/>
      <c r="J118" s="60"/>
      <c r="K118" s="61"/>
      <c r="L118" s="257"/>
      <c r="M118" s="257"/>
      <c r="N118" s="55"/>
      <c r="O118" s="26"/>
      <c r="P118" s="55"/>
      <c r="Q118" s="26"/>
      <c r="R118" s="131"/>
      <c r="S118" s="213"/>
      <c r="T118" s="284" t="s">
        <v>88</v>
      </c>
      <c r="U118" s="25" t="s">
        <v>33</v>
      </c>
      <c r="V118" s="39"/>
      <c r="W118" s="55"/>
      <c r="X118" s="96"/>
      <c r="Y118" s="96"/>
      <c r="Z118" s="96"/>
      <c r="AA118" s="60"/>
      <c r="AB118" s="60"/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 t="str">
        <f t="shared" si="14"/>
        <v/>
      </c>
      <c r="AN118" s="95" t="str">
        <f t="shared" si="15"/>
        <v/>
      </c>
      <c r="AO118" s="95" t="str">
        <f t="shared" si="16"/>
        <v/>
      </c>
      <c r="AP118" s="95" t="str">
        <f t="shared" si="17"/>
        <v/>
      </c>
      <c r="AQ118" s="120" t="str">
        <f t="shared" si="18"/>
        <v/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/>
      <c r="G119" s="187"/>
      <c r="H119" s="187"/>
      <c r="I119" s="62"/>
      <c r="J119" s="62"/>
      <c r="K119" s="188"/>
      <c r="L119" s="258"/>
      <c r="M119" s="258"/>
      <c r="N119" s="56"/>
      <c r="O119" s="28"/>
      <c r="P119" s="56"/>
      <c r="Q119" s="28"/>
      <c r="R119" s="132"/>
      <c r="S119" s="213"/>
      <c r="T119" s="285"/>
      <c r="U119" s="27" t="s">
        <v>34</v>
      </c>
      <c r="V119" s="186"/>
      <c r="W119" s="56"/>
      <c r="X119" s="187"/>
      <c r="Y119" s="187"/>
      <c r="Z119" s="187"/>
      <c r="AA119" s="62"/>
      <c r="AB119" s="62"/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 t="str">
        <f t="shared" si="14"/>
        <v/>
      </c>
      <c r="AN119" s="121" t="str">
        <f t="shared" si="15"/>
        <v/>
      </c>
      <c r="AO119" s="121" t="str">
        <f t="shared" si="16"/>
        <v/>
      </c>
      <c r="AP119" s="121" t="str">
        <f t="shared" si="17"/>
        <v/>
      </c>
      <c r="AQ119" s="87" t="str">
        <f t="shared" si="18"/>
        <v/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/>
      <c r="G120" s="187"/>
      <c r="H120" s="187"/>
      <c r="I120" s="62"/>
      <c r="J120" s="62"/>
      <c r="K120" s="188"/>
      <c r="L120" s="258"/>
      <c r="M120" s="258"/>
      <c r="N120" s="56"/>
      <c r="O120" s="28"/>
      <c r="P120" s="56"/>
      <c r="Q120" s="28"/>
      <c r="R120" s="132"/>
      <c r="S120" s="213"/>
      <c r="T120" s="285"/>
      <c r="U120" s="27" t="s">
        <v>35</v>
      </c>
      <c r="V120" s="186"/>
      <c r="W120" s="56"/>
      <c r="X120" s="187"/>
      <c r="Y120" s="187"/>
      <c r="Z120" s="187"/>
      <c r="AA120" s="62"/>
      <c r="AB120" s="62"/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 t="str">
        <f t="shared" si="14"/>
        <v/>
      </c>
      <c r="AN120" s="121" t="str">
        <f t="shared" si="15"/>
        <v/>
      </c>
      <c r="AO120" s="121" t="str">
        <f t="shared" si="16"/>
        <v/>
      </c>
      <c r="AP120" s="121" t="str">
        <f t="shared" si="17"/>
        <v/>
      </c>
      <c r="AQ120" s="87" t="str">
        <f t="shared" si="18"/>
        <v/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/>
      <c r="G121" s="187"/>
      <c r="H121" s="187"/>
      <c r="I121" s="62"/>
      <c r="J121" s="62"/>
      <c r="K121" s="188"/>
      <c r="L121" s="258"/>
      <c r="M121" s="258"/>
      <c r="N121" s="56"/>
      <c r="O121" s="28"/>
      <c r="P121" s="56"/>
      <c r="Q121" s="28"/>
      <c r="R121" s="132"/>
      <c r="S121" s="213"/>
      <c r="T121" s="285"/>
      <c r="U121" s="27" t="s">
        <v>37</v>
      </c>
      <c r="V121" s="186"/>
      <c r="W121" s="56"/>
      <c r="X121" s="187"/>
      <c r="Y121" s="187"/>
      <c r="Z121" s="187"/>
      <c r="AA121" s="62"/>
      <c r="AB121" s="62"/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 t="str">
        <f t="shared" si="14"/>
        <v/>
      </c>
      <c r="AN121" s="121" t="str">
        <f t="shared" si="15"/>
        <v/>
      </c>
      <c r="AO121" s="121" t="str">
        <f t="shared" si="16"/>
        <v/>
      </c>
      <c r="AP121" s="121" t="str">
        <f t="shared" si="17"/>
        <v/>
      </c>
      <c r="AQ121" s="87" t="str">
        <f t="shared" si="18"/>
        <v/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/>
      <c r="G123" s="96"/>
      <c r="H123" s="96"/>
      <c r="I123" s="60"/>
      <c r="J123" s="60"/>
      <c r="K123" s="61"/>
      <c r="L123" s="257"/>
      <c r="M123" s="257"/>
      <c r="N123" s="55"/>
      <c r="O123" s="26"/>
      <c r="P123" s="55"/>
      <c r="Q123" s="26"/>
      <c r="R123" s="131"/>
      <c r="S123" s="213"/>
      <c r="T123" s="284" t="s">
        <v>89</v>
      </c>
      <c r="U123" s="25" t="s">
        <v>33</v>
      </c>
      <c r="V123" s="39"/>
      <c r="W123" s="55"/>
      <c r="X123" s="96"/>
      <c r="Y123" s="96"/>
      <c r="Z123" s="96"/>
      <c r="AA123" s="60"/>
      <c r="AB123" s="60"/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 t="str">
        <f t="shared" si="14"/>
        <v/>
      </c>
      <c r="AN123" s="95" t="str">
        <f t="shared" si="15"/>
        <v/>
      </c>
      <c r="AO123" s="95" t="str">
        <f t="shared" si="16"/>
        <v/>
      </c>
      <c r="AP123" s="95" t="str">
        <f t="shared" si="17"/>
        <v/>
      </c>
      <c r="AQ123" s="120" t="str">
        <f t="shared" si="18"/>
        <v/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/>
      <c r="G124" s="187"/>
      <c r="H124" s="187"/>
      <c r="I124" s="62"/>
      <c r="J124" s="62"/>
      <c r="K124" s="188"/>
      <c r="L124" s="258"/>
      <c r="M124" s="258"/>
      <c r="N124" s="56"/>
      <c r="O124" s="28"/>
      <c r="P124" s="56"/>
      <c r="Q124" s="28"/>
      <c r="R124" s="132"/>
      <c r="S124" s="213"/>
      <c r="T124" s="285"/>
      <c r="U124" s="27" t="s">
        <v>34</v>
      </c>
      <c r="V124" s="186"/>
      <c r="W124" s="56"/>
      <c r="X124" s="187"/>
      <c r="Y124" s="187"/>
      <c r="Z124" s="187"/>
      <c r="AA124" s="62"/>
      <c r="AB124" s="62"/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 t="str">
        <f t="shared" si="14"/>
        <v/>
      </c>
      <c r="AN124" s="121" t="str">
        <f t="shared" si="15"/>
        <v/>
      </c>
      <c r="AO124" s="121" t="str">
        <f t="shared" si="16"/>
        <v/>
      </c>
      <c r="AP124" s="121" t="str">
        <f t="shared" si="17"/>
        <v/>
      </c>
      <c r="AQ124" s="87" t="str">
        <f t="shared" si="18"/>
        <v/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/>
      <c r="G125" s="187"/>
      <c r="H125" s="187"/>
      <c r="I125" s="62"/>
      <c r="J125" s="62"/>
      <c r="K125" s="188"/>
      <c r="L125" s="258"/>
      <c r="M125" s="258"/>
      <c r="N125" s="56"/>
      <c r="O125" s="28"/>
      <c r="P125" s="56"/>
      <c r="Q125" s="28"/>
      <c r="R125" s="132"/>
      <c r="S125" s="213"/>
      <c r="T125" s="285"/>
      <c r="U125" s="27" t="s">
        <v>35</v>
      </c>
      <c r="V125" s="186"/>
      <c r="W125" s="56"/>
      <c r="X125" s="187"/>
      <c r="Y125" s="187"/>
      <c r="Z125" s="187"/>
      <c r="AA125" s="62"/>
      <c r="AB125" s="62"/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 t="str">
        <f t="shared" si="14"/>
        <v/>
      </c>
      <c r="AN125" s="121" t="str">
        <f t="shared" si="15"/>
        <v/>
      </c>
      <c r="AO125" s="121" t="str">
        <f t="shared" si="16"/>
        <v/>
      </c>
      <c r="AP125" s="121" t="str">
        <f t="shared" si="17"/>
        <v/>
      </c>
      <c r="AQ125" s="87" t="str">
        <f t="shared" si="18"/>
        <v/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/>
      <c r="G126" s="187"/>
      <c r="H126" s="187"/>
      <c r="I126" s="62"/>
      <c r="J126" s="62"/>
      <c r="K126" s="188"/>
      <c r="L126" s="258"/>
      <c r="M126" s="258"/>
      <c r="N126" s="56"/>
      <c r="O126" s="28"/>
      <c r="P126" s="56"/>
      <c r="Q126" s="28"/>
      <c r="R126" s="132"/>
      <c r="S126" s="213"/>
      <c r="T126" s="285"/>
      <c r="U126" s="27" t="s">
        <v>37</v>
      </c>
      <c r="V126" s="186"/>
      <c r="W126" s="56"/>
      <c r="X126" s="187"/>
      <c r="Y126" s="187"/>
      <c r="Z126" s="187"/>
      <c r="AA126" s="62"/>
      <c r="AB126" s="62"/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 t="str">
        <f t="shared" si="14"/>
        <v/>
      </c>
      <c r="AN126" s="121" t="str">
        <f t="shared" si="15"/>
        <v/>
      </c>
      <c r="AO126" s="121" t="str">
        <f t="shared" si="16"/>
        <v/>
      </c>
      <c r="AP126" s="121" t="str">
        <f t="shared" si="17"/>
        <v/>
      </c>
      <c r="AQ126" s="87" t="str">
        <f t="shared" si="18"/>
        <v/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/>
      <c r="G128" s="96"/>
      <c r="H128" s="96"/>
      <c r="I128" s="60"/>
      <c r="J128" s="60"/>
      <c r="K128" s="61"/>
      <c r="L128" s="257"/>
      <c r="M128" s="257"/>
      <c r="N128" s="55"/>
      <c r="O128" s="26"/>
      <c r="P128" s="55"/>
      <c r="Q128" s="26"/>
      <c r="R128" s="131"/>
      <c r="S128" s="213"/>
      <c r="T128" s="284" t="s">
        <v>90</v>
      </c>
      <c r="U128" s="25" t="s">
        <v>33</v>
      </c>
      <c r="V128" s="39"/>
      <c r="W128" s="55"/>
      <c r="X128" s="96"/>
      <c r="Y128" s="96"/>
      <c r="Z128" s="96"/>
      <c r="AA128" s="60"/>
      <c r="AB128" s="60"/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 t="str">
        <f t="shared" si="14"/>
        <v/>
      </c>
      <c r="AN128" s="95" t="str">
        <f t="shared" si="15"/>
        <v/>
      </c>
      <c r="AO128" s="95" t="str">
        <f t="shared" si="16"/>
        <v/>
      </c>
      <c r="AP128" s="95" t="str">
        <f t="shared" si="17"/>
        <v/>
      </c>
      <c r="AQ128" s="120" t="str">
        <f t="shared" si="18"/>
        <v/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/>
      <c r="G129" s="187"/>
      <c r="H129" s="187"/>
      <c r="I129" s="62"/>
      <c r="J129" s="62"/>
      <c r="K129" s="188"/>
      <c r="L129" s="258"/>
      <c r="M129" s="258"/>
      <c r="N129" s="56"/>
      <c r="O129" s="28"/>
      <c r="P129" s="56"/>
      <c r="Q129" s="28"/>
      <c r="R129" s="132"/>
      <c r="S129" s="213"/>
      <c r="T129" s="285"/>
      <c r="U129" s="27" t="s">
        <v>34</v>
      </c>
      <c r="V129" s="186"/>
      <c r="W129" s="56"/>
      <c r="X129" s="187"/>
      <c r="Y129" s="187"/>
      <c r="Z129" s="187"/>
      <c r="AA129" s="62"/>
      <c r="AB129" s="62"/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 t="str">
        <f t="shared" si="14"/>
        <v/>
      </c>
      <c r="AN129" s="121" t="str">
        <f t="shared" si="15"/>
        <v/>
      </c>
      <c r="AO129" s="121" t="str">
        <f t="shared" si="16"/>
        <v/>
      </c>
      <c r="AP129" s="121" t="str">
        <f t="shared" si="17"/>
        <v/>
      </c>
      <c r="AQ129" s="87" t="str">
        <f t="shared" si="18"/>
        <v/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/>
      <c r="G130" s="187"/>
      <c r="H130" s="187"/>
      <c r="I130" s="62"/>
      <c r="J130" s="62"/>
      <c r="K130" s="188"/>
      <c r="L130" s="258"/>
      <c r="M130" s="258"/>
      <c r="N130" s="56"/>
      <c r="O130" s="28"/>
      <c r="P130" s="56"/>
      <c r="Q130" s="28"/>
      <c r="R130" s="132"/>
      <c r="S130" s="213"/>
      <c r="T130" s="285"/>
      <c r="U130" s="27" t="s">
        <v>35</v>
      </c>
      <c r="V130" s="186"/>
      <c r="W130" s="56"/>
      <c r="X130" s="187"/>
      <c r="Y130" s="187"/>
      <c r="Z130" s="187"/>
      <c r="AA130" s="62"/>
      <c r="AB130" s="62"/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 t="str">
        <f t="shared" si="14"/>
        <v/>
      </c>
      <c r="AN130" s="121" t="str">
        <f t="shared" si="15"/>
        <v/>
      </c>
      <c r="AO130" s="121" t="str">
        <f t="shared" si="16"/>
        <v/>
      </c>
      <c r="AP130" s="121" t="str">
        <f t="shared" si="17"/>
        <v/>
      </c>
      <c r="AQ130" s="87" t="str">
        <f t="shared" si="18"/>
        <v/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/>
      <c r="G131" s="187"/>
      <c r="H131" s="187"/>
      <c r="I131" s="62"/>
      <c r="J131" s="62"/>
      <c r="K131" s="188"/>
      <c r="L131" s="258"/>
      <c r="M131" s="258"/>
      <c r="N131" s="56"/>
      <c r="O131" s="28"/>
      <c r="P131" s="56"/>
      <c r="Q131" s="28"/>
      <c r="R131" s="132"/>
      <c r="S131" s="213"/>
      <c r="T131" s="285"/>
      <c r="U131" s="27" t="s">
        <v>37</v>
      </c>
      <c r="V131" s="186"/>
      <c r="W131" s="56"/>
      <c r="X131" s="187"/>
      <c r="Y131" s="187"/>
      <c r="Z131" s="187"/>
      <c r="AA131" s="62"/>
      <c r="AB131" s="62"/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 t="str">
        <f t="shared" si="14"/>
        <v/>
      </c>
      <c r="AN131" s="121" t="str">
        <f t="shared" si="15"/>
        <v/>
      </c>
      <c r="AO131" s="121" t="str">
        <f t="shared" si="16"/>
        <v/>
      </c>
      <c r="AP131" s="121" t="str">
        <f t="shared" si="17"/>
        <v/>
      </c>
      <c r="AQ131" s="87" t="str">
        <f t="shared" si="18"/>
        <v/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/>
      <c r="G133" s="96"/>
      <c r="H133" s="96"/>
      <c r="I133" s="60"/>
      <c r="J133" s="60"/>
      <c r="K133" s="61"/>
      <c r="L133" s="257"/>
      <c r="M133" s="257"/>
      <c r="N133" s="55"/>
      <c r="O133" s="26"/>
      <c r="P133" s="55"/>
      <c r="Q133" s="26"/>
      <c r="R133" s="131"/>
      <c r="S133" s="213"/>
      <c r="T133" s="284" t="s">
        <v>91</v>
      </c>
      <c r="U133" s="25" t="s">
        <v>33</v>
      </c>
      <c r="V133" s="39"/>
      <c r="W133" s="55"/>
      <c r="X133" s="96"/>
      <c r="Y133" s="96"/>
      <c r="Z133" s="96"/>
      <c r="AA133" s="60"/>
      <c r="AB133" s="60"/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 t="str">
        <f t="shared" si="14"/>
        <v/>
      </c>
      <c r="AN133" s="95" t="str">
        <f t="shared" si="15"/>
        <v/>
      </c>
      <c r="AO133" s="95" t="str">
        <f t="shared" si="16"/>
        <v/>
      </c>
      <c r="AP133" s="95" t="str">
        <f t="shared" si="17"/>
        <v/>
      </c>
      <c r="AQ133" s="120" t="str">
        <f t="shared" si="18"/>
        <v/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/>
      <c r="G134" s="187"/>
      <c r="H134" s="187"/>
      <c r="I134" s="62"/>
      <c r="J134" s="62"/>
      <c r="K134" s="188"/>
      <c r="L134" s="258"/>
      <c r="M134" s="258"/>
      <c r="N134" s="56"/>
      <c r="O134" s="28"/>
      <c r="P134" s="56"/>
      <c r="Q134" s="28"/>
      <c r="R134" s="132"/>
      <c r="S134" s="213"/>
      <c r="T134" s="285"/>
      <c r="U134" s="27" t="s">
        <v>34</v>
      </c>
      <c r="V134" s="186"/>
      <c r="W134" s="56"/>
      <c r="X134" s="187"/>
      <c r="Y134" s="187"/>
      <c r="Z134" s="187"/>
      <c r="AA134" s="62"/>
      <c r="AB134" s="62"/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 t="str">
        <f t="shared" si="14"/>
        <v/>
      </c>
      <c r="AN134" s="121" t="str">
        <f t="shared" si="15"/>
        <v/>
      </c>
      <c r="AO134" s="121" t="str">
        <f t="shared" si="16"/>
        <v/>
      </c>
      <c r="AP134" s="121" t="str">
        <f t="shared" si="17"/>
        <v/>
      </c>
      <c r="AQ134" s="87" t="str">
        <f t="shared" si="18"/>
        <v/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/>
      <c r="G135" s="187"/>
      <c r="H135" s="187"/>
      <c r="I135" s="62"/>
      <c r="J135" s="62"/>
      <c r="K135" s="188"/>
      <c r="L135" s="258"/>
      <c r="M135" s="258"/>
      <c r="N135" s="56"/>
      <c r="O135" s="28"/>
      <c r="P135" s="56"/>
      <c r="Q135" s="28"/>
      <c r="R135" s="132"/>
      <c r="S135" s="213"/>
      <c r="T135" s="285"/>
      <c r="U135" s="27" t="s">
        <v>35</v>
      </c>
      <c r="V135" s="186"/>
      <c r="W135" s="56"/>
      <c r="X135" s="187"/>
      <c r="Y135" s="187"/>
      <c r="Z135" s="187"/>
      <c r="AA135" s="62"/>
      <c r="AB135" s="62"/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 t="str">
        <f t="shared" si="14"/>
        <v/>
      </c>
      <c r="AN135" s="121" t="str">
        <f t="shared" si="15"/>
        <v/>
      </c>
      <c r="AO135" s="121" t="str">
        <f t="shared" si="16"/>
        <v/>
      </c>
      <c r="AP135" s="121" t="str">
        <f t="shared" si="17"/>
        <v/>
      </c>
      <c r="AQ135" s="87" t="str">
        <f t="shared" si="18"/>
        <v/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/>
      <c r="G136" s="187"/>
      <c r="H136" s="187"/>
      <c r="I136" s="62"/>
      <c r="J136" s="62"/>
      <c r="K136" s="188"/>
      <c r="L136" s="258"/>
      <c r="M136" s="258"/>
      <c r="N136" s="56"/>
      <c r="O136" s="28"/>
      <c r="P136" s="56"/>
      <c r="Q136" s="28"/>
      <c r="R136" s="132"/>
      <c r="S136" s="213"/>
      <c r="T136" s="285"/>
      <c r="U136" s="27" t="s">
        <v>37</v>
      </c>
      <c r="V136" s="186"/>
      <c r="W136" s="56"/>
      <c r="X136" s="187"/>
      <c r="Y136" s="187"/>
      <c r="Z136" s="187"/>
      <c r="AA136" s="62"/>
      <c r="AB136" s="62"/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 t="str">
        <f t="shared" si="14"/>
        <v/>
      </c>
      <c r="AN136" s="121" t="str">
        <f t="shared" si="15"/>
        <v/>
      </c>
      <c r="AO136" s="121" t="str">
        <f t="shared" si="16"/>
        <v/>
      </c>
      <c r="AP136" s="121" t="str">
        <f t="shared" si="17"/>
        <v/>
      </c>
      <c r="AQ136" s="87" t="str">
        <f t="shared" si="18"/>
        <v/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27.120971999999998</v>
      </c>
      <c r="G641" s="135">
        <f t="shared" si="59"/>
        <v>33.175381999999999</v>
      </c>
      <c r="H641" s="135">
        <f t="shared" si="59"/>
        <v>0.95471428999999997</v>
      </c>
      <c r="I641" s="135">
        <f t="shared" si="59"/>
        <v>0.95187396999999996</v>
      </c>
      <c r="J641" s="135">
        <f t="shared" si="59"/>
        <v>5.3985736999999999E-2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28.230354999999999</v>
      </c>
      <c r="Y641" s="135">
        <f t="shared" si="60"/>
        <v>33.598252000000002</v>
      </c>
      <c r="Z641" s="135">
        <f t="shared" si="60"/>
        <v>0.95620205999999996</v>
      </c>
      <c r="AA641" s="135">
        <f t="shared" si="60"/>
        <v>0.95804133000000002</v>
      </c>
      <c r="AB641" s="135">
        <f t="shared" si="60"/>
        <v>5.1735907999999997E-2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31.587254000000001</v>
      </c>
      <c r="G642" s="18">
        <f t="shared" si="59"/>
        <v>36.211596999999998</v>
      </c>
      <c r="H642" s="18">
        <f t="shared" si="59"/>
        <v>0.97352932999999997</v>
      </c>
      <c r="I642" s="18">
        <f t="shared" si="59"/>
        <v>0.97344025999999995</v>
      </c>
      <c r="J642" s="18">
        <f t="shared" si="59"/>
        <v>2.9517314999999999E-2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32.233747000000001</v>
      </c>
      <c r="Y642" s="18">
        <f t="shared" si="60"/>
        <v>36.644689</v>
      </c>
      <c r="Z642" s="18">
        <f t="shared" si="60"/>
        <v>0.97558082999999995</v>
      </c>
      <c r="AA642" s="18">
        <f t="shared" si="60"/>
        <v>0.97671732</v>
      </c>
      <c r="AB642" s="18">
        <f t="shared" si="60"/>
        <v>2.7914743999999998E-2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36.876083000000001</v>
      </c>
      <c r="G643" s="18">
        <f t="shared" si="59"/>
        <v>40.557105</v>
      </c>
      <c r="H643" s="18">
        <f t="shared" si="59"/>
        <v>0.98683852999999999</v>
      </c>
      <c r="I643" s="18">
        <f t="shared" si="59"/>
        <v>0.99022001000000004</v>
      </c>
      <c r="J643" s="18">
        <f t="shared" si="59"/>
        <v>1.3991035000000001E-2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37.537492999999998</v>
      </c>
      <c r="Y643" s="18">
        <f t="shared" si="60"/>
        <v>41.029935999999999</v>
      </c>
      <c r="Z643" s="18">
        <f t="shared" si="60"/>
        <v>0.98775630999999997</v>
      </c>
      <c r="AA643" s="18">
        <f t="shared" si="60"/>
        <v>0.99176690000000001</v>
      </c>
      <c r="AB643" s="18">
        <f t="shared" si="60"/>
        <v>1.3640298E-2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40.128812000000003</v>
      </c>
      <c r="G644" s="18">
        <f t="shared" si="59"/>
        <v>43.434820999999999</v>
      </c>
      <c r="H644" s="18">
        <f t="shared" si="59"/>
        <v>0.99141992000000001</v>
      </c>
      <c r="I644" s="18">
        <f t="shared" si="59"/>
        <v>0.99582603000000003</v>
      </c>
      <c r="J644" s="18">
        <f t="shared" si="59"/>
        <v>7.9979514999999994E-3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40.333325000000002</v>
      </c>
      <c r="Y644" s="18">
        <f t="shared" si="60"/>
        <v>43.635134000000001</v>
      </c>
      <c r="Z644" s="18">
        <f t="shared" si="60"/>
        <v>0.99168813</v>
      </c>
      <c r="AA644" s="18">
        <f t="shared" si="60"/>
        <v>0.99600091999999996</v>
      </c>
      <c r="AB644" s="18">
        <f t="shared" si="60"/>
        <v>7.8101669999999998E-3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28.042978999999999</v>
      </c>
      <c r="G646" s="135">
        <f t="shared" si="61"/>
        <v>33.992508000000001</v>
      </c>
      <c r="H646" s="135">
        <f t="shared" si="61"/>
        <v>0.95836737000000005</v>
      </c>
      <c r="I646" s="135">
        <f t="shared" si="61"/>
        <v>0.95719071</v>
      </c>
      <c r="J646" s="135">
        <f t="shared" si="61"/>
        <v>6.2335825999999997E-2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28.721309000000002</v>
      </c>
      <c r="Y646" s="135">
        <f t="shared" si="62"/>
        <v>34.221986000000001</v>
      </c>
      <c r="Z646" s="135">
        <f t="shared" si="62"/>
        <v>0.95984040999999998</v>
      </c>
      <c r="AA646" s="135">
        <f t="shared" si="62"/>
        <v>0.96300574000000005</v>
      </c>
      <c r="AB646" s="135">
        <f t="shared" si="62"/>
        <v>6.2362715999999999E-2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32.093058999999997</v>
      </c>
      <c r="G647" s="18">
        <f t="shared" si="61"/>
        <v>37.004007000000001</v>
      </c>
      <c r="H647" s="18">
        <f t="shared" si="61"/>
        <v>0.97602604000000004</v>
      </c>
      <c r="I647" s="18">
        <f t="shared" si="61"/>
        <v>0.97646060999999995</v>
      </c>
      <c r="J647" s="18">
        <f t="shared" si="61"/>
        <v>3.7437103999999999E-2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32.969090000000001</v>
      </c>
      <c r="Y647" s="18">
        <f t="shared" si="62"/>
        <v>37.274982999999999</v>
      </c>
      <c r="Z647" s="18">
        <f t="shared" si="62"/>
        <v>0.97794892</v>
      </c>
      <c r="AA647" s="18">
        <f t="shared" si="62"/>
        <v>0.98040735000000001</v>
      </c>
      <c r="AB647" s="18">
        <f t="shared" si="62"/>
        <v>3.5330634999999999E-2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37.611848999999999</v>
      </c>
      <c r="G648" s="18">
        <f t="shared" si="61"/>
        <v>41.229827</v>
      </c>
      <c r="H648" s="18">
        <f t="shared" si="61"/>
        <v>0.98861343000000002</v>
      </c>
      <c r="I648" s="18">
        <f t="shared" si="61"/>
        <v>0.99151654</v>
      </c>
      <c r="J648" s="18">
        <f t="shared" si="61"/>
        <v>1.9554423000000001E-2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38.235321999999996</v>
      </c>
      <c r="Y648" s="18">
        <f t="shared" si="62"/>
        <v>41.683706999999998</v>
      </c>
      <c r="Z648" s="18">
        <f t="shared" si="62"/>
        <v>0.98948495999999997</v>
      </c>
      <c r="AA648" s="18">
        <f t="shared" si="62"/>
        <v>0.99265307999999997</v>
      </c>
      <c r="AB648" s="18">
        <f t="shared" si="62"/>
        <v>1.9343263999999999E-2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41.094113</v>
      </c>
      <c r="G649" s="18">
        <f t="shared" si="61"/>
        <v>44.360595000000004</v>
      </c>
      <c r="H649" s="18">
        <f t="shared" si="61"/>
        <v>0.99296708</v>
      </c>
      <c r="I649" s="18">
        <f t="shared" si="61"/>
        <v>0.99637907000000003</v>
      </c>
      <c r="J649" s="18">
        <f t="shared" si="61"/>
        <v>1.2627189E-2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41.247826000000003</v>
      </c>
      <c r="Y649" s="18">
        <f t="shared" si="62"/>
        <v>44.521687</v>
      </c>
      <c r="Z649" s="18">
        <f t="shared" si="62"/>
        <v>0.99324232000000001</v>
      </c>
      <c r="AA649" s="18">
        <f t="shared" si="62"/>
        <v>0.99645728</v>
      </c>
      <c r="AB649" s="18">
        <f t="shared" si="62"/>
        <v>1.2083389999999999E-2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0.92200700000000069</v>
      </c>
      <c r="G651" s="135">
        <f t="shared" si="63"/>
        <v>0.8171260000000018</v>
      </c>
      <c r="H651" s="135">
        <f t="shared" si="63"/>
        <v>3.6530800000000863E-3</v>
      </c>
      <c r="I651" s="135">
        <f t="shared" si="63"/>
        <v>5.316740000000042E-3</v>
      </c>
      <c r="J651" s="135">
        <f t="shared" si="63"/>
        <v>8.350088999999998E-3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0.49095400000000211</v>
      </c>
      <c r="Y651" s="135">
        <f t="shared" si="64"/>
        <v>0.6237339999999989</v>
      </c>
      <c r="Z651" s="135">
        <f t="shared" si="64"/>
        <v>3.6383500000000124E-3</v>
      </c>
      <c r="AA651" s="135">
        <f t="shared" si="64"/>
        <v>4.9644100000000302E-3</v>
      </c>
      <c r="AB651" s="135">
        <f t="shared" si="64"/>
        <v>1.0626808000000001E-2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0.50580499999999518</v>
      </c>
      <c r="G652" s="18">
        <f t="shared" si="63"/>
        <v>0.79241000000000383</v>
      </c>
      <c r="H652" s="18">
        <f t="shared" si="63"/>
        <v>2.4967100000000686E-3</v>
      </c>
      <c r="I652" s="18">
        <f t="shared" si="63"/>
        <v>3.020350000000005E-3</v>
      </c>
      <c r="J652" s="18">
        <f t="shared" si="63"/>
        <v>7.919789E-3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0.7353430000000003</v>
      </c>
      <c r="Y652" s="18">
        <f t="shared" si="64"/>
        <v>0.63029399999999924</v>
      </c>
      <c r="Z652" s="18">
        <f t="shared" si="64"/>
        <v>2.3680900000000449E-3</v>
      </c>
      <c r="AA652" s="18">
        <f t="shared" si="64"/>
        <v>3.6900300000000108E-3</v>
      </c>
      <c r="AB652" s="18">
        <f t="shared" si="64"/>
        <v>7.4158910000000008E-3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0.73576599999999814</v>
      </c>
      <c r="G653" s="18">
        <f t="shared" si="63"/>
        <v>0.67272200000000026</v>
      </c>
      <c r="H653" s="18">
        <f t="shared" si="63"/>
        <v>1.7749000000000237E-3</v>
      </c>
      <c r="I653" s="18">
        <f t="shared" si="63"/>
        <v>1.2965299999999624E-3</v>
      </c>
      <c r="J653" s="18">
        <f t="shared" si="63"/>
        <v>5.5633880000000007E-3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0.6978289999999987</v>
      </c>
      <c r="Y653" s="18">
        <f t="shared" si="64"/>
        <v>0.65377099999999899</v>
      </c>
      <c r="Z653" s="18">
        <f t="shared" si="64"/>
        <v>1.7286499999999982E-3</v>
      </c>
      <c r="AA653" s="18">
        <f t="shared" si="64"/>
        <v>8.8617999999995867E-4</v>
      </c>
      <c r="AB653" s="18">
        <f t="shared" si="64"/>
        <v>5.7029659999999986E-3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0.96530099999999663</v>
      </c>
      <c r="G654" s="18">
        <f t="shared" si="63"/>
        <v>0.92577400000000409</v>
      </c>
      <c r="H654" s="18">
        <f t="shared" si="63"/>
        <v>1.5471599999999919E-3</v>
      </c>
      <c r="I654" s="18">
        <f t="shared" si="63"/>
        <v>5.5304000000000464E-4</v>
      </c>
      <c r="J654" s="18">
        <f t="shared" si="63"/>
        <v>4.6292375000000011E-3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0.91450100000000134</v>
      </c>
      <c r="Y654" s="18">
        <f t="shared" si="64"/>
        <v>0.88655299999999926</v>
      </c>
      <c r="Z654" s="18">
        <f t="shared" si="64"/>
        <v>1.5541900000000108E-3</v>
      </c>
      <c r="AA654" s="18">
        <f t="shared" si="64"/>
        <v>4.5636000000004451E-4</v>
      </c>
      <c r="AB654" s="18">
        <f t="shared" si="64"/>
        <v>4.2732229999999996E-3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AL103:AL107"/>
    <mergeCell ref="T418:T42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14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3"/>
      <c r="T2" s="141" t="str">
        <f>$B$2</f>
        <v>cinema_track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cinema_track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3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3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3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27417.736000000001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31.036524761904758</v>
      </c>
      <c r="G5" s="30">
        <f t="shared" si="0"/>
        <v>35.004028380952384</v>
      </c>
      <c r="H5" s="30">
        <f t="shared" si="0"/>
        <v>0.96906233476190506</v>
      </c>
      <c r="I5" s="90">
        <f t="shared" si="0"/>
        <v>0.97486962523809539</v>
      </c>
      <c r="J5" s="90">
        <f t="shared" si="0"/>
        <v>5.3840448714285713E-2</v>
      </c>
      <c r="K5" s="55"/>
      <c r="L5" s="55"/>
      <c r="M5" s="55"/>
      <c r="N5" s="26"/>
      <c r="O5" s="56"/>
      <c r="P5" s="130">
        <f t="shared" ref="P5:Q8" si="1">P16</f>
        <v>24.64</v>
      </c>
      <c r="Q5" s="151">
        <f t="shared" si="1"/>
        <v>9.0310000000000006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298"/>
      <c r="U5" s="25" t="s">
        <v>33</v>
      </c>
      <c r="V5" s="26"/>
      <c r="W5" s="126">
        <f>W23</f>
        <v>30964.104000000003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31.725678952380957</v>
      </c>
      <c r="Y5" s="30">
        <f t="shared" si="2"/>
        <v>35.421116285714284</v>
      </c>
      <c r="Z5" s="30">
        <f t="shared" si="2"/>
        <v>0.97118571761904759</v>
      </c>
      <c r="AA5" s="90">
        <f t="shared" si="2"/>
        <v>0.97707904285714298</v>
      </c>
      <c r="AB5" s="90">
        <f t="shared" si="2"/>
        <v>4.974585747619048E-2</v>
      </c>
      <c r="AC5" s="55"/>
      <c r="AD5" s="55"/>
      <c r="AE5" s="55"/>
      <c r="AF5" s="26"/>
      <c r="AG5" s="238"/>
      <c r="AH5" s="130">
        <f t="shared" ref="AH5:AI8" si="3">AH16</f>
        <v>17.14</v>
      </c>
      <c r="AI5" s="151">
        <f t="shared" si="3"/>
        <v>3.7029999999999998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4.4501739695553599E-2</v>
      </c>
      <c r="AN5" s="240">
        <f>bdrate($E5:$E8,G5:G8,$W5:$W8,Y5:Y8)</f>
        <v>4.8043258394380839E-2</v>
      </c>
      <c r="AO5" s="240">
        <f>bdrate($E5:$E8,H5:H8,$W5:$W8,Z5:Z8)</f>
        <v>7.1287341077377109E-2</v>
      </c>
      <c r="AP5" s="240">
        <f>bdrate($E5:$E8,I5:I8,$W5:$W8,AA5:AA8)</f>
        <v>6.5941348051817172E-2</v>
      </c>
      <c r="AQ5" s="241">
        <f>bdrateInverted($E5:$E8,J5:J8,$W5:$W8,AB5:AB8)</f>
        <v>7.2525836388428466E-2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39677.615999999995</v>
      </c>
      <c r="F6" s="90">
        <f t="shared" si="0"/>
        <v>34.278727571428568</v>
      </c>
      <c r="G6" s="90">
        <f t="shared" si="0"/>
        <v>37.73904704761906</v>
      </c>
      <c r="H6" s="90">
        <f t="shared" si="0"/>
        <v>0.98089687666666658</v>
      </c>
      <c r="I6" s="90">
        <f t="shared" si="0"/>
        <v>0.9853513633333334</v>
      </c>
      <c r="J6" s="90">
        <f t="shared" si="0"/>
        <v>3.4440573333333328E-2</v>
      </c>
      <c r="K6" s="56"/>
      <c r="L6" s="56"/>
      <c r="M6" s="56"/>
      <c r="N6" s="28"/>
      <c r="O6" s="56"/>
      <c r="P6" s="130">
        <f t="shared" si="1"/>
        <v>24.64</v>
      </c>
      <c r="Q6" s="130">
        <f t="shared" si="1"/>
        <v>9.3279999999999994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85"/>
      <c r="U6" s="27" t="s">
        <v>34</v>
      </c>
      <c r="V6" s="28"/>
      <c r="W6" s="127">
        <f>W24</f>
        <v>45422.144000000008</v>
      </c>
      <c r="X6" s="90">
        <f t="shared" si="2"/>
        <v>35.280070952380953</v>
      </c>
      <c r="Y6" s="90">
        <f t="shared" si="2"/>
        <v>38.602953666666664</v>
      </c>
      <c r="Z6" s="90">
        <f t="shared" si="2"/>
        <v>0.98238105428571421</v>
      </c>
      <c r="AA6" s="90">
        <f t="shared" si="2"/>
        <v>0.98690265095238094</v>
      </c>
      <c r="AB6" s="90">
        <f t="shared" si="2"/>
        <v>3.2261442666666675E-2</v>
      </c>
      <c r="AC6" s="56"/>
      <c r="AD6" s="56"/>
      <c r="AE6" s="56"/>
      <c r="AF6" s="28"/>
      <c r="AG6" s="238"/>
      <c r="AH6" s="130">
        <f t="shared" si="3"/>
        <v>17.327999999999999</v>
      </c>
      <c r="AI6" s="130">
        <f t="shared" si="3"/>
        <v>3.7959999999999998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59474.36</v>
      </c>
      <c r="F7" s="90">
        <f t="shared" si="0"/>
        <v>38.523751142857151</v>
      </c>
      <c r="G7" s="90">
        <f t="shared" si="0"/>
        <v>41.786036952380961</v>
      </c>
      <c r="H7" s="90">
        <f t="shared" si="0"/>
        <v>0.98967564809523789</v>
      </c>
      <c r="I7" s="90">
        <f t="shared" si="0"/>
        <v>0.99305804952380938</v>
      </c>
      <c r="J7" s="90">
        <f t="shared" si="0"/>
        <v>1.929209880952381E-2</v>
      </c>
      <c r="K7" s="56"/>
      <c r="L7" s="56"/>
      <c r="M7" s="56"/>
      <c r="N7" s="28"/>
      <c r="O7" s="56"/>
      <c r="P7" s="130">
        <f t="shared" si="1"/>
        <v>24.780999999999999</v>
      </c>
      <c r="Q7" s="130">
        <f t="shared" si="1"/>
        <v>9.5459999999999994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85"/>
      <c r="U7" s="27" t="s">
        <v>35</v>
      </c>
      <c r="V7" s="28"/>
      <c r="W7" s="127">
        <f>W25</f>
        <v>67492.872000000003</v>
      </c>
      <c r="X7" s="90">
        <f t="shared" si="2"/>
        <v>39.311823238095236</v>
      </c>
      <c r="Y7" s="90">
        <f t="shared" si="2"/>
        <v>42.573352476190472</v>
      </c>
      <c r="Z7" s="90">
        <f t="shared" si="2"/>
        <v>0.9907153823809528</v>
      </c>
      <c r="AA7" s="90">
        <f t="shared" si="2"/>
        <v>0.99377558904761898</v>
      </c>
      <c r="AB7" s="90">
        <f t="shared" si="2"/>
        <v>1.7206824380952383E-2</v>
      </c>
      <c r="AC7" s="56"/>
      <c r="AD7" s="56"/>
      <c r="AE7" s="56"/>
      <c r="AF7" s="28"/>
      <c r="AG7" s="238"/>
      <c r="AH7" s="130">
        <f t="shared" si="3"/>
        <v>17.718</v>
      </c>
      <c r="AI7" s="130">
        <f t="shared" si="3"/>
        <v>3.9209999999999998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86901.032000000007</v>
      </c>
      <c r="F8" s="90">
        <f t="shared" si="0"/>
        <v>42.787958428571429</v>
      </c>
      <c r="G8" s="90">
        <f t="shared" si="0"/>
        <v>45.808300476190468</v>
      </c>
      <c r="H8" s="90">
        <f t="shared" si="0"/>
        <v>0.99411495142857143</v>
      </c>
      <c r="I8" s="90">
        <f t="shared" si="0"/>
        <v>0.99662715380952371</v>
      </c>
      <c r="J8" s="90">
        <f t="shared" si="0"/>
        <v>8.5733571190476175E-3</v>
      </c>
      <c r="K8" s="56"/>
      <c r="L8" s="56"/>
      <c r="M8" s="56"/>
      <c r="N8" s="28"/>
      <c r="O8" s="56"/>
      <c r="P8" s="130">
        <f t="shared" si="1"/>
        <v>24.937000000000001</v>
      </c>
      <c r="Q8" s="130">
        <f t="shared" si="1"/>
        <v>9.7029999999999994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85"/>
      <c r="U8" s="27" t="s">
        <v>37</v>
      </c>
      <c r="V8" s="28"/>
      <c r="W8" s="127">
        <f>W26</f>
        <v>95688.671999999991</v>
      </c>
      <c r="X8" s="90">
        <f t="shared" si="2"/>
        <v>43.423016285714283</v>
      </c>
      <c r="Y8" s="90">
        <f t="shared" si="2"/>
        <v>46.366067476190473</v>
      </c>
      <c r="Z8" s="90">
        <f t="shared" si="2"/>
        <v>0.99452979333333336</v>
      </c>
      <c r="AA8" s="90">
        <f t="shared" si="2"/>
        <v>0.99697617047619058</v>
      </c>
      <c r="AB8" s="90">
        <f t="shared" si="2"/>
        <v>7.4079734333333336E-3</v>
      </c>
      <c r="AC8" s="56"/>
      <c r="AD8" s="56"/>
      <c r="AE8" s="56"/>
      <c r="AF8" s="28"/>
      <c r="AG8" s="238"/>
      <c r="AH8" s="130">
        <f t="shared" si="3"/>
        <v>17.39</v>
      </c>
      <c r="AI8" s="130">
        <f t="shared" si="3"/>
        <v>4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24.74919685144642</v>
      </c>
      <c r="Q10" s="154">
        <f>GEOMEAN(Q5:Q8)</f>
        <v>9.3985955343715322</v>
      </c>
      <c r="R10" s="134" t="e">
        <f>AVERAGE(R5:R8)</f>
        <v>#DIV/0!</v>
      </c>
      <c r="S10" s="213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17.39275518690032</v>
      </c>
      <c r="AI10" s="154">
        <f>GEOMEAN(AI5:AI8)</f>
        <v>3.8533121100070278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3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4622.4719999999998</v>
      </c>
      <c r="F16" s="166">
        <v>5797.4480000000003</v>
      </c>
      <c r="G16" s="166">
        <v>1040.0640000000001</v>
      </c>
      <c r="H16" s="166">
        <v>357.24</v>
      </c>
      <c r="I16" s="166">
        <v>149.80000000000001</v>
      </c>
      <c r="J16" s="166">
        <v>8571.24</v>
      </c>
      <c r="K16" s="60">
        <v>5023.7920000000004</v>
      </c>
      <c r="L16" s="60">
        <v>1855.68</v>
      </c>
      <c r="M16" s="60">
        <v>7.8879999999999999</v>
      </c>
      <c r="N16" s="55"/>
      <c r="O16" s="252"/>
      <c r="P16" s="129">
        <v>24.64</v>
      </c>
      <c r="Q16" s="129">
        <v>9.0310000000000006</v>
      </c>
      <c r="R16" s="142"/>
      <c r="S16" s="213"/>
      <c r="T16" s="300"/>
      <c r="U16" s="25" t="s">
        <v>33</v>
      </c>
      <c r="V16" s="26"/>
      <c r="W16" s="128">
        <v>4622.4719999999998</v>
      </c>
      <c r="X16" s="166">
        <v>6329.6080000000002</v>
      </c>
      <c r="Y16" s="166">
        <v>1756.184</v>
      </c>
      <c r="Z16" s="166">
        <v>782.98400000000004</v>
      </c>
      <c r="AA16" s="166">
        <v>522.24800000000005</v>
      </c>
      <c r="AB16" s="166">
        <v>9343.9760000000006</v>
      </c>
      <c r="AC16" s="60">
        <v>5568.3680000000004</v>
      </c>
      <c r="AD16" s="60">
        <v>2038.2639999999999</v>
      </c>
      <c r="AE16" s="60">
        <v>13.24</v>
      </c>
      <c r="AF16" s="55"/>
      <c r="AG16" s="252"/>
      <c r="AH16" s="129">
        <v>17.14</v>
      </c>
      <c r="AI16" s="129">
        <v>3.7029999999999998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4622.4719999999998</v>
      </c>
      <c r="F17" s="167">
        <v>7649.8639999999996</v>
      </c>
      <c r="G17" s="167">
        <v>3753.56</v>
      </c>
      <c r="H17" s="167">
        <v>1879.0640000000001</v>
      </c>
      <c r="I17" s="167">
        <v>1356.2719999999999</v>
      </c>
      <c r="J17" s="167">
        <v>11093.712</v>
      </c>
      <c r="K17" s="62">
        <v>6863.4639999999999</v>
      </c>
      <c r="L17" s="62">
        <v>2459.2080000000001</v>
      </c>
      <c r="M17" s="62">
        <v>7.88</v>
      </c>
      <c r="N17" s="56"/>
      <c r="O17" s="238"/>
      <c r="P17" s="144">
        <v>24.64</v>
      </c>
      <c r="Q17" s="144">
        <v>9.3279999999999994</v>
      </c>
      <c r="R17" s="145"/>
      <c r="S17" s="213"/>
      <c r="T17" s="285"/>
      <c r="U17" s="27" t="s">
        <v>34</v>
      </c>
      <c r="V17" s="28"/>
      <c r="W17" s="143">
        <v>4622.4719999999998</v>
      </c>
      <c r="X17" s="167">
        <v>8210.5040000000008</v>
      </c>
      <c r="Y17" s="167">
        <v>4951.7520000000004</v>
      </c>
      <c r="Z17" s="167">
        <v>3009.52</v>
      </c>
      <c r="AA17" s="167">
        <v>2611.6480000000001</v>
      </c>
      <c r="AB17" s="167">
        <v>11907.512000000001</v>
      </c>
      <c r="AC17" s="62">
        <v>7452.2960000000003</v>
      </c>
      <c r="AD17" s="62">
        <v>2656.44</v>
      </c>
      <c r="AE17" s="62">
        <v>13.24</v>
      </c>
      <c r="AF17" s="56"/>
      <c r="AG17" s="238"/>
      <c r="AH17" s="144">
        <v>17.327999999999999</v>
      </c>
      <c r="AI17" s="144">
        <v>3.7959999999999998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4622.4719999999998</v>
      </c>
      <c r="F18" s="167">
        <v>9568.9760000000006</v>
      </c>
      <c r="G18" s="167">
        <v>8169.9440000000004</v>
      </c>
      <c r="H18" s="167">
        <v>5916.0159999999996</v>
      </c>
      <c r="I18" s="167">
        <v>5638.56</v>
      </c>
      <c r="J18" s="167">
        <v>13694.384</v>
      </c>
      <c r="K18" s="62">
        <v>8782.5439999999999</v>
      </c>
      <c r="L18" s="62">
        <v>3081.4639999999999</v>
      </c>
      <c r="M18" s="62">
        <v>7.8639999999999999</v>
      </c>
      <c r="N18" s="56"/>
      <c r="O18" s="238"/>
      <c r="P18" s="144">
        <v>24.780999999999999</v>
      </c>
      <c r="Q18" s="144">
        <v>9.5459999999999994</v>
      </c>
      <c r="R18" s="145"/>
      <c r="S18" s="213"/>
      <c r="T18" s="285"/>
      <c r="U18" s="27" t="s">
        <v>35</v>
      </c>
      <c r="V18" s="28"/>
      <c r="W18" s="143">
        <v>4622.4719999999998</v>
      </c>
      <c r="X18" s="167">
        <v>10166.16</v>
      </c>
      <c r="Y18" s="167">
        <v>9624.2639999999992</v>
      </c>
      <c r="Z18" s="167">
        <v>7814.8239999999996</v>
      </c>
      <c r="AA18" s="167">
        <v>8017.12</v>
      </c>
      <c r="AB18" s="167">
        <v>14542.536</v>
      </c>
      <c r="AC18" s="62">
        <v>9408.64</v>
      </c>
      <c r="AD18" s="62">
        <v>3296.8560000000002</v>
      </c>
      <c r="AE18" s="62">
        <v>13.231999999999999</v>
      </c>
      <c r="AF18" s="56"/>
      <c r="AG18" s="238"/>
      <c r="AH18" s="144">
        <v>17.718</v>
      </c>
      <c r="AI18" s="144">
        <v>3.9209999999999998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4622.4719999999998</v>
      </c>
      <c r="F19" s="167">
        <v>11408.544</v>
      </c>
      <c r="G19" s="167">
        <v>13299.335999999999</v>
      </c>
      <c r="H19" s="167">
        <v>12609.776</v>
      </c>
      <c r="I19" s="167">
        <v>14024.632</v>
      </c>
      <c r="J19" s="167">
        <v>16403.776000000002</v>
      </c>
      <c r="K19" s="62">
        <v>10804.608</v>
      </c>
      <c r="L19" s="62">
        <v>3727.8879999999999</v>
      </c>
      <c r="M19" s="62">
        <v>7.7359999999999998</v>
      </c>
      <c r="N19" s="56"/>
      <c r="O19" s="238"/>
      <c r="P19" s="144">
        <v>24.937000000000001</v>
      </c>
      <c r="Q19" s="144">
        <v>9.7029999999999994</v>
      </c>
      <c r="R19" s="145"/>
      <c r="S19" s="213"/>
      <c r="T19" s="285"/>
      <c r="U19" s="27" t="s">
        <v>37</v>
      </c>
      <c r="V19" s="28"/>
      <c r="W19" s="143">
        <v>4622.4719999999998</v>
      </c>
      <c r="X19" s="167">
        <v>11512.768</v>
      </c>
      <c r="Y19" s="167">
        <v>14889.248</v>
      </c>
      <c r="Z19" s="167">
        <v>14926.328</v>
      </c>
      <c r="AA19" s="167">
        <v>17055.36</v>
      </c>
      <c r="AB19" s="167">
        <v>17271.511999999999</v>
      </c>
      <c r="AC19" s="62">
        <v>11450.64</v>
      </c>
      <c r="AD19" s="62">
        <v>3960.3440000000001</v>
      </c>
      <c r="AE19" s="62">
        <v>13.215999999999999</v>
      </c>
      <c r="AF19" s="56"/>
      <c r="AG19" s="238"/>
      <c r="AH19" s="144">
        <v>17.39</v>
      </c>
      <c r="AI19" s="144">
        <v>4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27417.736000000001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290"/>
      <c r="U23" s="25" t="s">
        <v>33</v>
      </c>
      <c r="V23" s="26"/>
      <c r="W23" s="127">
        <f>SUM(W16:AD16)</f>
        <v>30964.104000000003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39677.615999999995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85"/>
      <c r="U24" s="27" t="s">
        <v>34</v>
      </c>
      <c r="V24" s="28"/>
      <c r="W24" s="127">
        <f>SUM(W17:AD17)</f>
        <v>45422.144000000008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59474.36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85"/>
      <c r="U25" s="27" t="s">
        <v>35</v>
      </c>
      <c r="V25" s="28"/>
      <c r="W25" s="127">
        <f>SUM(W18:AD18)</f>
        <v>67492.872000000003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86901.032000000007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85"/>
      <c r="U26" s="27" t="s">
        <v>37</v>
      </c>
      <c r="V26" s="28"/>
      <c r="W26" s="127">
        <f>SUM(W19:AD19)</f>
        <v>95688.671999999991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3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3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3"/>
      <c r="T32" s="24" t="s">
        <v>70</v>
      </c>
      <c r="U32" s="94"/>
      <c r="V32" s="94"/>
      <c r="W32" s="213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3"/>
      <c r="AE32" s="213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29.351011</v>
      </c>
      <c r="G33" s="96">
        <v>33.152754999999999</v>
      </c>
      <c r="H33" s="96">
        <v>0.96237885999999995</v>
      </c>
      <c r="I33" s="60">
        <v>0.96846387</v>
      </c>
      <c r="J33" s="60">
        <v>5.6804232000000003E-2</v>
      </c>
      <c r="K33" s="61"/>
      <c r="L33" s="257"/>
      <c r="M33" s="257"/>
      <c r="N33" s="55"/>
      <c r="O33" s="26"/>
      <c r="P33" s="55"/>
      <c r="Q33" s="26"/>
      <c r="R33" s="131"/>
      <c r="S33" s="213"/>
      <c r="T33" s="287" t="s">
        <v>71</v>
      </c>
      <c r="U33" s="25" t="s">
        <v>33</v>
      </c>
      <c r="V33" s="39"/>
      <c r="W33" s="55"/>
      <c r="X33" s="96">
        <v>29.862735000000001</v>
      </c>
      <c r="Y33" s="96">
        <v>33.601030999999999</v>
      </c>
      <c r="Z33" s="96">
        <v>0.96384327999999997</v>
      </c>
      <c r="AA33" s="60">
        <v>0.96944037000000005</v>
      </c>
      <c r="AB33" s="60">
        <v>5.2941839999999997E-2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0.51172400000000096</v>
      </c>
      <c r="AN33" s="95">
        <f t="shared" ref="AN33:AN96" si="5">IF(OR(Y33="",G33=""),"",Y33-G33)</f>
        <v>0.4482759999999999</v>
      </c>
      <c r="AO33" s="95">
        <f t="shared" ref="AO33:AO96" si="6">IF(OR(Z33="",H33=""),"",Z33-H33)</f>
        <v>1.4644200000000218E-3</v>
      </c>
      <c r="AP33" s="95">
        <f t="shared" ref="AP33:AP96" si="7">IF(OR(AA33="",I33=""),"",AA33-I33)</f>
        <v>9.7650000000004678E-4</v>
      </c>
      <c r="AQ33" s="120">
        <f t="shared" ref="AQ33:AQ96" si="8">IF(OR(AB33="",J33=""),"",AB33-J33)</f>
        <v>-3.8623920000000062E-3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33.275032000000003</v>
      </c>
      <c r="G34" s="187">
        <v>36.556255</v>
      </c>
      <c r="H34" s="187">
        <v>0.97810704000000004</v>
      </c>
      <c r="I34" s="62">
        <v>0.98224389000000001</v>
      </c>
      <c r="J34" s="62">
        <v>3.5693660000000002E-2</v>
      </c>
      <c r="K34" s="188"/>
      <c r="L34" s="258"/>
      <c r="M34" s="258"/>
      <c r="N34" s="56"/>
      <c r="O34" s="28"/>
      <c r="P34" s="56"/>
      <c r="Q34" s="28"/>
      <c r="R34" s="132"/>
      <c r="S34" s="213"/>
      <c r="T34" s="285"/>
      <c r="U34" s="27" t="s">
        <v>34</v>
      </c>
      <c r="V34" s="186"/>
      <c r="W34" s="56"/>
      <c r="X34" s="187">
        <v>34.003062999999997</v>
      </c>
      <c r="Y34" s="187">
        <v>37.300674999999998</v>
      </c>
      <c r="Z34" s="187">
        <v>0.9793887</v>
      </c>
      <c r="AA34" s="62">
        <v>0.98351562999999997</v>
      </c>
      <c r="AB34" s="62">
        <v>3.3959333000000001E-2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0.72803099999999432</v>
      </c>
      <c r="AN34" s="121">
        <f t="shared" si="5"/>
        <v>0.74441999999999808</v>
      </c>
      <c r="AO34" s="121">
        <f t="shared" si="6"/>
        <v>1.2816599999999623E-3</v>
      </c>
      <c r="AP34" s="121">
        <f t="shared" si="7"/>
        <v>1.2717399999999657E-3</v>
      </c>
      <c r="AQ34" s="87">
        <f t="shared" si="8"/>
        <v>-1.7343270000000008E-3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37.839331000000001</v>
      </c>
      <c r="G35" s="187">
        <v>41.142567999999997</v>
      </c>
      <c r="H35" s="187">
        <v>0.98883436000000002</v>
      </c>
      <c r="I35" s="62">
        <v>0.99218877000000005</v>
      </c>
      <c r="J35" s="62">
        <v>1.9229191999999999E-2</v>
      </c>
      <c r="K35" s="188"/>
      <c r="L35" s="258"/>
      <c r="M35" s="258"/>
      <c r="N35" s="56"/>
      <c r="O35" s="28"/>
      <c r="P35" s="56"/>
      <c r="Q35" s="28"/>
      <c r="R35" s="132"/>
      <c r="S35" s="213"/>
      <c r="T35" s="285"/>
      <c r="U35" s="27" t="s">
        <v>35</v>
      </c>
      <c r="V35" s="186"/>
      <c r="W35" s="56"/>
      <c r="X35" s="187">
        <v>38.593758999999999</v>
      </c>
      <c r="Y35" s="187">
        <v>41.934595999999999</v>
      </c>
      <c r="Z35" s="187">
        <v>0.98982373999999995</v>
      </c>
      <c r="AA35" s="62">
        <v>0.99288613000000003</v>
      </c>
      <c r="AB35" s="62">
        <v>1.6897233000000001E-2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0.75442799999999721</v>
      </c>
      <c r="AN35" s="121">
        <f t="shared" si="5"/>
        <v>0.79202800000000195</v>
      </c>
      <c r="AO35" s="121">
        <f t="shared" si="6"/>
        <v>9.8937999999992865E-4</v>
      </c>
      <c r="AP35" s="121">
        <f t="shared" si="7"/>
        <v>6.9735999999998022E-4</v>
      </c>
      <c r="AQ35" s="87">
        <f t="shared" si="8"/>
        <v>-2.331958999999998E-3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42.118121000000002</v>
      </c>
      <c r="G36" s="187">
        <v>45.183518999999997</v>
      </c>
      <c r="H36" s="187">
        <v>0.99385962000000005</v>
      </c>
      <c r="I36" s="62">
        <v>0.99629891000000004</v>
      </c>
      <c r="J36" s="62">
        <v>8.4072609999999992E-3</v>
      </c>
      <c r="K36" s="188"/>
      <c r="L36" s="258"/>
      <c r="M36" s="258"/>
      <c r="N36" s="56"/>
      <c r="O36" s="28"/>
      <c r="P36" s="56"/>
      <c r="Q36" s="28"/>
      <c r="R36" s="132"/>
      <c r="S36" s="213"/>
      <c r="T36" s="285"/>
      <c r="U36" s="27" t="s">
        <v>37</v>
      </c>
      <c r="V36" s="186"/>
      <c r="W36" s="56"/>
      <c r="X36" s="187">
        <v>42.672545</v>
      </c>
      <c r="Y36" s="187">
        <v>45.719251999999997</v>
      </c>
      <c r="Z36" s="187">
        <v>0.99430819000000004</v>
      </c>
      <c r="AA36" s="62">
        <v>0.99670270000000005</v>
      </c>
      <c r="AB36" s="62">
        <v>7.2910776000000002E-3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0.55442399999999736</v>
      </c>
      <c r="AN36" s="121">
        <f t="shared" si="5"/>
        <v>0.53573300000000046</v>
      </c>
      <c r="AO36" s="121">
        <f t="shared" si="6"/>
        <v>4.4856999999998148E-4</v>
      </c>
      <c r="AP36" s="121">
        <f t="shared" si="7"/>
        <v>4.0379000000001497E-4</v>
      </c>
      <c r="AQ36" s="87">
        <f t="shared" si="8"/>
        <v>-1.116183399999999E-3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29.714179999999999</v>
      </c>
      <c r="G38" s="96">
        <v>33.893676999999997</v>
      </c>
      <c r="H38" s="96">
        <v>0.96422266999999995</v>
      </c>
      <c r="I38" s="60">
        <v>0.96831540999999999</v>
      </c>
      <c r="J38" s="60">
        <v>5.2449122000000001E-2</v>
      </c>
      <c r="K38" s="61"/>
      <c r="L38" s="257"/>
      <c r="M38" s="257"/>
      <c r="N38" s="55"/>
      <c r="O38" s="26"/>
      <c r="P38" s="55"/>
      <c r="Q38" s="26"/>
      <c r="R38" s="131"/>
      <c r="S38" s="213"/>
      <c r="T38" s="287" t="s">
        <v>72</v>
      </c>
      <c r="U38" s="25" t="s">
        <v>33</v>
      </c>
      <c r="V38" s="39"/>
      <c r="W38" s="55"/>
      <c r="X38" s="96">
        <v>30.153269999999999</v>
      </c>
      <c r="Y38" s="96">
        <v>34.076943</v>
      </c>
      <c r="Z38" s="96">
        <v>0.96601705999999998</v>
      </c>
      <c r="AA38" s="60">
        <v>0.96923397</v>
      </c>
      <c r="AB38" s="60">
        <v>4.8053472999999999E-2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0.4390900000000002</v>
      </c>
      <c r="AN38" s="95">
        <f t="shared" si="5"/>
        <v>0.18326600000000326</v>
      </c>
      <c r="AO38" s="95">
        <f t="shared" si="6"/>
        <v>1.7943900000000346E-3</v>
      </c>
      <c r="AP38" s="95">
        <f t="shared" si="7"/>
        <v>9.185600000000127E-4</v>
      </c>
      <c r="AQ38" s="120">
        <f t="shared" si="8"/>
        <v>-4.3956490000000015E-3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33.452984000000001</v>
      </c>
      <c r="G39" s="187">
        <v>36.893194999999999</v>
      </c>
      <c r="H39" s="187">
        <v>0.97895255000000003</v>
      </c>
      <c r="I39" s="62">
        <v>0.98215604000000001</v>
      </c>
      <c r="J39" s="62">
        <v>3.2973179999999998E-2</v>
      </c>
      <c r="K39" s="188"/>
      <c r="L39" s="258"/>
      <c r="M39" s="258"/>
      <c r="N39" s="56"/>
      <c r="O39" s="28"/>
      <c r="P39" s="56"/>
      <c r="Q39" s="28"/>
      <c r="R39" s="132"/>
      <c r="S39" s="213"/>
      <c r="T39" s="285"/>
      <c r="U39" s="27" t="s">
        <v>34</v>
      </c>
      <c r="V39" s="186"/>
      <c r="W39" s="56"/>
      <c r="X39" s="187">
        <v>34.481962000000003</v>
      </c>
      <c r="Y39" s="187">
        <v>37.772368</v>
      </c>
      <c r="Z39" s="187">
        <v>0.98044988</v>
      </c>
      <c r="AA39" s="62">
        <v>0.98412131000000003</v>
      </c>
      <c r="AB39" s="62">
        <v>2.9995517999999999E-2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1.0289780000000022</v>
      </c>
      <c r="AN39" s="121">
        <f t="shared" si="5"/>
        <v>0.87917300000000154</v>
      </c>
      <c r="AO39" s="121">
        <f t="shared" si="6"/>
        <v>1.4973299999999634E-3</v>
      </c>
      <c r="AP39" s="121">
        <f t="shared" si="7"/>
        <v>1.9652700000000189E-3</v>
      </c>
      <c r="AQ39" s="87">
        <f t="shared" si="8"/>
        <v>-2.977661999999999E-3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37.966417</v>
      </c>
      <c r="G40" s="187">
        <v>41.284666000000001</v>
      </c>
      <c r="H40" s="187">
        <v>0.98918574000000004</v>
      </c>
      <c r="I40" s="62">
        <v>0.99229577000000002</v>
      </c>
      <c r="J40" s="62">
        <v>1.8174794000000001E-2</v>
      </c>
      <c r="K40" s="188"/>
      <c r="L40" s="258"/>
      <c r="M40" s="258"/>
      <c r="N40" s="56"/>
      <c r="O40" s="28"/>
      <c r="P40" s="56"/>
      <c r="Q40" s="28"/>
      <c r="R40" s="132"/>
      <c r="S40" s="213"/>
      <c r="T40" s="285"/>
      <c r="U40" s="27" t="s">
        <v>35</v>
      </c>
      <c r="V40" s="186"/>
      <c r="W40" s="56"/>
      <c r="X40" s="187">
        <v>38.716366000000001</v>
      </c>
      <c r="Y40" s="187">
        <v>42.019486999999998</v>
      </c>
      <c r="Z40" s="187">
        <v>0.99017982999999998</v>
      </c>
      <c r="AA40" s="62">
        <v>0.99297553000000005</v>
      </c>
      <c r="AB40" s="62">
        <v>1.6217034000000002E-2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0.74994900000000086</v>
      </c>
      <c r="AN40" s="121">
        <f t="shared" si="5"/>
        <v>0.73482099999999662</v>
      </c>
      <c r="AO40" s="121">
        <f t="shared" si="6"/>
        <v>9.9408999999994752E-4</v>
      </c>
      <c r="AP40" s="121">
        <f t="shared" si="7"/>
        <v>6.7976000000002923E-4</v>
      </c>
      <c r="AQ40" s="87">
        <f t="shared" si="8"/>
        <v>-1.9577599999999994E-3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42.222070000000002</v>
      </c>
      <c r="G41" s="187">
        <v>45.261999000000003</v>
      </c>
      <c r="H41" s="187">
        <v>0.99400054000000004</v>
      </c>
      <c r="I41" s="62">
        <v>0.99637052000000004</v>
      </c>
      <c r="J41" s="62">
        <v>8.0810369999999992E-3</v>
      </c>
      <c r="K41" s="188"/>
      <c r="L41" s="258"/>
      <c r="M41" s="258"/>
      <c r="N41" s="56"/>
      <c r="O41" s="28"/>
      <c r="P41" s="56"/>
      <c r="Q41" s="28"/>
      <c r="R41" s="132"/>
      <c r="S41" s="213"/>
      <c r="T41" s="285"/>
      <c r="U41" s="27" t="s">
        <v>37</v>
      </c>
      <c r="V41" s="186"/>
      <c r="W41" s="56"/>
      <c r="X41" s="187">
        <v>42.838729000000001</v>
      </c>
      <c r="Y41" s="187">
        <v>45.902025000000002</v>
      </c>
      <c r="Z41" s="187">
        <v>0.99449233999999997</v>
      </c>
      <c r="AA41" s="62">
        <v>0.99681765</v>
      </c>
      <c r="AB41" s="62">
        <v>6.8920680000000003E-3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0.61665899999999851</v>
      </c>
      <c r="AN41" s="121">
        <f t="shared" si="5"/>
        <v>0.64002599999999887</v>
      </c>
      <c r="AO41" s="121">
        <f t="shared" si="6"/>
        <v>4.9179999999993118E-4</v>
      </c>
      <c r="AP41" s="121">
        <f t="shared" si="7"/>
        <v>4.4712999999996228E-4</v>
      </c>
      <c r="AQ41" s="87">
        <f t="shared" si="8"/>
        <v>-1.1889689999999989E-3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30.055965</v>
      </c>
      <c r="G43" s="96">
        <v>33.789898000000001</v>
      </c>
      <c r="H43" s="96">
        <v>0.96569121999999996</v>
      </c>
      <c r="I43" s="60">
        <v>0.97017805000000001</v>
      </c>
      <c r="J43" s="60">
        <v>5.4066382000000003E-2</v>
      </c>
      <c r="K43" s="61"/>
      <c r="L43" s="257"/>
      <c r="M43" s="257"/>
      <c r="N43" s="55"/>
      <c r="O43" s="26"/>
      <c r="P43" s="55"/>
      <c r="Q43" s="26"/>
      <c r="R43" s="131"/>
      <c r="S43" s="213"/>
      <c r="T43" s="287" t="s">
        <v>73</v>
      </c>
      <c r="U43" s="25" t="s">
        <v>33</v>
      </c>
      <c r="V43" s="39"/>
      <c r="W43" s="55"/>
      <c r="X43" s="96">
        <v>30.533712000000001</v>
      </c>
      <c r="Y43" s="96">
        <v>34.157837000000001</v>
      </c>
      <c r="Z43" s="96">
        <v>0.96792725000000002</v>
      </c>
      <c r="AA43" s="60">
        <v>0.97140015000000002</v>
      </c>
      <c r="AB43" s="60">
        <v>4.7069835999999997E-2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0.47774700000000081</v>
      </c>
      <c r="AN43" s="95">
        <f t="shared" si="5"/>
        <v>0.36793899999999979</v>
      </c>
      <c r="AO43" s="95">
        <f t="shared" si="6"/>
        <v>2.2360300000000555E-3</v>
      </c>
      <c r="AP43" s="95">
        <f t="shared" si="7"/>
        <v>1.2221000000000037E-3</v>
      </c>
      <c r="AQ43" s="120">
        <f t="shared" si="8"/>
        <v>-6.9965460000000063E-3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33.284615000000002</v>
      </c>
      <c r="G44" s="187">
        <v>36.621296999999998</v>
      </c>
      <c r="H44" s="187">
        <v>0.97936597000000003</v>
      </c>
      <c r="I44" s="62">
        <v>0.98254490000000005</v>
      </c>
      <c r="J44" s="62">
        <v>3.5305243E-2</v>
      </c>
      <c r="K44" s="188"/>
      <c r="L44" s="258"/>
      <c r="M44" s="258"/>
      <c r="N44" s="56"/>
      <c r="O44" s="28"/>
      <c r="P44" s="56"/>
      <c r="Q44" s="28"/>
      <c r="R44" s="132"/>
      <c r="S44" s="213"/>
      <c r="T44" s="285"/>
      <c r="U44" s="27" t="s">
        <v>34</v>
      </c>
      <c r="V44" s="186"/>
      <c r="W44" s="56"/>
      <c r="X44" s="187">
        <v>34.718770999999997</v>
      </c>
      <c r="Y44" s="187">
        <v>37.915750000000003</v>
      </c>
      <c r="Z44" s="187">
        <v>0.98109933000000005</v>
      </c>
      <c r="AA44" s="62">
        <v>0.98459173</v>
      </c>
      <c r="AB44" s="62">
        <v>3.0153038E-2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1.4341559999999944</v>
      </c>
      <c r="AN44" s="121">
        <f t="shared" si="5"/>
        <v>1.2944530000000043</v>
      </c>
      <c r="AO44" s="121">
        <f t="shared" si="6"/>
        <v>1.7333600000000171E-3</v>
      </c>
      <c r="AP44" s="121">
        <f t="shared" si="7"/>
        <v>2.046829999999944E-3</v>
      </c>
      <c r="AQ44" s="87">
        <f t="shared" si="8"/>
        <v>-5.152205E-3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37.821035000000002</v>
      </c>
      <c r="G45" s="187">
        <v>41.234611999999998</v>
      </c>
      <c r="H45" s="187">
        <v>0.98920766000000004</v>
      </c>
      <c r="I45" s="62">
        <v>0.99228092000000001</v>
      </c>
      <c r="J45" s="62">
        <v>1.9320028E-2</v>
      </c>
      <c r="K45" s="188"/>
      <c r="L45" s="258"/>
      <c r="M45" s="258"/>
      <c r="N45" s="56"/>
      <c r="O45" s="28"/>
      <c r="P45" s="56"/>
      <c r="Q45" s="28"/>
      <c r="R45" s="132"/>
      <c r="S45" s="213"/>
      <c r="T45" s="285"/>
      <c r="U45" s="27" t="s">
        <v>35</v>
      </c>
      <c r="V45" s="186"/>
      <c r="W45" s="56"/>
      <c r="X45" s="187">
        <v>38.514806999999998</v>
      </c>
      <c r="Y45" s="187">
        <v>41.999296000000001</v>
      </c>
      <c r="Z45" s="187">
        <v>0.99021990999999998</v>
      </c>
      <c r="AA45" s="62">
        <v>0.99303520999999995</v>
      </c>
      <c r="AB45" s="62">
        <v>1.6871206E-2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0.69377199999999561</v>
      </c>
      <c r="AN45" s="121">
        <f t="shared" si="5"/>
        <v>0.76468400000000258</v>
      </c>
      <c r="AO45" s="121">
        <f t="shared" si="6"/>
        <v>1.0122499999999368E-3</v>
      </c>
      <c r="AP45" s="121">
        <f t="shared" si="7"/>
        <v>7.5428999999993529E-4</v>
      </c>
      <c r="AQ45" s="87">
        <f t="shared" si="8"/>
        <v>-2.4488219999999998E-3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42.151288999999998</v>
      </c>
      <c r="G46" s="187">
        <v>45.280036000000003</v>
      </c>
      <c r="H46" s="187">
        <v>0.99399006000000001</v>
      </c>
      <c r="I46" s="62">
        <v>0.99630644000000002</v>
      </c>
      <c r="J46" s="62">
        <v>8.3404599999999992E-3</v>
      </c>
      <c r="K46" s="188"/>
      <c r="L46" s="258"/>
      <c r="M46" s="258"/>
      <c r="N46" s="56"/>
      <c r="O46" s="28"/>
      <c r="P46" s="56"/>
      <c r="Q46" s="28"/>
      <c r="R46" s="132"/>
      <c r="S46" s="213"/>
      <c r="T46" s="285"/>
      <c r="U46" s="27" t="s">
        <v>37</v>
      </c>
      <c r="V46" s="186"/>
      <c r="W46" s="56"/>
      <c r="X46" s="187">
        <v>42.918284999999997</v>
      </c>
      <c r="Y46" s="187">
        <v>46.004345999999998</v>
      </c>
      <c r="Z46" s="187">
        <v>0.99444529999999998</v>
      </c>
      <c r="AA46" s="62">
        <v>0.99675718000000002</v>
      </c>
      <c r="AB46" s="62">
        <v>6.9306680000000001E-3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0.7669959999999989</v>
      </c>
      <c r="AN46" s="121">
        <f t="shared" si="5"/>
        <v>0.72430999999999557</v>
      </c>
      <c r="AO46" s="121">
        <f t="shared" si="6"/>
        <v>4.5523999999996789E-4</v>
      </c>
      <c r="AP46" s="121">
        <f t="shared" si="7"/>
        <v>4.5074000000000503E-4</v>
      </c>
      <c r="AQ46" s="87">
        <f t="shared" si="8"/>
        <v>-1.4097919999999991E-3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30.362296000000001</v>
      </c>
      <c r="G48" s="96">
        <v>34.242075999999997</v>
      </c>
      <c r="H48" s="96">
        <v>0.96706773000000001</v>
      </c>
      <c r="I48" s="60">
        <v>0.97195927999999998</v>
      </c>
      <c r="J48" s="60">
        <v>5.2938673999999998E-2</v>
      </c>
      <c r="K48" s="61"/>
      <c r="L48" s="257"/>
      <c r="M48" s="257"/>
      <c r="N48" s="55"/>
      <c r="O48" s="26"/>
      <c r="P48" s="55"/>
      <c r="Q48" s="26"/>
      <c r="R48" s="131"/>
      <c r="S48" s="213"/>
      <c r="T48" s="287" t="s">
        <v>74</v>
      </c>
      <c r="U48" s="25" t="s">
        <v>33</v>
      </c>
      <c r="V48" s="39"/>
      <c r="W48" s="55"/>
      <c r="X48" s="96">
        <v>30.967388</v>
      </c>
      <c r="Y48" s="96">
        <v>34.642009000000002</v>
      </c>
      <c r="Z48" s="96">
        <v>0.96989639999999999</v>
      </c>
      <c r="AA48" s="60">
        <v>0.97423990999999999</v>
      </c>
      <c r="AB48" s="60">
        <v>4.5309062999999997E-2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0.60509199999999908</v>
      </c>
      <c r="AN48" s="95">
        <f t="shared" si="5"/>
        <v>0.39993300000000431</v>
      </c>
      <c r="AO48" s="95">
        <f t="shared" si="6"/>
        <v>2.8286699999999776E-3</v>
      </c>
      <c r="AP48" s="95">
        <f t="shared" si="7"/>
        <v>2.2806300000000057E-3</v>
      </c>
      <c r="AQ48" s="120">
        <f t="shared" si="8"/>
        <v>-7.6296110000000014E-3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33.899687</v>
      </c>
      <c r="G49" s="187">
        <v>37.218139999999998</v>
      </c>
      <c r="H49" s="187">
        <v>0.97974945000000002</v>
      </c>
      <c r="I49" s="62">
        <v>0.98340835999999998</v>
      </c>
      <c r="J49" s="62">
        <v>3.3006918000000003E-2</v>
      </c>
      <c r="K49" s="188"/>
      <c r="L49" s="258"/>
      <c r="M49" s="258"/>
      <c r="N49" s="56"/>
      <c r="O49" s="28"/>
      <c r="P49" s="56"/>
      <c r="Q49" s="28"/>
      <c r="R49" s="132"/>
      <c r="S49" s="213"/>
      <c r="T49" s="285"/>
      <c r="U49" s="27" t="s">
        <v>34</v>
      </c>
      <c r="V49" s="186"/>
      <c r="W49" s="56"/>
      <c r="X49" s="187">
        <v>34.821131000000001</v>
      </c>
      <c r="Y49" s="187">
        <v>38.056198000000002</v>
      </c>
      <c r="Z49" s="187">
        <v>0.98143913000000005</v>
      </c>
      <c r="AA49" s="62">
        <v>0.98509000000000002</v>
      </c>
      <c r="AB49" s="62">
        <v>2.9714181999999999E-2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0.92144400000000104</v>
      </c>
      <c r="AN49" s="121">
        <f t="shared" si="5"/>
        <v>0.83805800000000374</v>
      </c>
      <c r="AO49" s="121">
        <f t="shared" si="6"/>
        <v>1.6896800000000267E-3</v>
      </c>
      <c r="AP49" s="121">
        <f t="shared" si="7"/>
        <v>1.6816400000000398E-3</v>
      </c>
      <c r="AQ49" s="87">
        <f t="shared" si="8"/>
        <v>-3.2927360000000044E-3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38.118690999999998</v>
      </c>
      <c r="G50" s="187">
        <v>41.431803000000002</v>
      </c>
      <c r="H50" s="187">
        <v>0.98894210999999999</v>
      </c>
      <c r="I50" s="62">
        <v>0.99232343999999995</v>
      </c>
      <c r="J50" s="62">
        <v>1.8862098000000001E-2</v>
      </c>
      <c r="K50" s="188"/>
      <c r="L50" s="258"/>
      <c r="M50" s="258"/>
      <c r="N50" s="56"/>
      <c r="O50" s="28"/>
      <c r="P50" s="56"/>
      <c r="Q50" s="28"/>
      <c r="R50" s="132"/>
      <c r="S50" s="213"/>
      <c r="T50" s="285"/>
      <c r="U50" s="27" t="s">
        <v>35</v>
      </c>
      <c r="V50" s="186"/>
      <c r="W50" s="56"/>
      <c r="X50" s="187">
        <v>38.835591999999998</v>
      </c>
      <c r="Y50" s="187">
        <v>42.170641000000003</v>
      </c>
      <c r="Z50" s="187">
        <v>0.99013806999999998</v>
      </c>
      <c r="AA50" s="62">
        <v>0.99314225</v>
      </c>
      <c r="AB50" s="62">
        <v>1.6812686E-2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0.71690100000000001</v>
      </c>
      <c r="AN50" s="121">
        <f t="shared" si="5"/>
        <v>0.73883800000000122</v>
      </c>
      <c r="AO50" s="121">
        <f t="shared" si="6"/>
        <v>1.1959599999999959E-3</v>
      </c>
      <c r="AP50" s="121">
        <f t="shared" si="7"/>
        <v>8.1881000000005866E-4</v>
      </c>
      <c r="AQ50" s="87">
        <f t="shared" si="8"/>
        <v>-2.0494120000000005E-3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42.219532000000001</v>
      </c>
      <c r="G51" s="187">
        <v>45.322989</v>
      </c>
      <c r="H51" s="187">
        <v>0.99379563999999998</v>
      </c>
      <c r="I51" s="62">
        <v>0.99628269999999997</v>
      </c>
      <c r="J51" s="62">
        <v>8.2089034999999998E-3</v>
      </c>
      <c r="K51" s="188"/>
      <c r="L51" s="258"/>
      <c r="M51" s="258"/>
      <c r="N51" s="56"/>
      <c r="O51" s="28"/>
      <c r="P51" s="56"/>
      <c r="Q51" s="28"/>
      <c r="R51" s="132"/>
      <c r="S51" s="213"/>
      <c r="T51" s="285"/>
      <c r="U51" s="27" t="s">
        <v>37</v>
      </c>
      <c r="V51" s="186"/>
      <c r="W51" s="56"/>
      <c r="X51" s="187">
        <v>42.883980999999999</v>
      </c>
      <c r="Y51" s="187">
        <v>45.948228</v>
      </c>
      <c r="Z51" s="187">
        <v>0.99431216</v>
      </c>
      <c r="AA51" s="62">
        <v>0.99672914000000001</v>
      </c>
      <c r="AB51" s="62">
        <v>6.9562225000000004E-3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0.66444899999999762</v>
      </c>
      <c r="AN51" s="121">
        <f t="shared" si="5"/>
        <v>0.62523900000000054</v>
      </c>
      <c r="AO51" s="121">
        <f t="shared" si="6"/>
        <v>5.165200000000203E-4</v>
      </c>
      <c r="AP51" s="121">
        <f t="shared" si="7"/>
        <v>4.4644000000004791E-4</v>
      </c>
      <c r="AQ51" s="87">
        <f t="shared" si="8"/>
        <v>-1.2526809999999994E-3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30.459893999999998</v>
      </c>
      <c r="G53" s="96">
        <v>34.368659999999998</v>
      </c>
      <c r="H53" s="96">
        <v>0.96718588000000005</v>
      </c>
      <c r="I53" s="60">
        <v>0.97204712000000004</v>
      </c>
      <c r="J53" s="60">
        <v>5.3085223000000001E-2</v>
      </c>
      <c r="K53" s="61"/>
      <c r="L53" s="257"/>
      <c r="M53" s="257"/>
      <c r="N53" s="55"/>
      <c r="O53" s="26"/>
      <c r="P53" s="55"/>
      <c r="Q53" s="26"/>
      <c r="R53" s="131"/>
      <c r="S53" s="213"/>
      <c r="T53" s="287" t="s">
        <v>75</v>
      </c>
      <c r="U53" s="25" t="s">
        <v>33</v>
      </c>
      <c r="V53" s="39"/>
      <c r="W53" s="55"/>
      <c r="X53" s="96">
        <v>31.213547999999999</v>
      </c>
      <c r="Y53" s="96">
        <v>34.910437999999999</v>
      </c>
      <c r="Z53" s="96">
        <v>0.97048718</v>
      </c>
      <c r="AA53" s="60">
        <v>0.97497023000000005</v>
      </c>
      <c r="AB53" s="60">
        <v>4.5646340000000001E-2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0.75365400000000093</v>
      </c>
      <c r="AN53" s="95">
        <f t="shared" si="5"/>
        <v>0.54177800000000076</v>
      </c>
      <c r="AO53" s="95">
        <f t="shared" si="6"/>
        <v>3.3012999999999515E-3</v>
      </c>
      <c r="AP53" s="95">
        <f t="shared" si="7"/>
        <v>2.9231100000000065E-3</v>
      </c>
      <c r="AQ53" s="120">
        <f t="shared" si="8"/>
        <v>-7.4388830000000003E-3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33.895401</v>
      </c>
      <c r="G54" s="187">
        <v>37.238725000000002</v>
      </c>
      <c r="H54" s="187">
        <v>0.98000229000000005</v>
      </c>
      <c r="I54" s="62">
        <v>0.98375674999999996</v>
      </c>
      <c r="J54" s="62">
        <v>3.3432476000000003E-2</v>
      </c>
      <c r="K54" s="188"/>
      <c r="L54" s="258"/>
      <c r="M54" s="258"/>
      <c r="N54" s="56"/>
      <c r="O54" s="28"/>
      <c r="P54" s="56"/>
      <c r="Q54" s="28"/>
      <c r="R54" s="132"/>
      <c r="S54" s="213"/>
      <c r="T54" s="285"/>
      <c r="U54" s="27" t="s">
        <v>34</v>
      </c>
      <c r="V54" s="186"/>
      <c r="W54" s="56"/>
      <c r="X54" s="187">
        <v>34.841239999999999</v>
      </c>
      <c r="Y54" s="187">
        <v>38.104246000000003</v>
      </c>
      <c r="Z54" s="187">
        <v>0.98167006000000001</v>
      </c>
      <c r="AA54" s="62">
        <v>0.98543839</v>
      </c>
      <c r="AB54" s="62">
        <v>3.0156367E-2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0.94583899999999943</v>
      </c>
      <c r="AN54" s="121">
        <f t="shared" si="5"/>
        <v>0.8655210000000011</v>
      </c>
      <c r="AO54" s="121">
        <f t="shared" si="6"/>
        <v>1.6677699999999573E-3</v>
      </c>
      <c r="AP54" s="121">
        <f t="shared" si="7"/>
        <v>1.6816400000000398E-3</v>
      </c>
      <c r="AQ54" s="87">
        <f t="shared" si="8"/>
        <v>-3.2761090000000027E-3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38.122531000000002</v>
      </c>
      <c r="G55" s="187">
        <v>41.461950000000002</v>
      </c>
      <c r="H55" s="187">
        <v>0.98901786999999997</v>
      </c>
      <c r="I55" s="62">
        <v>0.99234405999999997</v>
      </c>
      <c r="J55" s="62">
        <v>1.9251959999999999E-2</v>
      </c>
      <c r="K55" s="188"/>
      <c r="L55" s="258"/>
      <c r="M55" s="258"/>
      <c r="N55" s="56"/>
      <c r="O55" s="28"/>
      <c r="P55" s="56"/>
      <c r="Q55" s="28"/>
      <c r="R55" s="132"/>
      <c r="S55" s="213"/>
      <c r="T55" s="285"/>
      <c r="U55" s="27" t="s">
        <v>35</v>
      </c>
      <c r="V55" s="186"/>
      <c r="W55" s="56"/>
      <c r="X55" s="187">
        <v>38.880623</v>
      </c>
      <c r="Y55" s="187">
        <v>42.191274</v>
      </c>
      <c r="Z55" s="187">
        <v>0.99020142</v>
      </c>
      <c r="AA55" s="62">
        <v>0.99321713</v>
      </c>
      <c r="AB55" s="62">
        <v>1.6689202E-2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0.75809199999999777</v>
      </c>
      <c r="AN55" s="121">
        <f t="shared" si="5"/>
        <v>0.72932399999999831</v>
      </c>
      <c r="AO55" s="121">
        <f t="shared" si="6"/>
        <v>1.1835500000000332E-3</v>
      </c>
      <c r="AP55" s="121">
        <f t="shared" si="7"/>
        <v>8.7307000000003132E-4</v>
      </c>
      <c r="AQ55" s="87">
        <f t="shared" si="8"/>
        <v>-2.5627579999999983E-3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42.281399999999998</v>
      </c>
      <c r="G56" s="187">
        <v>45.390436999999999</v>
      </c>
      <c r="H56" s="187">
        <v>0.99387062000000004</v>
      </c>
      <c r="I56" s="62">
        <v>0.99632092999999999</v>
      </c>
      <c r="J56" s="62">
        <v>8.0467379999999995E-3</v>
      </c>
      <c r="K56" s="188"/>
      <c r="L56" s="258"/>
      <c r="M56" s="258"/>
      <c r="N56" s="56"/>
      <c r="O56" s="28"/>
      <c r="P56" s="56"/>
      <c r="Q56" s="28"/>
      <c r="R56" s="132"/>
      <c r="S56" s="213"/>
      <c r="T56" s="285"/>
      <c r="U56" s="27" t="s">
        <v>37</v>
      </c>
      <c r="V56" s="186"/>
      <c r="W56" s="56"/>
      <c r="X56" s="187">
        <v>42.891201000000002</v>
      </c>
      <c r="Y56" s="187">
        <v>45.918719000000003</v>
      </c>
      <c r="Z56" s="187">
        <v>0.99431201999999996</v>
      </c>
      <c r="AA56" s="62">
        <v>0.99669403999999995</v>
      </c>
      <c r="AB56" s="62">
        <v>6.7540836000000003E-3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0.60980100000000448</v>
      </c>
      <c r="AN56" s="121">
        <f t="shared" si="5"/>
        <v>0.52828200000000436</v>
      </c>
      <c r="AO56" s="121">
        <f t="shared" si="6"/>
        <v>4.4139999999992519E-4</v>
      </c>
      <c r="AP56" s="121">
        <f t="shared" si="7"/>
        <v>3.7310999999995431E-4</v>
      </c>
      <c r="AQ56" s="87">
        <f t="shared" si="8"/>
        <v>-1.2926543999999991E-3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30.757342999999999</v>
      </c>
      <c r="G58" s="96">
        <v>34.603693</v>
      </c>
      <c r="H58" s="96">
        <v>0.96735026000000002</v>
      </c>
      <c r="I58" s="60">
        <v>0.97300975000000001</v>
      </c>
      <c r="J58" s="60">
        <v>5.3838509999999999E-2</v>
      </c>
      <c r="K58" s="61"/>
      <c r="L58" s="257"/>
      <c r="M58" s="257"/>
      <c r="N58" s="55"/>
      <c r="O58" s="26"/>
      <c r="P58" s="55"/>
      <c r="Q58" s="26"/>
      <c r="R58" s="131"/>
      <c r="S58" s="213"/>
      <c r="T58" s="287" t="s">
        <v>76</v>
      </c>
      <c r="U58" s="25" t="s">
        <v>33</v>
      </c>
      <c r="V58" s="39"/>
      <c r="W58" s="55"/>
      <c r="X58" s="96">
        <v>31.423272000000001</v>
      </c>
      <c r="Y58" s="96">
        <v>35.018611999999997</v>
      </c>
      <c r="Z58" s="96">
        <v>0.96999725999999997</v>
      </c>
      <c r="AA58" s="60">
        <v>0.97579282000000001</v>
      </c>
      <c r="AB58" s="60">
        <v>4.7051259999999998E-2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0.66592900000000199</v>
      </c>
      <c r="AN58" s="95">
        <f t="shared" si="5"/>
        <v>0.4149189999999976</v>
      </c>
      <c r="AO58" s="95">
        <f t="shared" si="6"/>
        <v>2.6469999999999549E-3</v>
      </c>
      <c r="AP58" s="95">
        <f t="shared" si="7"/>
        <v>2.7830699999999986E-3</v>
      </c>
      <c r="AQ58" s="120">
        <f t="shared" si="8"/>
        <v>-6.7872500000000016E-3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34.065933999999999</v>
      </c>
      <c r="G59" s="187">
        <v>37.434201999999999</v>
      </c>
      <c r="H59" s="187">
        <v>0.97999084000000003</v>
      </c>
      <c r="I59" s="62">
        <v>0.98447225000000005</v>
      </c>
      <c r="J59" s="62">
        <v>3.3985883000000001E-2</v>
      </c>
      <c r="K59" s="188"/>
      <c r="L59" s="258"/>
      <c r="M59" s="258"/>
      <c r="N59" s="56"/>
      <c r="O59" s="28"/>
      <c r="P59" s="56"/>
      <c r="Q59" s="28"/>
      <c r="R59" s="132"/>
      <c r="S59" s="213"/>
      <c r="T59" s="285"/>
      <c r="U59" s="27" t="s">
        <v>34</v>
      </c>
      <c r="V59" s="186"/>
      <c r="W59" s="56"/>
      <c r="X59" s="187">
        <v>34.875968999999998</v>
      </c>
      <c r="Y59" s="187">
        <v>38.217821000000001</v>
      </c>
      <c r="Z59" s="187">
        <v>0.98158230999999996</v>
      </c>
      <c r="AA59" s="62">
        <v>0.98593450000000005</v>
      </c>
      <c r="AB59" s="62">
        <v>3.0819504000000001E-2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0.81003499999999917</v>
      </c>
      <c r="AN59" s="121">
        <f t="shared" si="5"/>
        <v>0.78361900000000162</v>
      </c>
      <c r="AO59" s="121">
        <f t="shared" si="6"/>
        <v>1.5914699999999282E-3</v>
      </c>
      <c r="AP59" s="121">
        <f t="shared" si="7"/>
        <v>1.4622499999999983E-3</v>
      </c>
      <c r="AQ59" s="87">
        <f t="shared" si="8"/>
        <v>-3.1663790000000004E-3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37.897948</v>
      </c>
      <c r="G60" s="187">
        <v>41.325208000000003</v>
      </c>
      <c r="H60" s="187">
        <v>0.98910975000000001</v>
      </c>
      <c r="I60" s="62">
        <v>0.99237790999999997</v>
      </c>
      <c r="J60" s="62">
        <v>2.0229170000000001E-2</v>
      </c>
      <c r="K60" s="188"/>
      <c r="L60" s="258"/>
      <c r="M60" s="258"/>
      <c r="N60" s="56"/>
      <c r="O60" s="28"/>
      <c r="P60" s="56"/>
      <c r="Q60" s="28"/>
      <c r="R60" s="132"/>
      <c r="S60" s="213"/>
      <c r="T60" s="285"/>
      <c r="U60" s="27" t="s">
        <v>35</v>
      </c>
      <c r="V60" s="186"/>
      <c r="W60" s="56"/>
      <c r="X60" s="187">
        <v>38.770646999999997</v>
      </c>
      <c r="Y60" s="187">
        <v>42.193275999999997</v>
      </c>
      <c r="Z60" s="187">
        <v>0.99026479000000001</v>
      </c>
      <c r="AA60" s="62">
        <v>0.99332054999999997</v>
      </c>
      <c r="AB60" s="62">
        <v>1.7200674999999999E-2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0.87269899999999723</v>
      </c>
      <c r="AN60" s="121">
        <f t="shared" si="5"/>
        <v>0.86806799999999384</v>
      </c>
      <c r="AO60" s="121">
        <f t="shared" si="6"/>
        <v>1.1550399999999961E-3</v>
      </c>
      <c r="AP60" s="121">
        <f t="shared" si="7"/>
        <v>9.4263999999999459E-4</v>
      </c>
      <c r="AQ60" s="87">
        <f t="shared" si="8"/>
        <v>-3.0284950000000026E-3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42.355041999999997</v>
      </c>
      <c r="G61" s="187">
        <v>45.479356000000003</v>
      </c>
      <c r="H61" s="187">
        <v>0.99393810999999999</v>
      </c>
      <c r="I61" s="62">
        <v>0.99635507999999995</v>
      </c>
      <c r="J61" s="62">
        <v>8.3403899999999996E-3</v>
      </c>
      <c r="K61" s="188"/>
      <c r="L61" s="258"/>
      <c r="M61" s="258"/>
      <c r="N61" s="56"/>
      <c r="O61" s="28"/>
      <c r="P61" s="56"/>
      <c r="Q61" s="28"/>
      <c r="R61" s="132"/>
      <c r="S61" s="213"/>
      <c r="T61" s="285"/>
      <c r="U61" s="27" t="s">
        <v>37</v>
      </c>
      <c r="V61" s="186"/>
      <c r="W61" s="56"/>
      <c r="X61" s="187">
        <v>43.042403999999998</v>
      </c>
      <c r="Y61" s="187">
        <v>46.068002999999997</v>
      </c>
      <c r="Z61" s="187">
        <v>0.99434732999999997</v>
      </c>
      <c r="AA61" s="62">
        <v>0.99673115999999995</v>
      </c>
      <c r="AB61" s="62">
        <v>6.8175670000000001E-3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0.68736200000000025</v>
      </c>
      <c r="AN61" s="121">
        <f t="shared" si="5"/>
        <v>0.58864699999999459</v>
      </c>
      <c r="AO61" s="121">
        <f t="shared" si="6"/>
        <v>4.0921999999998793E-4</v>
      </c>
      <c r="AP61" s="121">
        <f t="shared" si="7"/>
        <v>3.7608000000000086E-4</v>
      </c>
      <c r="AQ61" s="87">
        <f t="shared" si="8"/>
        <v>-1.5228229999999995E-3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30.802326999999998</v>
      </c>
      <c r="G63" s="96">
        <v>35.003166</v>
      </c>
      <c r="H63" s="96">
        <v>0.96667692999999999</v>
      </c>
      <c r="I63" s="60">
        <v>0.97296561999999998</v>
      </c>
      <c r="J63" s="60">
        <v>5.5424376999999997E-2</v>
      </c>
      <c r="K63" s="61"/>
      <c r="L63" s="257"/>
      <c r="M63" s="257"/>
      <c r="N63" s="55"/>
      <c r="O63" s="26"/>
      <c r="P63" s="55"/>
      <c r="Q63" s="26"/>
      <c r="R63" s="131"/>
      <c r="S63" s="213"/>
      <c r="T63" s="287" t="s">
        <v>77</v>
      </c>
      <c r="U63" s="25" t="s">
        <v>33</v>
      </c>
      <c r="V63" s="39"/>
      <c r="W63" s="55"/>
      <c r="X63" s="96">
        <v>31.577158000000001</v>
      </c>
      <c r="Y63" s="96">
        <v>35.331702999999997</v>
      </c>
      <c r="Z63" s="96">
        <v>0.96907949000000004</v>
      </c>
      <c r="AA63" s="60">
        <v>0.97615671000000004</v>
      </c>
      <c r="AB63" s="60">
        <v>5.0465718E-2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0.77483100000000249</v>
      </c>
      <c r="AN63" s="95">
        <f t="shared" si="5"/>
        <v>0.32853699999999719</v>
      </c>
      <c r="AO63" s="95">
        <f t="shared" si="6"/>
        <v>2.4025600000000535E-3</v>
      </c>
      <c r="AP63" s="95">
        <f t="shared" si="7"/>
        <v>3.191090000000063E-3</v>
      </c>
      <c r="AQ63" s="120">
        <f t="shared" si="8"/>
        <v>-4.9586589999999972E-3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34.279277</v>
      </c>
      <c r="G64" s="187">
        <v>37.801602000000003</v>
      </c>
      <c r="H64" s="187">
        <v>0.97998768000000003</v>
      </c>
      <c r="I64" s="62">
        <v>0.98463308000000005</v>
      </c>
      <c r="J64" s="62">
        <v>3.4817304E-2</v>
      </c>
      <c r="K64" s="188"/>
      <c r="L64" s="258"/>
      <c r="M64" s="258"/>
      <c r="N64" s="56"/>
      <c r="O64" s="28"/>
      <c r="P64" s="56"/>
      <c r="Q64" s="28"/>
      <c r="R64" s="132"/>
      <c r="S64" s="213"/>
      <c r="T64" s="285"/>
      <c r="U64" s="27" t="s">
        <v>34</v>
      </c>
      <c r="V64" s="186"/>
      <c r="W64" s="56"/>
      <c r="X64" s="187">
        <v>34.823928000000002</v>
      </c>
      <c r="Y64" s="187">
        <v>38.159109000000001</v>
      </c>
      <c r="Z64" s="187">
        <v>0.98139034999999997</v>
      </c>
      <c r="AA64" s="62">
        <v>0.98619447000000005</v>
      </c>
      <c r="AB64" s="62">
        <v>3.3919573000000001E-2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0.54465100000000177</v>
      </c>
      <c r="AN64" s="121">
        <f t="shared" si="5"/>
        <v>0.35750699999999824</v>
      </c>
      <c r="AO64" s="121">
        <f t="shared" si="6"/>
        <v>1.4026699999999392E-3</v>
      </c>
      <c r="AP64" s="121">
        <f t="shared" si="7"/>
        <v>1.5613899999999958E-3</v>
      </c>
      <c r="AQ64" s="87">
        <f t="shared" si="8"/>
        <v>-8.9773099999999884E-4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38.265087000000001</v>
      </c>
      <c r="G65" s="187">
        <v>41.559873000000003</v>
      </c>
      <c r="H65" s="187">
        <v>0.98919858000000005</v>
      </c>
      <c r="I65" s="62">
        <v>0.99247162</v>
      </c>
      <c r="J65" s="62">
        <v>2.0386504E-2</v>
      </c>
      <c r="K65" s="188"/>
      <c r="L65" s="258"/>
      <c r="M65" s="258"/>
      <c r="N65" s="56"/>
      <c r="O65" s="28"/>
      <c r="P65" s="56"/>
      <c r="Q65" s="28"/>
      <c r="R65" s="132"/>
      <c r="S65" s="213"/>
      <c r="T65" s="285"/>
      <c r="U65" s="27" t="s">
        <v>35</v>
      </c>
      <c r="V65" s="186"/>
      <c r="W65" s="56"/>
      <c r="X65" s="187">
        <v>38.783647999999999</v>
      </c>
      <c r="Y65" s="187">
        <v>42.179183999999999</v>
      </c>
      <c r="Z65" s="187">
        <v>0.99028682000000001</v>
      </c>
      <c r="AA65" s="62">
        <v>0.99338199000000005</v>
      </c>
      <c r="AB65" s="62">
        <v>1.8141232E-2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0.51856099999999827</v>
      </c>
      <c r="AN65" s="121">
        <f t="shared" si="5"/>
        <v>0.61931099999999617</v>
      </c>
      <c r="AO65" s="121">
        <f t="shared" si="6"/>
        <v>1.0882399999999626E-3</v>
      </c>
      <c r="AP65" s="121">
        <f t="shared" si="7"/>
        <v>9.103700000000492E-4</v>
      </c>
      <c r="AQ65" s="87">
        <f t="shared" si="8"/>
        <v>-2.2452719999999995E-3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42.341734000000002</v>
      </c>
      <c r="G66" s="187">
        <v>45.507841999999997</v>
      </c>
      <c r="H66" s="187">
        <v>0.99397241000000003</v>
      </c>
      <c r="I66" s="62">
        <v>0.99642273000000003</v>
      </c>
      <c r="J66" s="62">
        <v>8.6181285000000007E-3</v>
      </c>
      <c r="K66" s="188"/>
      <c r="L66" s="258"/>
      <c r="M66" s="258"/>
      <c r="N66" s="56"/>
      <c r="O66" s="28"/>
      <c r="P66" s="56"/>
      <c r="Q66" s="28"/>
      <c r="R66" s="132"/>
      <c r="S66" s="213"/>
      <c r="T66" s="285"/>
      <c r="U66" s="27" t="s">
        <v>37</v>
      </c>
      <c r="V66" s="186"/>
      <c r="W66" s="56"/>
      <c r="X66" s="187">
        <v>42.937828000000003</v>
      </c>
      <c r="Y66" s="187">
        <v>46.009146999999999</v>
      </c>
      <c r="Z66" s="187">
        <v>0.99439829000000002</v>
      </c>
      <c r="AA66" s="62">
        <v>0.99675570999999996</v>
      </c>
      <c r="AB66" s="62">
        <v>7.1072163999999997E-3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0.59609400000000079</v>
      </c>
      <c r="AN66" s="121">
        <f t="shared" si="5"/>
        <v>0.50130500000000211</v>
      </c>
      <c r="AO66" s="121">
        <f t="shared" si="6"/>
        <v>4.258799999999896E-4</v>
      </c>
      <c r="AP66" s="121">
        <f t="shared" si="7"/>
        <v>3.3297999999992722E-4</v>
      </c>
      <c r="AQ66" s="87">
        <f t="shared" si="8"/>
        <v>-1.510912100000001E-3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30.045515000000002</v>
      </c>
      <c r="G68" s="96">
        <v>33.983254000000002</v>
      </c>
      <c r="H68" s="96">
        <v>0.96477400999999996</v>
      </c>
      <c r="I68" s="60">
        <v>0.97171162</v>
      </c>
      <c r="J68" s="60">
        <v>5.7521056000000001E-2</v>
      </c>
      <c r="K68" s="61"/>
      <c r="L68" s="257"/>
      <c r="M68" s="257"/>
      <c r="N68" s="55"/>
      <c r="O68" s="26"/>
      <c r="P68" s="55"/>
      <c r="Q68" s="26"/>
      <c r="R68" s="131"/>
      <c r="S68" s="213"/>
      <c r="T68" s="287" t="s">
        <v>78</v>
      </c>
      <c r="U68" s="25" t="s">
        <v>33</v>
      </c>
      <c r="V68" s="39"/>
      <c r="W68" s="55"/>
      <c r="X68" s="96">
        <v>30.773308</v>
      </c>
      <c r="Y68" s="96">
        <v>34.468381000000001</v>
      </c>
      <c r="Z68" s="96">
        <v>0.96687858000000004</v>
      </c>
      <c r="AA68" s="60">
        <v>0.97356929000000003</v>
      </c>
      <c r="AB68" s="60">
        <v>5.445999E-2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0.72779299999999836</v>
      </c>
      <c r="AN68" s="95">
        <f t="shared" si="5"/>
        <v>0.48512699999999853</v>
      </c>
      <c r="AO68" s="95">
        <f t="shared" si="6"/>
        <v>2.1045700000000833E-3</v>
      </c>
      <c r="AP68" s="95">
        <f t="shared" si="7"/>
        <v>1.8576700000000335E-3</v>
      </c>
      <c r="AQ68" s="120">
        <f t="shared" si="8"/>
        <v>-3.0610660000000012E-3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33.748179</v>
      </c>
      <c r="G69" s="187">
        <v>37.139991999999999</v>
      </c>
      <c r="H69" s="187">
        <v>0.97928084999999998</v>
      </c>
      <c r="I69" s="62">
        <v>0.98431179999999996</v>
      </c>
      <c r="J69" s="62">
        <v>3.6172203999999999E-2</v>
      </c>
      <c r="K69" s="188"/>
      <c r="L69" s="258"/>
      <c r="M69" s="258"/>
      <c r="N69" s="56"/>
      <c r="O69" s="28"/>
      <c r="P69" s="56"/>
      <c r="Q69" s="28"/>
      <c r="R69" s="132"/>
      <c r="S69" s="213"/>
      <c r="T69" s="285"/>
      <c r="U69" s="27" t="s">
        <v>34</v>
      </c>
      <c r="V69" s="186"/>
      <c r="W69" s="56"/>
      <c r="X69" s="187">
        <v>34.824728</v>
      </c>
      <c r="Y69" s="187">
        <v>38.099815999999997</v>
      </c>
      <c r="Z69" s="187">
        <v>0.98104882000000004</v>
      </c>
      <c r="AA69" s="62">
        <v>0.98582309000000001</v>
      </c>
      <c r="AB69" s="62">
        <v>3.3621433999999999E-2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1.076549</v>
      </c>
      <c r="AN69" s="121">
        <f t="shared" si="5"/>
        <v>0.95982399999999757</v>
      </c>
      <c r="AO69" s="121">
        <f t="shared" si="6"/>
        <v>1.7679700000000631E-3</v>
      </c>
      <c r="AP69" s="121">
        <f t="shared" si="7"/>
        <v>1.511290000000054E-3</v>
      </c>
      <c r="AQ69" s="87">
        <f t="shared" si="8"/>
        <v>-2.5507700000000008E-3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38.326543999999998</v>
      </c>
      <c r="G70" s="187">
        <v>41.581873000000002</v>
      </c>
      <c r="H70" s="187">
        <v>0.98949518000000003</v>
      </c>
      <c r="I70" s="62">
        <v>0.99291929999999995</v>
      </c>
      <c r="J70" s="62">
        <v>1.8980883E-2</v>
      </c>
      <c r="K70" s="188"/>
      <c r="L70" s="258"/>
      <c r="M70" s="258"/>
      <c r="N70" s="56"/>
      <c r="O70" s="28"/>
      <c r="P70" s="56"/>
      <c r="Q70" s="28"/>
      <c r="R70" s="132"/>
      <c r="S70" s="213"/>
      <c r="T70" s="285"/>
      <c r="U70" s="27" t="s">
        <v>35</v>
      </c>
      <c r="V70" s="186"/>
      <c r="W70" s="56"/>
      <c r="X70" s="187">
        <v>39.216003000000001</v>
      </c>
      <c r="Y70" s="187">
        <v>42.446807</v>
      </c>
      <c r="Z70" s="187">
        <v>0.99047733999999998</v>
      </c>
      <c r="AA70" s="62">
        <v>0.99357448999999998</v>
      </c>
      <c r="AB70" s="62">
        <v>1.681013E-2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0.88945900000000222</v>
      </c>
      <c r="AN70" s="121">
        <f t="shared" si="5"/>
        <v>0.86493399999999809</v>
      </c>
      <c r="AO70" s="121">
        <f t="shared" si="6"/>
        <v>9.8215999999995418E-4</v>
      </c>
      <c r="AP70" s="121">
        <f t="shared" si="7"/>
        <v>6.5519000000002769E-4</v>
      </c>
      <c r="AQ70" s="87">
        <f t="shared" si="8"/>
        <v>-2.170753000000001E-3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42.565396</v>
      </c>
      <c r="G71" s="187">
        <v>45.601570000000002</v>
      </c>
      <c r="H71" s="187">
        <v>0.99410765000000001</v>
      </c>
      <c r="I71" s="62">
        <v>0.99655057000000002</v>
      </c>
      <c r="J71" s="62">
        <v>8.1928539999999994E-3</v>
      </c>
      <c r="K71" s="188"/>
      <c r="L71" s="258"/>
      <c r="M71" s="258"/>
      <c r="N71" s="56"/>
      <c r="O71" s="28"/>
      <c r="P71" s="56"/>
      <c r="Q71" s="28"/>
      <c r="R71" s="132"/>
      <c r="S71" s="213"/>
      <c r="T71" s="285"/>
      <c r="U71" s="27" t="s">
        <v>37</v>
      </c>
      <c r="V71" s="186"/>
      <c r="W71" s="56"/>
      <c r="X71" s="187">
        <v>43.093119000000002</v>
      </c>
      <c r="Y71" s="187">
        <v>46.055923999999997</v>
      </c>
      <c r="Z71" s="187">
        <v>0.99453179999999997</v>
      </c>
      <c r="AA71" s="62">
        <v>0.99688246000000003</v>
      </c>
      <c r="AB71" s="62">
        <v>7.2224150000000003E-3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0.52772300000000172</v>
      </c>
      <c r="AN71" s="121">
        <f t="shared" si="5"/>
        <v>0.45435399999999504</v>
      </c>
      <c r="AO71" s="121">
        <f t="shared" si="6"/>
        <v>4.2414999999995651E-4</v>
      </c>
      <c r="AP71" s="121">
        <f t="shared" si="7"/>
        <v>3.3189000000000135E-4</v>
      </c>
      <c r="AQ71" s="87">
        <f t="shared" si="8"/>
        <v>-9.7043899999999916E-4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29.75835</v>
      </c>
      <c r="G73" s="96">
        <v>34.126649999999998</v>
      </c>
      <c r="H73" s="96">
        <v>0.96725417000000002</v>
      </c>
      <c r="I73" s="60">
        <v>0.97314615000000004</v>
      </c>
      <c r="J73" s="60">
        <v>5.5298395E-2</v>
      </c>
      <c r="K73" s="61"/>
      <c r="L73" s="257"/>
      <c r="M73" s="257"/>
      <c r="N73" s="55"/>
      <c r="O73" s="26"/>
      <c r="P73" s="55"/>
      <c r="Q73" s="26"/>
      <c r="R73" s="131"/>
      <c r="S73" s="213"/>
      <c r="T73" s="287" t="s">
        <v>79</v>
      </c>
      <c r="U73" s="25" t="s">
        <v>33</v>
      </c>
      <c r="V73" s="39"/>
      <c r="W73" s="55"/>
      <c r="X73" s="96">
        <v>30.858035000000001</v>
      </c>
      <c r="Y73" s="96">
        <v>34.689135</v>
      </c>
      <c r="Z73" s="96">
        <v>0.96901329000000003</v>
      </c>
      <c r="AA73" s="60">
        <v>0.97491461999999995</v>
      </c>
      <c r="AB73" s="60">
        <v>5.1803811999999998E-2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1.0996850000000009</v>
      </c>
      <c r="AN73" s="95">
        <f t="shared" si="5"/>
        <v>0.56248500000000234</v>
      </c>
      <c r="AO73" s="95">
        <f t="shared" si="6"/>
        <v>1.7591200000000029E-3</v>
      </c>
      <c r="AP73" s="95">
        <f t="shared" si="7"/>
        <v>1.7684699999999109E-3</v>
      </c>
      <c r="AQ73" s="120">
        <f t="shared" si="8"/>
        <v>-3.4945830000000025E-3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33.282282000000002</v>
      </c>
      <c r="G74" s="187">
        <v>37.024583</v>
      </c>
      <c r="H74" s="187">
        <v>0.98022536999999998</v>
      </c>
      <c r="I74" s="62">
        <v>0.98502336000000001</v>
      </c>
      <c r="J74" s="62">
        <v>3.4700601999999997E-2</v>
      </c>
      <c r="K74" s="188"/>
      <c r="L74" s="258"/>
      <c r="M74" s="258"/>
      <c r="N74" s="56"/>
      <c r="O74" s="28"/>
      <c r="P74" s="56"/>
      <c r="Q74" s="28"/>
      <c r="R74" s="132"/>
      <c r="S74" s="213"/>
      <c r="T74" s="285"/>
      <c r="U74" s="27" t="s">
        <v>34</v>
      </c>
      <c r="V74" s="186"/>
      <c r="W74" s="56"/>
      <c r="X74" s="187">
        <v>35.035466</v>
      </c>
      <c r="Y74" s="187">
        <v>38.466942000000003</v>
      </c>
      <c r="Z74" s="187">
        <v>0.98177466999999996</v>
      </c>
      <c r="AA74" s="62">
        <v>0.98673226000000003</v>
      </c>
      <c r="AB74" s="62">
        <v>3.1827500000000002E-2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1.7531839999999974</v>
      </c>
      <c r="AN74" s="121">
        <f t="shared" si="5"/>
        <v>1.4423590000000033</v>
      </c>
      <c r="AO74" s="121">
        <f t="shared" si="6"/>
        <v>1.5492999999999757E-3</v>
      </c>
      <c r="AP74" s="121">
        <f t="shared" si="7"/>
        <v>1.7089000000000132E-3</v>
      </c>
      <c r="AQ74" s="87">
        <f t="shared" si="8"/>
        <v>-2.8731019999999954E-3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38.316670000000002</v>
      </c>
      <c r="G75" s="187">
        <v>41.711537999999997</v>
      </c>
      <c r="H75" s="187">
        <v>0.98972632999999999</v>
      </c>
      <c r="I75" s="62">
        <v>0.99300204000000003</v>
      </c>
      <c r="J75" s="62">
        <v>1.8358309999999999E-2</v>
      </c>
      <c r="K75" s="188"/>
      <c r="L75" s="258"/>
      <c r="M75" s="258"/>
      <c r="N75" s="56"/>
      <c r="O75" s="28"/>
      <c r="P75" s="56"/>
      <c r="Q75" s="28"/>
      <c r="R75" s="132"/>
      <c r="S75" s="213"/>
      <c r="T75" s="285"/>
      <c r="U75" s="27" t="s">
        <v>35</v>
      </c>
      <c r="V75" s="186"/>
      <c r="W75" s="56"/>
      <c r="X75" s="187">
        <v>39.258052999999997</v>
      </c>
      <c r="Y75" s="187">
        <v>42.501148999999998</v>
      </c>
      <c r="Z75" s="187">
        <v>0.99064841999999997</v>
      </c>
      <c r="AA75" s="62">
        <v>0.99357589000000002</v>
      </c>
      <c r="AB75" s="62">
        <v>1.6838457000000001E-2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0.94138299999999475</v>
      </c>
      <c r="AN75" s="121">
        <f t="shared" si="5"/>
        <v>0.78961100000000073</v>
      </c>
      <c r="AO75" s="121">
        <f t="shared" si="6"/>
        <v>9.2208999999998653E-4</v>
      </c>
      <c r="AP75" s="121">
        <f t="shared" si="7"/>
        <v>5.7384999999998687E-4</v>
      </c>
      <c r="AQ75" s="87">
        <f t="shared" si="8"/>
        <v>-1.5198529999999981E-3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42.612431000000001</v>
      </c>
      <c r="G76" s="187">
        <v>45.631171000000002</v>
      </c>
      <c r="H76" s="187">
        <v>0.99418846999999999</v>
      </c>
      <c r="I76" s="62">
        <v>0.99650371000000004</v>
      </c>
      <c r="J76" s="62">
        <v>8.2730849999999995E-3</v>
      </c>
      <c r="K76" s="188"/>
      <c r="L76" s="258"/>
      <c r="M76" s="258"/>
      <c r="N76" s="56"/>
      <c r="O76" s="28"/>
      <c r="P76" s="56"/>
      <c r="Q76" s="28"/>
      <c r="R76" s="132"/>
      <c r="S76" s="213"/>
      <c r="T76" s="285"/>
      <c r="U76" s="27" t="s">
        <v>37</v>
      </c>
      <c r="V76" s="186"/>
      <c r="W76" s="56"/>
      <c r="X76" s="187">
        <v>43.083585999999997</v>
      </c>
      <c r="Y76" s="187">
        <v>46.195919000000004</v>
      </c>
      <c r="Z76" s="187">
        <v>0.99459905000000004</v>
      </c>
      <c r="AA76" s="62">
        <v>0.99693173000000002</v>
      </c>
      <c r="AB76" s="62">
        <v>7.2634010000000001E-3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0.47115499999999599</v>
      </c>
      <c r="AN76" s="121">
        <f t="shared" si="5"/>
        <v>0.56474800000000158</v>
      </c>
      <c r="AO76" s="121">
        <f t="shared" si="6"/>
        <v>4.1058000000004924E-4</v>
      </c>
      <c r="AP76" s="121">
        <f t="shared" si="7"/>
        <v>4.2801999999997342E-4</v>
      </c>
      <c r="AQ76" s="87">
        <f t="shared" si="8"/>
        <v>-1.0096839999999994E-3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30.501719999999999</v>
      </c>
      <c r="G78" s="96">
        <v>34.126719999999999</v>
      </c>
      <c r="H78" s="96">
        <v>0.96865535000000003</v>
      </c>
      <c r="I78" s="60">
        <v>0.97431635999999999</v>
      </c>
      <c r="J78" s="60">
        <v>5.4903920000000002E-2</v>
      </c>
      <c r="K78" s="61"/>
      <c r="L78" s="257"/>
      <c r="M78" s="257"/>
      <c r="N78" s="55"/>
      <c r="O78" s="26"/>
      <c r="P78" s="55"/>
      <c r="Q78" s="26"/>
      <c r="R78" s="131"/>
      <c r="S78" s="213"/>
      <c r="T78" s="287" t="s">
        <v>80</v>
      </c>
      <c r="U78" s="25" t="s">
        <v>33</v>
      </c>
      <c r="V78" s="39"/>
      <c r="W78" s="55"/>
      <c r="X78" s="96">
        <v>31.144531000000001</v>
      </c>
      <c r="Y78" s="96">
        <v>34.405495000000002</v>
      </c>
      <c r="Z78" s="96">
        <v>0.9709006</v>
      </c>
      <c r="AA78" s="60">
        <v>0.97663867999999998</v>
      </c>
      <c r="AB78" s="60">
        <v>5.0519719999999997E-2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0.6428110000000018</v>
      </c>
      <c r="AN78" s="95">
        <f t="shared" si="5"/>
        <v>0.2787750000000031</v>
      </c>
      <c r="AO78" s="95">
        <f t="shared" si="6"/>
        <v>2.2452499999999764E-3</v>
      </c>
      <c r="AP78" s="95">
        <f t="shared" si="7"/>
        <v>2.3223199999999888E-3</v>
      </c>
      <c r="AQ78" s="120">
        <f t="shared" si="8"/>
        <v>-4.3842000000000048E-3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33.777428999999998</v>
      </c>
      <c r="G79" s="187">
        <v>37.051327000000001</v>
      </c>
      <c r="H79" s="187">
        <v>0.98063403000000005</v>
      </c>
      <c r="I79" s="62">
        <v>0.98508105000000001</v>
      </c>
      <c r="J79" s="62">
        <v>3.5517923999999999E-2</v>
      </c>
      <c r="K79" s="188"/>
      <c r="L79" s="258"/>
      <c r="M79" s="258"/>
      <c r="N79" s="56"/>
      <c r="O79" s="28"/>
      <c r="P79" s="56"/>
      <c r="Q79" s="28"/>
      <c r="R79" s="132"/>
      <c r="S79" s="213"/>
      <c r="T79" s="285"/>
      <c r="U79" s="27" t="s">
        <v>34</v>
      </c>
      <c r="V79" s="186"/>
      <c r="W79" s="56"/>
      <c r="X79" s="187">
        <v>35.293106999999999</v>
      </c>
      <c r="Y79" s="187">
        <v>38.447021999999997</v>
      </c>
      <c r="Z79" s="187">
        <v>0.98234887999999998</v>
      </c>
      <c r="AA79" s="62">
        <v>0.98729540999999998</v>
      </c>
      <c r="AB79" s="62">
        <v>3.1420730000000001E-2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1.5156780000000012</v>
      </c>
      <c r="AN79" s="121">
        <f t="shared" si="5"/>
        <v>1.3956949999999964</v>
      </c>
      <c r="AO79" s="121">
        <f t="shared" si="6"/>
        <v>1.7148499999999345E-3</v>
      </c>
      <c r="AP79" s="121">
        <f t="shared" si="7"/>
        <v>2.2143599999999708E-3</v>
      </c>
      <c r="AQ79" s="87">
        <f t="shared" si="8"/>
        <v>-4.0971939999999984E-3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38.124111999999997</v>
      </c>
      <c r="G80" s="187">
        <v>41.486626999999999</v>
      </c>
      <c r="H80" s="187">
        <v>0.98973016000000003</v>
      </c>
      <c r="I80" s="62">
        <v>0.99299521000000002</v>
      </c>
      <c r="J80" s="62">
        <v>1.9558039999999999E-2</v>
      </c>
      <c r="K80" s="188"/>
      <c r="L80" s="258"/>
      <c r="M80" s="258"/>
      <c r="N80" s="56"/>
      <c r="O80" s="28"/>
      <c r="P80" s="56"/>
      <c r="Q80" s="28"/>
      <c r="R80" s="132"/>
      <c r="S80" s="213"/>
      <c r="T80" s="285"/>
      <c r="U80" s="27" t="s">
        <v>35</v>
      </c>
      <c r="V80" s="186"/>
      <c r="W80" s="56"/>
      <c r="X80" s="187">
        <v>38.764054999999999</v>
      </c>
      <c r="Y80" s="187">
        <v>42.344464000000002</v>
      </c>
      <c r="Z80" s="187">
        <v>0.99076615000000001</v>
      </c>
      <c r="AA80" s="62">
        <v>0.99377771999999998</v>
      </c>
      <c r="AB80" s="62">
        <v>1.7439159999999999E-2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0.63994300000000237</v>
      </c>
      <c r="AN80" s="121">
        <f t="shared" si="5"/>
        <v>0.85783700000000351</v>
      </c>
      <c r="AO80" s="121">
        <f t="shared" si="6"/>
        <v>1.0359899999999866E-3</v>
      </c>
      <c r="AP80" s="121">
        <f t="shared" si="7"/>
        <v>7.8250999999995852E-4</v>
      </c>
      <c r="AQ80" s="87">
        <f t="shared" si="8"/>
        <v>-2.1188800000000001E-3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42.66621</v>
      </c>
      <c r="G81" s="187">
        <v>45.754527000000003</v>
      </c>
      <c r="H81" s="187">
        <v>0.99418136999999995</v>
      </c>
      <c r="I81" s="62">
        <v>0.99660154000000001</v>
      </c>
      <c r="J81" s="62">
        <v>7.9670339999999996E-3</v>
      </c>
      <c r="K81" s="188"/>
      <c r="L81" s="258"/>
      <c r="M81" s="258"/>
      <c r="N81" s="56"/>
      <c r="O81" s="28"/>
      <c r="P81" s="56"/>
      <c r="Q81" s="28"/>
      <c r="R81" s="132"/>
      <c r="S81" s="213"/>
      <c r="T81" s="285"/>
      <c r="U81" s="27" t="s">
        <v>37</v>
      </c>
      <c r="V81" s="186"/>
      <c r="W81" s="56"/>
      <c r="X81" s="187">
        <v>43.362276000000001</v>
      </c>
      <c r="Y81" s="187">
        <v>46.368318000000002</v>
      </c>
      <c r="Z81" s="187">
        <v>0.99458963</v>
      </c>
      <c r="AA81" s="62">
        <v>0.99697243999999996</v>
      </c>
      <c r="AB81" s="62">
        <v>6.9137979999999996E-3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0.69606600000000185</v>
      </c>
      <c r="AN81" s="121">
        <f t="shared" si="5"/>
        <v>0.61379099999999909</v>
      </c>
      <c r="AO81" s="121">
        <f t="shared" si="6"/>
        <v>4.0826000000004914E-4</v>
      </c>
      <c r="AP81" s="121">
        <f t="shared" si="7"/>
        <v>3.7089999999995182E-4</v>
      </c>
      <c r="AQ81" s="87">
        <f t="shared" si="8"/>
        <v>-1.0532359999999999E-3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30.856476000000001</v>
      </c>
      <c r="G83" s="96">
        <v>34.522795000000002</v>
      </c>
      <c r="H83" s="96">
        <v>0.96950696000000003</v>
      </c>
      <c r="I83" s="60">
        <v>0.97520284999999995</v>
      </c>
      <c r="J83" s="60">
        <v>5.3926907000000003E-2</v>
      </c>
      <c r="K83" s="61"/>
      <c r="L83" s="257"/>
      <c r="M83" s="257"/>
      <c r="N83" s="55"/>
      <c r="O83" s="26"/>
      <c r="P83" s="55"/>
      <c r="Q83" s="26"/>
      <c r="R83" s="131"/>
      <c r="S83" s="213"/>
      <c r="T83" s="284" t="s">
        <v>81</v>
      </c>
      <c r="U83" s="25" t="s">
        <v>33</v>
      </c>
      <c r="V83" s="39"/>
      <c r="W83" s="55"/>
      <c r="X83" s="96">
        <v>31.629458</v>
      </c>
      <c r="Y83" s="96">
        <v>35.029048000000003</v>
      </c>
      <c r="Z83" s="96">
        <v>0.97199643000000002</v>
      </c>
      <c r="AA83" s="60">
        <v>0.97819487000000005</v>
      </c>
      <c r="AB83" s="60">
        <v>4.8295713999999997E-2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0.77298199999999895</v>
      </c>
      <c r="AN83" s="95">
        <f t="shared" si="5"/>
        <v>0.50625300000000095</v>
      </c>
      <c r="AO83" s="95">
        <f t="shared" si="6"/>
        <v>2.4894699999999936E-3</v>
      </c>
      <c r="AP83" s="95">
        <f t="shared" si="7"/>
        <v>2.9920200000000952E-3</v>
      </c>
      <c r="AQ83" s="120">
        <f t="shared" si="8"/>
        <v>-5.6311930000000066E-3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34.346744000000001</v>
      </c>
      <c r="G84" s="187">
        <v>37.663873000000002</v>
      </c>
      <c r="H84" s="187">
        <v>0.98088173999999995</v>
      </c>
      <c r="I84" s="62">
        <v>0.98546034999999998</v>
      </c>
      <c r="J84" s="62">
        <v>3.3863820000000003E-2</v>
      </c>
      <c r="K84" s="188"/>
      <c r="L84" s="258"/>
      <c r="M84" s="258"/>
      <c r="N84" s="56"/>
      <c r="O84" s="28"/>
      <c r="P84" s="56"/>
      <c r="Q84" s="28"/>
      <c r="R84" s="132"/>
      <c r="S84" s="213"/>
      <c r="T84" s="285"/>
      <c r="U84" s="27" t="s">
        <v>34</v>
      </c>
      <c r="V84" s="186"/>
      <c r="W84" s="56"/>
      <c r="X84" s="187">
        <v>35.587727999999998</v>
      </c>
      <c r="Y84" s="187">
        <v>38.838996000000002</v>
      </c>
      <c r="Z84" s="187">
        <v>0.98241655999999999</v>
      </c>
      <c r="AA84" s="62">
        <v>0.98754801000000003</v>
      </c>
      <c r="AB84" s="62">
        <v>3.1284770000000003E-2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1.2409839999999974</v>
      </c>
      <c r="AN84" s="121">
        <f t="shared" si="5"/>
        <v>1.1751229999999993</v>
      </c>
      <c r="AO84" s="121">
        <f t="shared" si="6"/>
        <v>1.5348200000000478E-3</v>
      </c>
      <c r="AP84" s="121">
        <f t="shared" si="7"/>
        <v>2.0876600000000467E-3</v>
      </c>
      <c r="AQ84" s="87">
        <f t="shared" si="8"/>
        <v>-2.5790499999999994E-3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38.468975999999998</v>
      </c>
      <c r="G85" s="187">
        <v>41.715823999999998</v>
      </c>
      <c r="H85" s="187">
        <v>0.98945041</v>
      </c>
      <c r="I85" s="62">
        <v>0.99295858000000004</v>
      </c>
      <c r="J85" s="62">
        <v>1.9324299E-2</v>
      </c>
      <c r="K85" s="188"/>
      <c r="L85" s="258"/>
      <c r="M85" s="258"/>
      <c r="N85" s="56"/>
      <c r="O85" s="28"/>
      <c r="P85" s="56"/>
      <c r="Q85" s="28"/>
      <c r="R85" s="132"/>
      <c r="S85" s="213"/>
      <c r="T85" s="285"/>
      <c r="U85" s="27" t="s">
        <v>35</v>
      </c>
      <c r="V85" s="186"/>
      <c r="W85" s="56"/>
      <c r="X85" s="187">
        <v>39.324407999999998</v>
      </c>
      <c r="Y85" s="187">
        <v>42.591327</v>
      </c>
      <c r="Z85" s="187">
        <v>0.99060190999999997</v>
      </c>
      <c r="AA85" s="62">
        <v>0.99376063000000003</v>
      </c>
      <c r="AB85" s="62">
        <v>1.7343152000000001E-2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0.85543200000000041</v>
      </c>
      <c r="AN85" s="121">
        <f t="shared" si="5"/>
        <v>0.87550300000000192</v>
      </c>
      <c r="AO85" s="121">
        <f t="shared" si="6"/>
        <v>1.151499999999972E-3</v>
      </c>
      <c r="AP85" s="121">
        <f t="shared" si="7"/>
        <v>8.020499999999986E-4</v>
      </c>
      <c r="AQ85" s="87">
        <f t="shared" si="8"/>
        <v>-1.9811469999999991E-3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42.607171000000001</v>
      </c>
      <c r="G86" s="187">
        <v>45.624499</v>
      </c>
      <c r="H86" s="187">
        <v>0.99397656000000001</v>
      </c>
      <c r="I86" s="62">
        <v>0.99655678999999997</v>
      </c>
      <c r="J86" s="62">
        <v>8.5415839999999996E-3</v>
      </c>
      <c r="K86" s="188"/>
      <c r="L86" s="258"/>
      <c r="M86" s="258"/>
      <c r="N86" s="56"/>
      <c r="O86" s="28"/>
      <c r="P86" s="56"/>
      <c r="Q86" s="28"/>
      <c r="R86" s="132"/>
      <c r="S86" s="213"/>
      <c r="T86" s="285"/>
      <c r="U86" s="27" t="s">
        <v>37</v>
      </c>
      <c r="V86" s="186"/>
      <c r="W86" s="56"/>
      <c r="X86" s="187">
        <v>43.194076000000003</v>
      </c>
      <c r="Y86" s="187">
        <v>46.167513</v>
      </c>
      <c r="Z86" s="187">
        <v>0.99438305000000005</v>
      </c>
      <c r="AA86" s="62">
        <v>0.99690701000000004</v>
      </c>
      <c r="AB86" s="62">
        <v>7.4690095999999997E-3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0.58690500000000156</v>
      </c>
      <c r="AN86" s="121">
        <f t="shared" si="5"/>
        <v>0.54301399999999944</v>
      </c>
      <c r="AO86" s="121">
        <f t="shared" si="6"/>
        <v>4.064900000000371E-4</v>
      </c>
      <c r="AP86" s="121">
        <f t="shared" si="7"/>
        <v>3.502200000000677E-4</v>
      </c>
      <c r="AQ86" s="87">
        <f t="shared" si="8"/>
        <v>-1.0725743999999999E-3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31.257542999999998</v>
      </c>
      <c r="G88" s="96">
        <v>35.011369000000002</v>
      </c>
      <c r="H88" s="96">
        <v>0.97102102000000001</v>
      </c>
      <c r="I88" s="60">
        <v>0.97586273999999995</v>
      </c>
      <c r="J88" s="60">
        <v>5.141072E-2</v>
      </c>
      <c r="K88" s="61"/>
      <c r="L88" s="257"/>
      <c r="M88" s="257"/>
      <c r="N88" s="55"/>
      <c r="O88" s="26"/>
      <c r="P88" s="55"/>
      <c r="Q88" s="26"/>
      <c r="R88" s="131"/>
      <c r="S88" s="213"/>
      <c r="T88" s="284" t="s">
        <v>82</v>
      </c>
      <c r="U88" s="25" t="s">
        <v>33</v>
      </c>
      <c r="V88" s="39"/>
      <c r="W88" s="55"/>
      <c r="X88" s="96">
        <v>32.162278999999998</v>
      </c>
      <c r="Y88" s="96">
        <v>35.621692000000003</v>
      </c>
      <c r="Z88" s="96">
        <v>0.97351743000000002</v>
      </c>
      <c r="AA88" s="60">
        <v>0.97917412999999998</v>
      </c>
      <c r="AB88" s="60">
        <v>4.5566500000000003E-2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0.90473599999999976</v>
      </c>
      <c r="AN88" s="95">
        <f t="shared" si="5"/>
        <v>0.61032300000000106</v>
      </c>
      <c r="AO88" s="95">
        <f t="shared" si="6"/>
        <v>2.4964100000000045E-3</v>
      </c>
      <c r="AP88" s="95">
        <f t="shared" si="7"/>
        <v>3.3113900000000251E-3</v>
      </c>
      <c r="AQ88" s="120">
        <f t="shared" si="8"/>
        <v>-5.8442199999999972E-3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34.544637000000002</v>
      </c>
      <c r="G89" s="187">
        <v>37.812446000000001</v>
      </c>
      <c r="H89" s="187">
        <v>0.98176649999999999</v>
      </c>
      <c r="I89" s="62">
        <v>0.98619533000000004</v>
      </c>
      <c r="J89" s="62">
        <v>3.2664508000000002E-2</v>
      </c>
      <c r="K89" s="188"/>
      <c r="L89" s="258"/>
      <c r="M89" s="258"/>
      <c r="N89" s="56"/>
      <c r="O89" s="28"/>
      <c r="P89" s="56"/>
      <c r="Q89" s="28"/>
      <c r="R89" s="132"/>
      <c r="S89" s="213"/>
      <c r="T89" s="285"/>
      <c r="U89" s="27" t="s">
        <v>34</v>
      </c>
      <c r="V89" s="186"/>
      <c r="W89" s="56"/>
      <c r="X89" s="187">
        <v>35.723174999999998</v>
      </c>
      <c r="Y89" s="187">
        <v>38.970081999999998</v>
      </c>
      <c r="Z89" s="187">
        <v>0.98333687999999997</v>
      </c>
      <c r="AA89" s="62">
        <v>0.98800493</v>
      </c>
      <c r="AB89" s="62">
        <v>3.0357169999999999E-2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1.1785379999999961</v>
      </c>
      <c r="AN89" s="121">
        <f t="shared" si="5"/>
        <v>1.1576359999999966</v>
      </c>
      <c r="AO89" s="121">
        <f t="shared" si="6"/>
        <v>1.5703799999999823E-3</v>
      </c>
      <c r="AP89" s="121">
        <f t="shared" si="7"/>
        <v>1.8095999999999668E-3</v>
      </c>
      <c r="AQ89" s="87">
        <f t="shared" si="8"/>
        <v>-2.3073380000000025E-3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38.865088999999998</v>
      </c>
      <c r="G90" s="187">
        <v>42.05039</v>
      </c>
      <c r="H90" s="187">
        <v>0.98996229999999996</v>
      </c>
      <c r="I90" s="62">
        <v>0.99324699000000005</v>
      </c>
      <c r="J90" s="62">
        <v>1.8770064999999999E-2</v>
      </c>
      <c r="K90" s="188"/>
      <c r="L90" s="258"/>
      <c r="M90" s="258"/>
      <c r="N90" s="56"/>
      <c r="O90" s="28"/>
      <c r="P90" s="56"/>
      <c r="Q90" s="28"/>
      <c r="R90" s="132"/>
      <c r="S90" s="213"/>
      <c r="T90" s="285"/>
      <c r="U90" s="27" t="s">
        <v>35</v>
      </c>
      <c r="V90" s="186"/>
      <c r="W90" s="56"/>
      <c r="X90" s="187">
        <v>39.588681999999999</v>
      </c>
      <c r="Y90" s="187">
        <v>42.826622999999998</v>
      </c>
      <c r="Z90" s="187">
        <v>0.99107131000000004</v>
      </c>
      <c r="AA90" s="62">
        <v>0.99396267999999999</v>
      </c>
      <c r="AB90" s="62">
        <v>1.6300693000000002E-2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0.72359300000000104</v>
      </c>
      <c r="AN90" s="121">
        <f t="shared" si="5"/>
        <v>0.77623299999999773</v>
      </c>
      <c r="AO90" s="121">
        <f t="shared" si="6"/>
        <v>1.1090100000000769E-3</v>
      </c>
      <c r="AP90" s="121">
        <f t="shared" si="7"/>
        <v>7.1568999999993554E-4</v>
      </c>
      <c r="AQ90" s="87">
        <f t="shared" si="8"/>
        <v>-2.4693719999999975E-3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43.096719</v>
      </c>
      <c r="G91" s="187">
        <v>46.110714000000002</v>
      </c>
      <c r="H91" s="187">
        <v>0.99430686000000001</v>
      </c>
      <c r="I91" s="62">
        <v>0.99672395999999996</v>
      </c>
      <c r="J91" s="62">
        <v>8.0845520000000001E-3</v>
      </c>
      <c r="K91" s="188"/>
      <c r="L91" s="258"/>
      <c r="M91" s="258"/>
      <c r="N91" s="56"/>
      <c r="O91" s="28"/>
      <c r="P91" s="56"/>
      <c r="Q91" s="28"/>
      <c r="R91" s="132"/>
      <c r="S91" s="213"/>
      <c r="T91" s="285"/>
      <c r="U91" s="27" t="s">
        <v>37</v>
      </c>
      <c r="V91" s="186"/>
      <c r="W91" s="56"/>
      <c r="X91" s="187">
        <v>43.744025000000001</v>
      </c>
      <c r="Y91" s="187">
        <v>46.685259000000002</v>
      </c>
      <c r="Z91" s="187">
        <v>0.99473734999999996</v>
      </c>
      <c r="AA91" s="62">
        <v>0.99707153999999998</v>
      </c>
      <c r="AB91" s="62">
        <v>6.9457473999999996E-3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0.64730600000000038</v>
      </c>
      <c r="AN91" s="121">
        <f t="shared" si="5"/>
        <v>0.57454500000000053</v>
      </c>
      <c r="AO91" s="121">
        <f t="shared" si="6"/>
        <v>4.3048999999995008E-4</v>
      </c>
      <c r="AP91" s="121">
        <f t="shared" si="7"/>
        <v>3.4758000000001399E-4</v>
      </c>
      <c r="AQ91" s="87">
        <f t="shared" si="8"/>
        <v>-1.1388046000000004E-3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31.438499</v>
      </c>
      <c r="G93" s="96">
        <v>35.188476999999999</v>
      </c>
      <c r="H93" s="96">
        <v>0.97120317</v>
      </c>
      <c r="I93" s="60">
        <v>0.97564428000000003</v>
      </c>
      <c r="J93" s="60">
        <v>5.1535553999999997E-2</v>
      </c>
      <c r="K93" s="61"/>
      <c r="L93" s="257"/>
      <c r="M93" s="257"/>
      <c r="N93" s="55"/>
      <c r="O93" s="26"/>
      <c r="P93" s="55"/>
      <c r="Q93" s="26"/>
      <c r="R93" s="131"/>
      <c r="S93" s="213"/>
      <c r="T93" s="284" t="s">
        <v>83</v>
      </c>
      <c r="U93" s="25" t="s">
        <v>33</v>
      </c>
      <c r="V93" s="39"/>
      <c r="W93" s="55"/>
      <c r="X93" s="96">
        <v>32.119850999999997</v>
      </c>
      <c r="Y93" s="96">
        <v>35.629838999999997</v>
      </c>
      <c r="Z93" s="96">
        <v>0.97368286000000004</v>
      </c>
      <c r="AA93" s="60">
        <v>0.97895427999999995</v>
      </c>
      <c r="AB93" s="60">
        <v>4.7323793000000003E-2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0.68135199999999685</v>
      </c>
      <c r="AN93" s="95">
        <f t="shared" si="5"/>
        <v>0.44136199999999803</v>
      </c>
      <c r="AO93" s="95">
        <f t="shared" si="6"/>
        <v>2.4796900000000344E-3</v>
      </c>
      <c r="AP93" s="95">
        <f t="shared" si="7"/>
        <v>3.3099999999999241E-3</v>
      </c>
      <c r="AQ93" s="120">
        <f t="shared" si="8"/>
        <v>-4.2117609999999944E-3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34.624536999999997</v>
      </c>
      <c r="G94" s="187">
        <v>37.971277999999998</v>
      </c>
      <c r="H94" s="187">
        <v>0.98201941000000004</v>
      </c>
      <c r="I94" s="62">
        <v>0.9863712</v>
      </c>
      <c r="J94" s="62">
        <v>3.3532609999999997E-2</v>
      </c>
      <c r="K94" s="188"/>
      <c r="L94" s="258"/>
      <c r="M94" s="258"/>
      <c r="N94" s="56"/>
      <c r="O94" s="28"/>
      <c r="P94" s="56"/>
      <c r="Q94" s="28"/>
      <c r="R94" s="132"/>
      <c r="S94" s="213"/>
      <c r="T94" s="285"/>
      <c r="U94" s="27" t="s">
        <v>34</v>
      </c>
      <c r="V94" s="186"/>
      <c r="W94" s="56"/>
      <c r="X94" s="187">
        <v>35.70205</v>
      </c>
      <c r="Y94" s="187">
        <v>39.015293999999997</v>
      </c>
      <c r="Z94" s="187">
        <v>0.98362364999999996</v>
      </c>
      <c r="AA94" s="62">
        <v>0.98789832</v>
      </c>
      <c r="AB94" s="62">
        <v>3.0623732000000001E-2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1.0775130000000033</v>
      </c>
      <c r="AN94" s="121">
        <f t="shared" si="5"/>
        <v>1.0440159999999992</v>
      </c>
      <c r="AO94" s="121">
        <f t="shared" si="6"/>
        <v>1.6042399999999235E-3</v>
      </c>
      <c r="AP94" s="121">
        <f t="shared" si="7"/>
        <v>1.5271199999999929E-3</v>
      </c>
      <c r="AQ94" s="87">
        <f t="shared" si="8"/>
        <v>-2.9088779999999967E-3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38.528337999999998</v>
      </c>
      <c r="G95" s="187">
        <v>41.845309</v>
      </c>
      <c r="H95" s="187">
        <v>0.99015571999999996</v>
      </c>
      <c r="I95" s="62">
        <v>0.99335023</v>
      </c>
      <c r="J95" s="62">
        <v>1.9412003000000001E-2</v>
      </c>
      <c r="K95" s="188"/>
      <c r="L95" s="258"/>
      <c r="M95" s="258"/>
      <c r="N95" s="56"/>
      <c r="O95" s="28"/>
      <c r="P95" s="56"/>
      <c r="Q95" s="28"/>
      <c r="R95" s="132"/>
      <c r="S95" s="213"/>
      <c r="T95" s="285"/>
      <c r="U95" s="27" t="s">
        <v>35</v>
      </c>
      <c r="V95" s="186"/>
      <c r="W95" s="56"/>
      <c r="X95" s="187">
        <v>39.56409</v>
      </c>
      <c r="Y95" s="187">
        <v>42.826092000000003</v>
      </c>
      <c r="Z95" s="187">
        <v>0.99132052999999998</v>
      </c>
      <c r="AA95" s="62">
        <v>0.99404855000000003</v>
      </c>
      <c r="AB95" s="62">
        <v>1.6455452999999998E-2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1.0357520000000022</v>
      </c>
      <c r="AN95" s="121">
        <f t="shared" si="5"/>
        <v>0.9807830000000024</v>
      </c>
      <c r="AO95" s="121">
        <f t="shared" si="6"/>
        <v>1.1648100000000161E-3</v>
      </c>
      <c r="AP95" s="121">
        <f t="shared" si="7"/>
        <v>6.9832000000003003E-4</v>
      </c>
      <c r="AQ95" s="87">
        <f t="shared" si="8"/>
        <v>-2.9565500000000022E-3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43.205924000000003</v>
      </c>
      <c r="G96" s="187">
        <v>46.208004000000003</v>
      </c>
      <c r="H96" s="187">
        <v>0.99448000000000003</v>
      </c>
      <c r="I96" s="62">
        <v>0.99683345000000001</v>
      </c>
      <c r="J96" s="62">
        <v>8.1789064999999994E-3</v>
      </c>
      <c r="K96" s="188"/>
      <c r="L96" s="258"/>
      <c r="M96" s="258"/>
      <c r="N96" s="56"/>
      <c r="O96" s="28"/>
      <c r="P96" s="56"/>
      <c r="Q96" s="28"/>
      <c r="R96" s="132"/>
      <c r="S96" s="213"/>
      <c r="T96" s="285"/>
      <c r="U96" s="27" t="s">
        <v>37</v>
      </c>
      <c r="V96" s="186"/>
      <c r="W96" s="56"/>
      <c r="X96" s="187">
        <v>43.932454</v>
      </c>
      <c r="Y96" s="187">
        <v>46.822997999999998</v>
      </c>
      <c r="Z96" s="187">
        <v>0.99485283000000002</v>
      </c>
      <c r="AA96" s="62">
        <v>0.99712639999999997</v>
      </c>
      <c r="AB96" s="62">
        <v>6.8467520000000002E-3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0.72652999999999679</v>
      </c>
      <c r="AN96" s="121">
        <f t="shared" si="5"/>
        <v>0.61499399999999582</v>
      </c>
      <c r="AO96" s="121">
        <f t="shared" si="6"/>
        <v>3.7282999999999067E-4</v>
      </c>
      <c r="AP96" s="121">
        <f t="shared" si="7"/>
        <v>2.9294999999995852E-4</v>
      </c>
      <c r="AQ96" s="87">
        <f t="shared" si="8"/>
        <v>-1.3321544999999992E-3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31.378305999999998</v>
      </c>
      <c r="G98" s="96">
        <v>35.431947000000001</v>
      </c>
      <c r="H98" s="96">
        <v>0.96942687000000005</v>
      </c>
      <c r="I98" s="60">
        <v>0.97452817999999997</v>
      </c>
      <c r="J98" s="60">
        <v>5.2745397999999999E-2</v>
      </c>
      <c r="K98" s="61"/>
      <c r="L98" s="257"/>
      <c r="M98" s="257"/>
      <c r="N98" s="55"/>
      <c r="O98" s="26"/>
      <c r="P98" s="55"/>
      <c r="Q98" s="26"/>
      <c r="R98" s="131"/>
      <c r="S98" s="213"/>
      <c r="T98" s="284" t="s">
        <v>84</v>
      </c>
      <c r="U98" s="25" t="s">
        <v>33</v>
      </c>
      <c r="V98" s="39"/>
      <c r="W98" s="55"/>
      <c r="X98" s="96">
        <v>32.223140999999998</v>
      </c>
      <c r="Y98" s="96">
        <v>35.976160999999998</v>
      </c>
      <c r="Z98" s="96">
        <v>0.97196948000000005</v>
      </c>
      <c r="AA98" s="60">
        <v>0.97804155999999998</v>
      </c>
      <c r="AB98" s="60">
        <v>4.9287587000000001E-2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0.84483499999999978</v>
      </c>
      <c r="AN98" s="95">
        <f t="shared" si="15"/>
        <v>0.54421399999999664</v>
      </c>
      <c r="AO98" s="95">
        <f t="shared" si="16"/>
        <v>2.5426100000000007E-3</v>
      </c>
      <c r="AP98" s="95">
        <f t="shared" si="17"/>
        <v>3.5133800000000104E-3</v>
      </c>
      <c r="AQ98" s="120">
        <f t="shared" si="18"/>
        <v>-3.4578109999999981E-3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34.805107</v>
      </c>
      <c r="G99" s="187">
        <v>38.101635000000002</v>
      </c>
      <c r="H99" s="187">
        <v>0.98132881999999999</v>
      </c>
      <c r="I99" s="62">
        <v>0.98576540999999995</v>
      </c>
      <c r="J99" s="62">
        <v>3.4056198000000003E-2</v>
      </c>
      <c r="K99" s="188"/>
      <c r="L99" s="258"/>
      <c r="M99" s="258"/>
      <c r="N99" s="56"/>
      <c r="O99" s="28"/>
      <c r="P99" s="56"/>
      <c r="Q99" s="28"/>
      <c r="R99" s="132"/>
      <c r="S99" s="213"/>
      <c r="T99" s="285"/>
      <c r="U99" s="27" t="s">
        <v>34</v>
      </c>
      <c r="V99" s="186"/>
      <c r="W99" s="56"/>
      <c r="X99" s="187">
        <v>35.405845999999997</v>
      </c>
      <c r="Y99" s="187">
        <v>38.695303000000003</v>
      </c>
      <c r="Z99" s="187">
        <v>0.98314849000000004</v>
      </c>
      <c r="AA99" s="62">
        <v>0.98744334</v>
      </c>
      <c r="AB99" s="62">
        <v>3.2828863999999999E-2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0.60073899999999725</v>
      </c>
      <c r="AN99" s="121">
        <f t="shared" si="15"/>
        <v>0.59366800000000097</v>
      </c>
      <c r="AO99" s="121">
        <f t="shared" si="16"/>
        <v>1.819670000000051E-3</v>
      </c>
      <c r="AP99" s="121">
        <f t="shared" si="17"/>
        <v>1.6779300000000497E-3</v>
      </c>
      <c r="AQ99" s="87">
        <f t="shared" si="18"/>
        <v>-1.2273340000000035E-3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38.595244999999998</v>
      </c>
      <c r="G100" s="187">
        <v>41.675485999999999</v>
      </c>
      <c r="H100" s="187">
        <v>0.99011002000000004</v>
      </c>
      <c r="I100" s="62">
        <v>0.99309740000000002</v>
      </c>
      <c r="J100" s="62">
        <v>1.9729838E-2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85"/>
      <c r="U100" s="27" t="s">
        <v>35</v>
      </c>
      <c r="V100" s="186"/>
      <c r="W100" s="56"/>
      <c r="X100" s="187">
        <v>39.666561999999999</v>
      </c>
      <c r="Y100" s="187">
        <v>42.882599999999996</v>
      </c>
      <c r="Z100" s="187">
        <v>0.99126451000000004</v>
      </c>
      <c r="AA100" s="62">
        <v>0.99400785000000003</v>
      </c>
      <c r="AB100" s="62">
        <v>1.6515703999999999E-2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1.0713170000000005</v>
      </c>
      <c r="AN100" s="121">
        <f t="shared" si="15"/>
        <v>1.2071139999999971</v>
      </c>
      <c r="AO100" s="121">
        <f t="shared" si="16"/>
        <v>1.154490000000008E-3</v>
      </c>
      <c r="AP100" s="121">
        <f t="shared" si="17"/>
        <v>9.1045000000000709E-4</v>
      </c>
      <c r="AQ100" s="87">
        <f t="shared" si="18"/>
        <v>-3.2141340000000004E-3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43.104253</v>
      </c>
      <c r="G101" s="187">
        <v>46.149765000000002</v>
      </c>
      <c r="H101" s="187">
        <v>0.99446657000000005</v>
      </c>
      <c r="I101" s="62">
        <v>0.99677937000000005</v>
      </c>
      <c r="J101" s="62">
        <v>8.3714540000000004E-3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85"/>
      <c r="U101" s="27" t="s">
        <v>37</v>
      </c>
      <c r="V101" s="186"/>
      <c r="W101" s="56"/>
      <c r="X101" s="187">
        <v>43.797803000000002</v>
      </c>
      <c r="Y101" s="187">
        <v>46.689866000000002</v>
      </c>
      <c r="Z101" s="187">
        <v>0.99485760999999995</v>
      </c>
      <c r="AA101" s="62">
        <v>0.99705655000000004</v>
      </c>
      <c r="AB101" s="62">
        <v>7.0765730000000001E-3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0.69355000000000189</v>
      </c>
      <c r="AN101" s="121">
        <f t="shared" si="15"/>
        <v>0.54010099999999994</v>
      </c>
      <c r="AO101" s="121">
        <f t="shared" si="16"/>
        <v>3.9103999999989814E-4</v>
      </c>
      <c r="AP101" s="121">
        <f t="shared" si="17"/>
        <v>2.7717999999998799E-4</v>
      </c>
      <c r="AQ101" s="87">
        <f t="shared" si="18"/>
        <v>-1.2948810000000003E-3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31.788965999999999</v>
      </c>
      <c r="G103" s="96">
        <v>36.029054000000002</v>
      </c>
      <c r="H103" s="96">
        <v>0.97088870999999999</v>
      </c>
      <c r="I103" s="60">
        <v>0.97856604000000003</v>
      </c>
      <c r="J103" s="60">
        <v>5.9566963000000001E-2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84" t="s">
        <v>85</v>
      </c>
      <c r="U103" s="25" t="s">
        <v>33</v>
      </c>
      <c r="V103" s="39"/>
      <c r="W103" s="55"/>
      <c r="X103" s="96">
        <v>32.430809000000004</v>
      </c>
      <c r="Y103" s="96">
        <v>36.522365999999998</v>
      </c>
      <c r="Z103" s="96">
        <v>0.97258887999999999</v>
      </c>
      <c r="AA103" s="60">
        <v>0.98009014999999999</v>
      </c>
      <c r="AB103" s="60">
        <v>5.6331619999999999E-2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0.64184300000000505</v>
      </c>
      <c r="AN103" s="95">
        <f t="shared" si="15"/>
        <v>0.49331199999999598</v>
      </c>
      <c r="AO103" s="95">
        <f t="shared" si="16"/>
        <v>1.7001700000000008E-3</v>
      </c>
      <c r="AP103" s="95">
        <f t="shared" si="17"/>
        <v>1.5241099999999674E-3</v>
      </c>
      <c r="AQ103" s="120">
        <f t="shared" si="18"/>
        <v>-3.2353430000000016E-3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34.844149999999999</v>
      </c>
      <c r="G104" s="187">
        <v>38.489856000000003</v>
      </c>
      <c r="H104" s="187">
        <v>0.98174225999999998</v>
      </c>
      <c r="I104" s="62">
        <v>0.98714409000000003</v>
      </c>
      <c r="J104" s="62">
        <v>3.7949535999999999E-2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85"/>
      <c r="U104" s="27" t="s">
        <v>34</v>
      </c>
      <c r="V104" s="186"/>
      <c r="W104" s="56"/>
      <c r="X104" s="187">
        <v>35.630595999999997</v>
      </c>
      <c r="Y104" s="187">
        <v>39.190244999999997</v>
      </c>
      <c r="Z104" s="187">
        <v>0.98318112000000002</v>
      </c>
      <c r="AA104" s="62">
        <v>0.98801905999999995</v>
      </c>
      <c r="AB104" s="62">
        <v>3.6132275999999998E-2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0.78644599999999798</v>
      </c>
      <c r="AN104" s="121">
        <f t="shared" si="15"/>
        <v>0.70038899999999416</v>
      </c>
      <c r="AO104" s="121">
        <f t="shared" si="16"/>
        <v>1.4388600000000418E-3</v>
      </c>
      <c r="AP104" s="121">
        <f t="shared" si="17"/>
        <v>8.7496999999991942E-4</v>
      </c>
      <c r="AQ104" s="87">
        <f t="shared" si="18"/>
        <v>-1.8172600000000011E-3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39.362729999999999</v>
      </c>
      <c r="G105" s="187">
        <v>42.521422000000001</v>
      </c>
      <c r="H105" s="187">
        <v>0.99024955999999997</v>
      </c>
      <c r="I105" s="62">
        <v>0.9939791</v>
      </c>
      <c r="J105" s="62">
        <v>1.9714992000000001E-2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85"/>
      <c r="U105" s="27" t="s">
        <v>35</v>
      </c>
      <c r="V105" s="186"/>
      <c r="W105" s="56"/>
      <c r="X105" s="187">
        <v>39.989106</v>
      </c>
      <c r="Y105" s="187">
        <v>43.136037000000002</v>
      </c>
      <c r="Z105" s="187">
        <v>0.99107940000000005</v>
      </c>
      <c r="AA105" s="62">
        <v>0.99450612999999999</v>
      </c>
      <c r="AB105" s="62">
        <v>1.9109755999999999E-2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0.62637600000000049</v>
      </c>
      <c r="AN105" s="121">
        <f t="shared" si="15"/>
        <v>0.61461500000000058</v>
      </c>
      <c r="AO105" s="121">
        <f t="shared" si="16"/>
        <v>8.2984000000008162E-4</v>
      </c>
      <c r="AP105" s="121">
        <f t="shared" si="17"/>
        <v>5.270299999999839E-4</v>
      </c>
      <c r="AQ105" s="87">
        <f t="shared" si="18"/>
        <v>-6.0523600000000205E-4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43.344085</v>
      </c>
      <c r="G106" s="187">
        <v>46.215701000000003</v>
      </c>
      <c r="H106" s="187">
        <v>0.99416755000000001</v>
      </c>
      <c r="I106" s="62">
        <v>0.99684729000000005</v>
      </c>
      <c r="J106" s="62">
        <v>9.6212829999999996E-3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85"/>
      <c r="U106" s="27" t="s">
        <v>37</v>
      </c>
      <c r="V106" s="186"/>
      <c r="W106" s="56"/>
      <c r="X106" s="187">
        <v>43.839514000000001</v>
      </c>
      <c r="Y106" s="187">
        <v>46.663353999999998</v>
      </c>
      <c r="Z106" s="187">
        <v>0.99457810999999996</v>
      </c>
      <c r="AA106" s="62">
        <v>0.99716347999999999</v>
      </c>
      <c r="AB106" s="62">
        <v>8.9015959999999995E-3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0.49542900000000145</v>
      </c>
      <c r="AN106" s="121">
        <f t="shared" si="15"/>
        <v>0.44765299999999542</v>
      </c>
      <c r="AO106" s="121">
        <f t="shared" si="16"/>
        <v>4.1055999999994874E-4</v>
      </c>
      <c r="AP106" s="121">
        <f t="shared" si="17"/>
        <v>3.1618999999993846E-4</v>
      </c>
      <c r="AQ106" s="87">
        <f t="shared" si="18"/>
        <v>-7.196870000000001E-4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31.465064999999999</v>
      </c>
      <c r="G108" s="96">
        <v>35.928693000000003</v>
      </c>
      <c r="H108" s="96">
        <v>0.97199338000000002</v>
      </c>
      <c r="I108" s="60">
        <v>0.97890487000000004</v>
      </c>
      <c r="J108" s="60">
        <v>5.333185E-2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84" t="s">
        <v>86</v>
      </c>
      <c r="U108" s="25" t="s">
        <v>33</v>
      </c>
      <c r="V108" s="39"/>
      <c r="W108" s="55"/>
      <c r="X108" s="96">
        <v>32.574665000000003</v>
      </c>
      <c r="Y108" s="96">
        <v>36.703042000000003</v>
      </c>
      <c r="Z108" s="96">
        <v>0.97348391000000001</v>
      </c>
      <c r="AA108" s="60">
        <v>0.98080749</v>
      </c>
      <c r="AB108" s="60">
        <v>5.2076124000000001E-2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1.1096000000000039</v>
      </c>
      <c r="AN108" s="95">
        <f t="shared" si="15"/>
        <v>0.77434900000000084</v>
      </c>
      <c r="AO108" s="95">
        <f t="shared" si="16"/>
        <v>1.4905299999999899E-3</v>
      </c>
      <c r="AP108" s="95">
        <f t="shared" si="17"/>
        <v>1.902619999999966E-3</v>
      </c>
      <c r="AQ108" s="120">
        <f t="shared" si="18"/>
        <v>-1.2557259999999987E-3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34.480533000000001</v>
      </c>
      <c r="G109" s="187">
        <v>38.331668999999998</v>
      </c>
      <c r="H109" s="187">
        <v>0.98213751000000005</v>
      </c>
      <c r="I109" s="62">
        <v>0.98725247999999999</v>
      </c>
      <c r="J109" s="62">
        <v>3.4001265000000003E-2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85"/>
      <c r="U109" s="27" t="s">
        <v>34</v>
      </c>
      <c r="V109" s="186"/>
      <c r="W109" s="56"/>
      <c r="X109" s="187">
        <v>35.955995000000001</v>
      </c>
      <c r="Y109" s="187">
        <v>39.466332999999999</v>
      </c>
      <c r="Z109" s="187">
        <v>0.98335516000000001</v>
      </c>
      <c r="AA109" s="62">
        <v>0.98827102</v>
      </c>
      <c r="AB109" s="62">
        <v>3.3547893000000002E-2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1.4754620000000003</v>
      </c>
      <c r="AN109" s="121">
        <f t="shared" si="15"/>
        <v>1.1346640000000008</v>
      </c>
      <c r="AO109" s="121">
        <f t="shared" si="16"/>
        <v>1.217649999999959E-3</v>
      </c>
      <c r="AP109" s="121">
        <f t="shared" si="17"/>
        <v>1.0185400000000122E-3</v>
      </c>
      <c r="AQ109" s="87">
        <f t="shared" si="18"/>
        <v>-4.533720000000005E-4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39.337591000000003</v>
      </c>
      <c r="G110" s="187">
        <v>42.508136</v>
      </c>
      <c r="H110" s="187">
        <v>0.99031535999999998</v>
      </c>
      <c r="I110" s="62">
        <v>0.99385734999999997</v>
      </c>
      <c r="J110" s="62">
        <v>1.8474325999999999E-2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85"/>
      <c r="U110" s="27" t="s">
        <v>35</v>
      </c>
      <c r="V110" s="186"/>
      <c r="W110" s="56"/>
      <c r="X110" s="187">
        <v>39.969363000000001</v>
      </c>
      <c r="Y110" s="187">
        <v>43.168591999999997</v>
      </c>
      <c r="Z110" s="187">
        <v>0.99116702999999995</v>
      </c>
      <c r="AA110" s="62">
        <v>0.99453541999999995</v>
      </c>
      <c r="AB110" s="62">
        <v>1.7957263000000001E-2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0.631771999999998</v>
      </c>
      <c r="AN110" s="121">
        <f t="shared" si="15"/>
        <v>0.66045599999999638</v>
      </c>
      <c r="AO110" s="121">
        <f t="shared" si="16"/>
        <v>8.5166999999997106E-4</v>
      </c>
      <c r="AP110" s="121">
        <f t="shared" si="17"/>
        <v>6.7806999999997508E-4</v>
      </c>
      <c r="AQ110" s="87">
        <f t="shared" si="18"/>
        <v>-5.1706299999999816E-4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43.313865</v>
      </c>
      <c r="G111" s="187">
        <v>46.157656000000003</v>
      </c>
      <c r="H111" s="187">
        <v>0.99420717999999997</v>
      </c>
      <c r="I111" s="62">
        <v>0.99690835</v>
      </c>
      <c r="J111" s="62">
        <v>9.2486519999999996E-3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85"/>
      <c r="U111" s="27" t="s">
        <v>37</v>
      </c>
      <c r="V111" s="186"/>
      <c r="W111" s="56"/>
      <c r="X111" s="187">
        <v>43.903905000000002</v>
      </c>
      <c r="Y111" s="187">
        <v>46.728670000000001</v>
      </c>
      <c r="Z111" s="187">
        <v>0.99461065999999998</v>
      </c>
      <c r="AA111" s="62">
        <v>0.99724955000000004</v>
      </c>
      <c r="AB111" s="62">
        <v>8.0026049999999994E-3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0.5900400000000019</v>
      </c>
      <c r="AN111" s="121">
        <f t="shared" si="15"/>
        <v>0.57101399999999813</v>
      </c>
      <c r="AO111" s="121">
        <f t="shared" si="16"/>
        <v>4.0348000000001161E-4</v>
      </c>
      <c r="AP111" s="121">
        <f t="shared" si="17"/>
        <v>3.4120000000004147E-4</v>
      </c>
      <c r="AQ111" s="87">
        <f t="shared" si="18"/>
        <v>-1.2460470000000001E-3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32.388199999999998</v>
      </c>
      <c r="G113" s="96">
        <v>36.323331000000003</v>
      </c>
      <c r="H113" s="96">
        <v>0.97312880000000002</v>
      </c>
      <c r="I113" s="60">
        <v>0.98028477999999997</v>
      </c>
      <c r="J113" s="60">
        <v>5.2138039999999997E-2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84" t="s">
        <v>87</v>
      </c>
      <c r="U113" s="25" t="s">
        <v>33</v>
      </c>
      <c r="V113" s="39"/>
      <c r="W113" s="55"/>
      <c r="X113" s="96">
        <v>32.711320000000001</v>
      </c>
      <c r="Y113" s="96">
        <v>36.310769000000001</v>
      </c>
      <c r="Z113" s="96">
        <v>0.97458827999999997</v>
      </c>
      <c r="AA113" s="60">
        <v>0.98151995000000003</v>
      </c>
      <c r="AB113" s="60">
        <v>5.1215164000000001E-2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0.32312000000000296</v>
      </c>
      <c r="AN113" s="95">
        <f t="shared" si="15"/>
        <v>-1.2562000000002627E-2</v>
      </c>
      <c r="AO113" s="95">
        <f t="shared" si="16"/>
        <v>1.4594799999999575E-3</v>
      </c>
      <c r="AP113" s="95">
        <f t="shared" si="17"/>
        <v>1.2351700000000632E-3</v>
      </c>
      <c r="AQ113" s="120">
        <f t="shared" si="18"/>
        <v>-9.2287599999999609E-4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35.031123999999998</v>
      </c>
      <c r="G114" s="187">
        <v>38.600873</v>
      </c>
      <c r="H114" s="187">
        <v>0.98249337000000003</v>
      </c>
      <c r="I114" s="62">
        <v>0.98745072</v>
      </c>
      <c r="J114" s="62">
        <v>3.4382332000000002E-2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85"/>
      <c r="U114" s="27" t="s">
        <v>34</v>
      </c>
      <c r="V114" s="186"/>
      <c r="W114" s="56"/>
      <c r="X114" s="187">
        <v>35.933999999999997</v>
      </c>
      <c r="Y114" s="187">
        <v>39.343063999999998</v>
      </c>
      <c r="Z114" s="187">
        <v>0.98373595999999996</v>
      </c>
      <c r="AA114" s="62">
        <v>0.98852017999999997</v>
      </c>
      <c r="AB114" s="62">
        <v>3.3237185000000002E-2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0.90287599999999912</v>
      </c>
      <c r="AN114" s="121">
        <f t="shared" si="15"/>
        <v>0.74219099999999827</v>
      </c>
      <c r="AO114" s="121">
        <f t="shared" si="16"/>
        <v>1.2425899999999324E-3</v>
      </c>
      <c r="AP114" s="121">
        <f t="shared" si="17"/>
        <v>1.0694599999999665E-3</v>
      </c>
      <c r="AQ114" s="87">
        <f t="shared" si="18"/>
        <v>-1.1451469999999991E-3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39.064059</v>
      </c>
      <c r="G115" s="187">
        <v>42.284807999999998</v>
      </c>
      <c r="H115" s="187">
        <v>0.99023198000000001</v>
      </c>
      <c r="I115" s="62">
        <v>0.99391443999999995</v>
      </c>
      <c r="J115" s="62">
        <v>1.9490639000000001E-2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85"/>
      <c r="U115" s="27" t="s">
        <v>35</v>
      </c>
      <c r="V115" s="186"/>
      <c r="W115" s="56"/>
      <c r="X115" s="187">
        <v>39.835847999999999</v>
      </c>
      <c r="Y115" s="187">
        <v>43.102851999999999</v>
      </c>
      <c r="Z115" s="187">
        <v>0.99118914000000002</v>
      </c>
      <c r="AA115" s="62">
        <v>0.99450570999999999</v>
      </c>
      <c r="AB115" s="62">
        <v>1.7899855999999999E-2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0.77178899999999828</v>
      </c>
      <c r="AN115" s="121">
        <f t="shared" si="15"/>
        <v>0.81804400000000044</v>
      </c>
      <c r="AO115" s="121">
        <f t="shared" si="16"/>
        <v>9.5716000000001245E-4</v>
      </c>
      <c r="AP115" s="121">
        <f t="shared" si="17"/>
        <v>5.912700000000326E-4</v>
      </c>
      <c r="AQ115" s="87">
        <f t="shared" si="18"/>
        <v>-1.5907830000000019E-3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43.348056999999997</v>
      </c>
      <c r="G116" s="187">
        <v>46.292897000000004</v>
      </c>
      <c r="H116" s="187">
        <v>0.99420989999999998</v>
      </c>
      <c r="I116" s="62">
        <v>0.99698127999999997</v>
      </c>
      <c r="J116" s="62">
        <v>8.9667364999999992E-3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85"/>
      <c r="U116" s="27" t="s">
        <v>37</v>
      </c>
      <c r="V116" s="186"/>
      <c r="W116" s="56"/>
      <c r="X116" s="187">
        <v>43.891804</v>
      </c>
      <c r="Y116" s="187">
        <v>46.740949999999998</v>
      </c>
      <c r="Z116" s="187">
        <v>0.99459481000000005</v>
      </c>
      <c r="AA116" s="62">
        <v>0.99725448999999999</v>
      </c>
      <c r="AB116" s="62">
        <v>7.9307630000000004E-3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0.54374700000000331</v>
      </c>
      <c r="AN116" s="121">
        <f t="shared" si="15"/>
        <v>0.44805299999999448</v>
      </c>
      <c r="AO116" s="121">
        <f t="shared" si="16"/>
        <v>3.8491000000007158E-4</v>
      </c>
      <c r="AP116" s="121">
        <f t="shared" si="17"/>
        <v>2.7321000000002371E-4</v>
      </c>
      <c r="AQ116" s="87">
        <f t="shared" si="18"/>
        <v>-1.0359734999999988E-3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32.831445000000002</v>
      </c>
      <c r="G118" s="96">
        <v>36.805236999999998</v>
      </c>
      <c r="H118" s="96">
        <v>0.97450829999999999</v>
      </c>
      <c r="I118" s="60">
        <v>0.98161255999999997</v>
      </c>
      <c r="J118" s="60">
        <v>5.1654449999999998E-2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84" t="s">
        <v>88</v>
      </c>
      <c r="U118" s="25" t="s">
        <v>33</v>
      </c>
      <c r="V118" s="39"/>
      <c r="W118" s="55"/>
      <c r="X118" s="96">
        <v>33.371951000000003</v>
      </c>
      <c r="Y118" s="96">
        <v>37.213295000000002</v>
      </c>
      <c r="Z118" s="96">
        <v>0.97604469999999999</v>
      </c>
      <c r="AA118" s="60">
        <v>0.98292573000000005</v>
      </c>
      <c r="AB118" s="60">
        <v>4.8977452999999997E-2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0.5405060000000006</v>
      </c>
      <c r="AN118" s="95">
        <f t="shared" si="15"/>
        <v>0.40805800000000403</v>
      </c>
      <c r="AO118" s="95">
        <f t="shared" si="16"/>
        <v>1.5363999999999933E-3</v>
      </c>
      <c r="AP118" s="95">
        <f t="shared" si="17"/>
        <v>1.3131700000000857E-3</v>
      </c>
      <c r="AQ118" s="120">
        <f t="shared" si="18"/>
        <v>-2.6769970000000004E-3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35.479522000000003</v>
      </c>
      <c r="G119" s="187">
        <v>39.046230000000001</v>
      </c>
      <c r="H119" s="187">
        <v>0.98319937999999996</v>
      </c>
      <c r="I119" s="62">
        <v>0.98815142</v>
      </c>
      <c r="J119" s="62">
        <v>3.3820700000000002E-2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85"/>
      <c r="U119" s="27" t="s">
        <v>34</v>
      </c>
      <c r="V119" s="186"/>
      <c r="W119" s="56"/>
      <c r="X119" s="187">
        <v>36.091481000000002</v>
      </c>
      <c r="Y119" s="187">
        <v>39.492032000000002</v>
      </c>
      <c r="Z119" s="187">
        <v>0.98418223999999999</v>
      </c>
      <c r="AA119" s="62">
        <v>0.98914597999999998</v>
      </c>
      <c r="AB119" s="62">
        <v>3.3298040000000001E-2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0.61195899999999881</v>
      </c>
      <c r="AN119" s="121">
        <f t="shared" si="15"/>
        <v>0.44580200000000048</v>
      </c>
      <c r="AO119" s="121">
        <f t="shared" si="16"/>
        <v>9.8286000000002982E-4</v>
      </c>
      <c r="AP119" s="121">
        <f t="shared" si="17"/>
        <v>9.9455999999997768E-4</v>
      </c>
      <c r="AQ119" s="87">
        <f t="shared" si="18"/>
        <v>-5.2266000000000118E-4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39.186971</v>
      </c>
      <c r="G120" s="187">
        <v>42.350825</v>
      </c>
      <c r="H120" s="187">
        <v>0.99007975000000004</v>
      </c>
      <c r="I120" s="62">
        <v>0.99388188</v>
      </c>
      <c r="J120" s="62">
        <v>2.0415043000000001E-2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85"/>
      <c r="U120" s="27" t="s">
        <v>35</v>
      </c>
      <c r="V120" s="186"/>
      <c r="W120" s="56"/>
      <c r="X120" s="187">
        <v>39.954929</v>
      </c>
      <c r="Y120" s="187">
        <v>43.087952000000001</v>
      </c>
      <c r="Z120" s="187">
        <v>0.99112089000000003</v>
      </c>
      <c r="AA120" s="62">
        <v>0.99450959000000005</v>
      </c>
      <c r="AB120" s="62">
        <v>1.8227891999999999E-2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0.76795800000000014</v>
      </c>
      <c r="AN120" s="121">
        <f t="shared" si="15"/>
        <v>0.73712700000000098</v>
      </c>
      <c r="AO120" s="121">
        <f t="shared" si="16"/>
        <v>1.041139999999996E-3</v>
      </c>
      <c r="AP120" s="121">
        <f t="shared" si="17"/>
        <v>6.2771000000005905E-4</v>
      </c>
      <c r="AQ120" s="87">
        <f t="shared" si="18"/>
        <v>-2.1871510000000018E-3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43.271678000000001</v>
      </c>
      <c r="G121" s="187">
        <v>46.217224999999999</v>
      </c>
      <c r="H121" s="187">
        <v>0.99415195000000001</v>
      </c>
      <c r="I121" s="62">
        <v>0.99696235</v>
      </c>
      <c r="J121" s="62">
        <v>9.6971709999999992E-3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85"/>
      <c r="U121" s="27" t="s">
        <v>37</v>
      </c>
      <c r="V121" s="186"/>
      <c r="W121" s="56"/>
      <c r="X121" s="187">
        <v>43.935442000000002</v>
      </c>
      <c r="Y121" s="187">
        <v>46.731864000000002</v>
      </c>
      <c r="Z121" s="187">
        <v>0.99455004999999996</v>
      </c>
      <c r="AA121" s="62">
        <v>0.99722675999999999</v>
      </c>
      <c r="AB121" s="62">
        <v>8.4117159999999996E-3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0.66376400000000046</v>
      </c>
      <c r="AN121" s="121">
        <f t="shared" si="15"/>
        <v>0.51463900000000251</v>
      </c>
      <c r="AO121" s="121">
        <f t="shared" si="16"/>
        <v>3.9809999999995682E-4</v>
      </c>
      <c r="AP121" s="121">
        <f t="shared" si="17"/>
        <v>2.6440999999999271E-4</v>
      </c>
      <c r="AQ121" s="87">
        <f t="shared" si="18"/>
        <v>-1.2854549999999996E-3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32.669409999999999</v>
      </c>
      <c r="G123" s="96">
        <v>36.59883</v>
      </c>
      <c r="H123" s="96">
        <v>0.97360393999999995</v>
      </c>
      <c r="I123" s="60">
        <v>0.98029440000000001</v>
      </c>
      <c r="J123" s="60">
        <v>5.0535360000000001E-2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84" t="s">
        <v>89</v>
      </c>
      <c r="U123" s="25" t="s">
        <v>33</v>
      </c>
      <c r="V123" s="39"/>
      <c r="W123" s="55"/>
      <c r="X123" s="96">
        <v>33.201183999999998</v>
      </c>
      <c r="Y123" s="96">
        <v>36.944141000000002</v>
      </c>
      <c r="Z123" s="96">
        <v>0.97540338000000004</v>
      </c>
      <c r="AA123" s="60">
        <v>0.98195429000000001</v>
      </c>
      <c r="AB123" s="60">
        <v>4.8137109999999997E-2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0.53177399999999864</v>
      </c>
      <c r="AN123" s="95">
        <f t="shared" si="15"/>
        <v>0.34531100000000237</v>
      </c>
      <c r="AO123" s="95">
        <f t="shared" si="16"/>
        <v>1.7994400000000965E-3</v>
      </c>
      <c r="AP123" s="95">
        <f t="shared" si="17"/>
        <v>1.6598899999999972E-3</v>
      </c>
      <c r="AQ123" s="120">
        <f t="shared" si="18"/>
        <v>-2.3982500000000045E-3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35.224775000000001</v>
      </c>
      <c r="G124" s="187">
        <v>38.749574000000003</v>
      </c>
      <c r="H124" s="187">
        <v>0.98273732000000003</v>
      </c>
      <c r="I124" s="62">
        <v>0.98765278999999995</v>
      </c>
      <c r="J124" s="62">
        <v>3.3096384E-2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85"/>
      <c r="U124" s="27" t="s">
        <v>34</v>
      </c>
      <c r="V124" s="186"/>
      <c r="W124" s="56"/>
      <c r="X124" s="187">
        <v>35.855235999999998</v>
      </c>
      <c r="Y124" s="187">
        <v>39.192777</v>
      </c>
      <c r="Z124" s="187">
        <v>0.98396342999999997</v>
      </c>
      <c r="AA124" s="62">
        <v>0.98887029000000004</v>
      </c>
      <c r="AB124" s="62">
        <v>3.2993287000000003E-2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0.63046099999999683</v>
      </c>
      <c r="AN124" s="121">
        <f t="shared" si="15"/>
        <v>0.4432029999999969</v>
      </c>
      <c r="AO124" s="121">
        <f t="shared" si="16"/>
        <v>1.226109999999947E-3</v>
      </c>
      <c r="AP124" s="121">
        <f t="shared" si="17"/>
        <v>1.2175000000000935E-3</v>
      </c>
      <c r="AQ124" s="87">
        <f t="shared" si="18"/>
        <v>-1.0309699999999644E-4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39.134357999999999</v>
      </c>
      <c r="G125" s="187">
        <v>42.262587000000003</v>
      </c>
      <c r="H125" s="187">
        <v>0.99004530000000002</v>
      </c>
      <c r="I125" s="62">
        <v>0.99370307999999996</v>
      </c>
      <c r="J125" s="62">
        <v>1.9194969999999999E-2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85"/>
      <c r="U125" s="27" t="s">
        <v>35</v>
      </c>
      <c r="V125" s="186"/>
      <c r="W125" s="56"/>
      <c r="X125" s="187">
        <v>39.735698999999997</v>
      </c>
      <c r="Y125" s="187">
        <v>42.861210999999997</v>
      </c>
      <c r="Z125" s="187">
        <v>0.99110710000000002</v>
      </c>
      <c r="AA125" s="62">
        <v>0.99430766999999998</v>
      </c>
      <c r="AB125" s="62">
        <v>1.7025404000000001E-2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0.6013409999999979</v>
      </c>
      <c r="AN125" s="121">
        <f t="shared" si="15"/>
        <v>0.59862399999999383</v>
      </c>
      <c r="AO125" s="121">
        <f t="shared" si="16"/>
        <v>1.0618000000000016E-3</v>
      </c>
      <c r="AP125" s="121">
        <f t="shared" si="17"/>
        <v>6.0459000000001595E-4</v>
      </c>
      <c r="AQ125" s="87">
        <f t="shared" si="18"/>
        <v>-2.1695659999999978E-3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43.205618999999999</v>
      </c>
      <c r="G126" s="187">
        <v>46.150993999999997</v>
      </c>
      <c r="H126" s="187">
        <v>0.99415964000000001</v>
      </c>
      <c r="I126" s="62">
        <v>0.99687382999999996</v>
      </c>
      <c r="J126" s="62">
        <v>9.0495060000000006E-3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85"/>
      <c r="U126" s="27" t="s">
        <v>37</v>
      </c>
      <c r="V126" s="186"/>
      <c r="W126" s="56"/>
      <c r="X126" s="187">
        <v>43.950169000000002</v>
      </c>
      <c r="Y126" s="187">
        <v>46.702154</v>
      </c>
      <c r="Z126" s="187">
        <v>0.99453365000000005</v>
      </c>
      <c r="AA126" s="62">
        <v>0.99717566999999996</v>
      </c>
      <c r="AB126" s="62">
        <v>7.9487010000000007E-3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0.74455000000000382</v>
      </c>
      <c r="AN126" s="121">
        <f t="shared" si="15"/>
        <v>0.55116000000000298</v>
      </c>
      <c r="AO126" s="121">
        <f t="shared" si="16"/>
        <v>3.740100000000357E-4</v>
      </c>
      <c r="AP126" s="121">
        <f t="shared" si="17"/>
        <v>3.0183999999999767E-4</v>
      </c>
      <c r="AQ126" s="87">
        <f t="shared" si="18"/>
        <v>-1.1008049999999998E-3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32.077466000000001</v>
      </c>
      <c r="G128" s="96">
        <v>35.960127999999997</v>
      </c>
      <c r="H128" s="96">
        <v>0.97267941000000002</v>
      </c>
      <c r="I128" s="60">
        <v>0.97834650000000001</v>
      </c>
      <c r="J128" s="60">
        <v>5.2803256E-2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84" t="s">
        <v>90</v>
      </c>
      <c r="U128" s="25" t="s">
        <v>33</v>
      </c>
      <c r="V128" s="39"/>
      <c r="W128" s="55"/>
      <c r="X128" s="96">
        <v>32.643886999999999</v>
      </c>
      <c r="Y128" s="96">
        <v>36.188986999999997</v>
      </c>
      <c r="Z128" s="96">
        <v>0.97449218000000004</v>
      </c>
      <c r="AA128" s="60">
        <v>0.98078569999999998</v>
      </c>
      <c r="AB128" s="60">
        <v>5.1530159999999998E-2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0.56642099999999829</v>
      </c>
      <c r="AN128" s="95">
        <f t="shared" si="15"/>
        <v>0.22885899999999992</v>
      </c>
      <c r="AO128" s="95">
        <f t="shared" si="16"/>
        <v>1.8127700000000191E-3</v>
      </c>
      <c r="AP128" s="95">
        <f t="shared" si="17"/>
        <v>2.4391999999999747E-3</v>
      </c>
      <c r="AQ128" s="120">
        <f t="shared" si="18"/>
        <v>-1.2730960000000013E-3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34.678092999999997</v>
      </c>
      <c r="G129" s="187">
        <v>38.223680999999999</v>
      </c>
      <c r="H129" s="187">
        <v>0.98242291000000004</v>
      </c>
      <c r="I129" s="62">
        <v>0.98689861999999995</v>
      </c>
      <c r="J129" s="62">
        <v>3.4881663E-2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85"/>
      <c r="U129" s="27" t="s">
        <v>34</v>
      </c>
      <c r="V129" s="186"/>
      <c r="W129" s="56"/>
      <c r="X129" s="187">
        <v>35.692773000000003</v>
      </c>
      <c r="Y129" s="187">
        <v>39.022359000000002</v>
      </c>
      <c r="Z129" s="187">
        <v>0.98365007000000004</v>
      </c>
      <c r="AA129" s="62">
        <v>0.98834770999999999</v>
      </c>
      <c r="AB129" s="62">
        <v>3.3041929999999997E-2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1.0146800000000056</v>
      </c>
      <c r="AN129" s="121">
        <f t="shared" si="15"/>
        <v>0.79867800000000244</v>
      </c>
      <c r="AO129" s="121">
        <f t="shared" si="16"/>
        <v>1.2271600000000049E-3</v>
      </c>
      <c r="AP129" s="121">
        <f t="shared" si="17"/>
        <v>1.4490900000000417E-3</v>
      </c>
      <c r="AQ129" s="87">
        <f t="shared" si="18"/>
        <v>-1.8397330000000031E-3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38.780670999999998</v>
      </c>
      <c r="G130" s="187">
        <v>42.005747999999997</v>
      </c>
      <c r="H130" s="187">
        <v>0.99012988999999996</v>
      </c>
      <c r="I130" s="62">
        <v>0.99355605000000002</v>
      </c>
      <c r="J130" s="62">
        <v>1.8914554E-2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85"/>
      <c r="U130" s="27" t="s">
        <v>35</v>
      </c>
      <c r="V130" s="186"/>
      <c r="W130" s="56"/>
      <c r="X130" s="187">
        <v>39.785148999999997</v>
      </c>
      <c r="Y130" s="187">
        <v>42.819432999999997</v>
      </c>
      <c r="Z130" s="187">
        <v>0.99114767999999998</v>
      </c>
      <c r="AA130" s="62">
        <v>0.99420527999999997</v>
      </c>
      <c r="AB130" s="62">
        <v>1.6836130000000001E-2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1.0044779999999989</v>
      </c>
      <c r="AN130" s="121">
        <f t="shared" si="15"/>
        <v>0.81368499999999955</v>
      </c>
      <c r="AO130" s="121">
        <f t="shared" si="16"/>
        <v>1.0177900000000184E-3</v>
      </c>
      <c r="AP130" s="121">
        <f t="shared" si="17"/>
        <v>6.4922999999994513E-4</v>
      </c>
      <c r="AQ130" s="87">
        <f t="shared" si="18"/>
        <v>-2.0784239999999989E-3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43.30068</v>
      </c>
      <c r="G131" s="187">
        <v>46.240107000000002</v>
      </c>
      <c r="H131" s="187">
        <v>0.99423868999999998</v>
      </c>
      <c r="I131" s="62">
        <v>0.99687833999999997</v>
      </c>
      <c r="J131" s="62">
        <v>8.6220440000000006E-3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85"/>
      <c r="U131" s="27" t="s">
        <v>37</v>
      </c>
      <c r="V131" s="186"/>
      <c r="W131" s="56"/>
      <c r="X131" s="187">
        <v>44.061149999999998</v>
      </c>
      <c r="Y131" s="187">
        <v>46.826985000000001</v>
      </c>
      <c r="Z131" s="187">
        <v>0.99459381000000002</v>
      </c>
      <c r="AA131" s="62">
        <v>0.99717352999999997</v>
      </c>
      <c r="AB131" s="62">
        <v>7.6876720000000004E-3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0.76046999999999798</v>
      </c>
      <c r="AN131" s="121">
        <f t="shared" si="15"/>
        <v>0.58687799999999868</v>
      </c>
      <c r="AO131" s="121">
        <f t="shared" si="16"/>
        <v>3.5512000000004207E-4</v>
      </c>
      <c r="AP131" s="121">
        <f t="shared" si="17"/>
        <v>2.9519000000000073E-4</v>
      </c>
      <c r="AQ131" s="87">
        <f t="shared" si="18"/>
        <v>-9.3437200000000015E-4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31.807043</v>
      </c>
      <c r="G133" s="96">
        <v>35.994185999999999</v>
      </c>
      <c r="H133" s="96">
        <v>0.97109139</v>
      </c>
      <c r="I133" s="60">
        <v>0.97690169999999998</v>
      </c>
      <c r="J133" s="60">
        <v>5.4671034E-2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84" t="s">
        <v>91</v>
      </c>
      <c r="U133" s="25" t="s">
        <v>33</v>
      </c>
      <c r="V133" s="39"/>
      <c r="W133" s="55"/>
      <c r="X133" s="96">
        <v>32.663755999999999</v>
      </c>
      <c r="Y133" s="96">
        <v>36.402518000000001</v>
      </c>
      <c r="Z133" s="96">
        <v>0.97309215000000004</v>
      </c>
      <c r="AA133" s="60">
        <v>0.97985500000000003</v>
      </c>
      <c r="AB133" s="60">
        <v>5.2600729999999998E-2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0.85671299999999917</v>
      </c>
      <c r="AN133" s="95">
        <f t="shared" si="15"/>
        <v>0.40833200000000147</v>
      </c>
      <c r="AO133" s="95">
        <f t="shared" si="16"/>
        <v>2.0007600000000458E-3</v>
      </c>
      <c r="AP133" s="95">
        <f t="shared" si="17"/>
        <v>2.9533000000000476E-3</v>
      </c>
      <c r="AQ133" s="120">
        <f t="shared" si="18"/>
        <v>-2.070304000000002E-3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34.833236999999997</v>
      </c>
      <c r="G134" s="187">
        <v>38.549554999999998</v>
      </c>
      <c r="H134" s="187">
        <v>0.98180911999999998</v>
      </c>
      <c r="I134" s="62">
        <v>0.98640474</v>
      </c>
      <c r="J134" s="62">
        <v>3.5397629999999999E-2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85"/>
      <c r="U134" s="27" t="s">
        <v>34</v>
      </c>
      <c r="V134" s="186"/>
      <c r="W134" s="56"/>
      <c r="X134" s="187">
        <v>35.583244999999998</v>
      </c>
      <c r="Y134" s="187">
        <v>38.895595</v>
      </c>
      <c r="Z134" s="187">
        <v>0.98321645000000002</v>
      </c>
      <c r="AA134" s="62">
        <v>0.98815003999999995</v>
      </c>
      <c r="AB134" s="62">
        <v>3.455797E-2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0.75000800000000112</v>
      </c>
      <c r="AN134" s="121">
        <f t="shared" si="15"/>
        <v>0.34604000000000212</v>
      </c>
      <c r="AO134" s="121">
        <f t="shared" si="16"/>
        <v>1.4073300000000399E-3</v>
      </c>
      <c r="AP134" s="121">
        <f t="shared" si="17"/>
        <v>1.7452999999999497E-3</v>
      </c>
      <c r="AQ134" s="87">
        <f t="shared" si="18"/>
        <v>-8.3965999999999902E-4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38.876379999999997</v>
      </c>
      <c r="G135" s="187">
        <v>42.065522999999999</v>
      </c>
      <c r="H135" s="187">
        <v>0.99001057999999997</v>
      </c>
      <c r="I135" s="62">
        <v>0.99347490000000005</v>
      </c>
      <c r="J135" s="62">
        <v>1.9342366999999999E-2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85"/>
      <c r="U135" s="27" t="s">
        <v>35</v>
      </c>
      <c r="V135" s="186"/>
      <c r="W135" s="56"/>
      <c r="X135" s="187">
        <v>39.800899000000001</v>
      </c>
      <c r="Y135" s="187">
        <v>42.757508999999999</v>
      </c>
      <c r="Z135" s="187">
        <v>0.99094704</v>
      </c>
      <c r="AA135" s="62">
        <v>0.99405096999999998</v>
      </c>
      <c r="AB135" s="62">
        <v>1.7754994E-2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0.92451900000000364</v>
      </c>
      <c r="AN135" s="121">
        <f t="shared" si="15"/>
        <v>0.69198599999999999</v>
      </c>
      <c r="AO135" s="121">
        <f t="shared" si="16"/>
        <v>9.3646000000002783E-4</v>
      </c>
      <c r="AP135" s="121">
        <f t="shared" si="17"/>
        <v>5.7606999999992858E-4</v>
      </c>
      <c r="AQ135" s="87">
        <f t="shared" si="18"/>
        <v>-1.5873729999999996E-3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43.215851000000001</v>
      </c>
      <c r="G136" s="187">
        <v>46.193302000000003</v>
      </c>
      <c r="H136" s="187">
        <v>0.99414458999999999</v>
      </c>
      <c r="I136" s="62">
        <v>0.99681209000000004</v>
      </c>
      <c r="J136" s="62">
        <v>9.1827195000000004E-3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85"/>
      <c r="U136" s="27" t="s">
        <v>37</v>
      </c>
      <c r="V136" s="186"/>
      <c r="W136" s="56"/>
      <c r="X136" s="187">
        <v>43.909045999999996</v>
      </c>
      <c r="Y136" s="187">
        <v>46.737923000000002</v>
      </c>
      <c r="Z136" s="187">
        <v>0.99449761999999997</v>
      </c>
      <c r="AA136" s="62">
        <v>0.99712038999999997</v>
      </c>
      <c r="AB136" s="62">
        <v>8.1977899999999999E-3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0.69319499999999579</v>
      </c>
      <c r="AN136" s="121">
        <f t="shared" si="15"/>
        <v>0.54462099999999936</v>
      </c>
      <c r="AO136" s="121">
        <f t="shared" si="16"/>
        <v>3.5302999999997642E-4</v>
      </c>
      <c r="AP136" s="121">
        <f t="shared" si="17"/>
        <v>3.0829999999992808E-4</v>
      </c>
      <c r="AQ136" s="87">
        <f t="shared" si="18"/>
        <v>-9.8492950000000044E-4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29.351011</v>
      </c>
      <c r="G641" s="135">
        <f t="shared" si="59"/>
        <v>33.152754999999999</v>
      </c>
      <c r="H641" s="135">
        <f t="shared" si="59"/>
        <v>0.96237885999999995</v>
      </c>
      <c r="I641" s="135">
        <f t="shared" si="59"/>
        <v>0.96831540999999999</v>
      </c>
      <c r="J641" s="135">
        <f t="shared" si="59"/>
        <v>5.0535360000000001E-2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29.862735000000001</v>
      </c>
      <c r="Y641" s="135">
        <f t="shared" si="60"/>
        <v>33.601030999999999</v>
      </c>
      <c r="Z641" s="135">
        <f t="shared" si="60"/>
        <v>0.96384327999999997</v>
      </c>
      <c r="AA641" s="135">
        <f t="shared" si="60"/>
        <v>0.96923397</v>
      </c>
      <c r="AB641" s="135">
        <f t="shared" si="60"/>
        <v>4.5309062999999997E-2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33.275032000000003</v>
      </c>
      <c r="G642" s="18">
        <f t="shared" si="59"/>
        <v>36.556255</v>
      </c>
      <c r="H642" s="18">
        <f t="shared" si="59"/>
        <v>0.97810704000000004</v>
      </c>
      <c r="I642" s="18">
        <f t="shared" si="59"/>
        <v>0.98215604000000001</v>
      </c>
      <c r="J642" s="18">
        <f t="shared" si="59"/>
        <v>3.2664508000000002E-2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34.003062999999997</v>
      </c>
      <c r="Y642" s="18">
        <f t="shared" si="60"/>
        <v>37.300674999999998</v>
      </c>
      <c r="Z642" s="18">
        <f t="shared" si="60"/>
        <v>0.9793887</v>
      </c>
      <c r="AA642" s="18">
        <f t="shared" si="60"/>
        <v>0.98351562999999997</v>
      </c>
      <c r="AB642" s="18">
        <f t="shared" si="60"/>
        <v>2.9714181999999999E-2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37.821035000000002</v>
      </c>
      <c r="G643" s="18">
        <f t="shared" si="59"/>
        <v>41.142567999999997</v>
      </c>
      <c r="H643" s="18">
        <f t="shared" si="59"/>
        <v>0.98883436000000002</v>
      </c>
      <c r="I643" s="18">
        <f t="shared" si="59"/>
        <v>0.99218877000000005</v>
      </c>
      <c r="J643" s="18">
        <f t="shared" si="59"/>
        <v>1.8174794000000001E-2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38.514806999999998</v>
      </c>
      <c r="Y643" s="18">
        <f t="shared" si="60"/>
        <v>41.934595999999999</v>
      </c>
      <c r="Z643" s="18">
        <f t="shared" si="60"/>
        <v>0.98982373999999995</v>
      </c>
      <c r="AA643" s="18">
        <f t="shared" si="60"/>
        <v>0.99288613000000003</v>
      </c>
      <c r="AB643" s="18">
        <f t="shared" si="60"/>
        <v>1.6217034000000002E-2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42.118121000000002</v>
      </c>
      <c r="G644" s="18">
        <f t="shared" si="59"/>
        <v>45.183518999999997</v>
      </c>
      <c r="H644" s="18">
        <f t="shared" si="59"/>
        <v>0.99379563999999998</v>
      </c>
      <c r="I644" s="18">
        <f t="shared" si="59"/>
        <v>0.99628269999999997</v>
      </c>
      <c r="J644" s="18">
        <f t="shared" si="59"/>
        <v>7.9670339999999996E-3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42.672545</v>
      </c>
      <c r="Y644" s="18">
        <f t="shared" si="60"/>
        <v>45.719251999999997</v>
      </c>
      <c r="Z644" s="18">
        <f t="shared" si="60"/>
        <v>0.99430819000000004</v>
      </c>
      <c r="AA644" s="18">
        <f t="shared" si="60"/>
        <v>0.99669403999999995</v>
      </c>
      <c r="AB644" s="18">
        <f t="shared" si="60"/>
        <v>6.7540836000000003E-3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32.831445000000002</v>
      </c>
      <c r="G646" s="135">
        <f t="shared" si="61"/>
        <v>36.805236999999998</v>
      </c>
      <c r="H646" s="135">
        <f t="shared" si="61"/>
        <v>0.97450829999999999</v>
      </c>
      <c r="I646" s="135">
        <f t="shared" si="61"/>
        <v>0.98161255999999997</v>
      </c>
      <c r="J646" s="135">
        <f t="shared" si="61"/>
        <v>5.9566963000000001E-2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33.371951000000003</v>
      </c>
      <c r="Y646" s="135">
        <f t="shared" si="62"/>
        <v>37.213295000000002</v>
      </c>
      <c r="Z646" s="135">
        <f t="shared" si="62"/>
        <v>0.97604469999999999</v>
      </c>
      <c r="AA646" s="135">
        <f t="shared" si="62"/>
        <v>0.98292573000000005</v>
      </c>
      <c r="AB646" s="135">
        <f t="shared" si="62"/>
        <v>5.6331619999999999E-2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35.479522000000003</v>
      </c>
      <c r="G647" s="18">
        <f t="shared" si="61"/>
        <v>39.046230000000001</v>
      </c>
      <c r="H647" s="18">
        <f t="shared" si="61"/>
        <v>0.98319937999999996</v>
      </c>
      <c r="I647" s="18">
        <f t="shared" si="61"/>
        <v>0.98815142</v>
      </c>
      <c r="J647" s="18">
        <f t="shared" si="61"/>
        <v>3.7949535999999999E-2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36.091481000000002</v>
      </c>
      <c r="Y647" s="18">
        <f t="shared" si="62"/>
        <v>39.492032000000002</v>
      </c>
      <c r="Z647" s="18">
        <f t="shared" si="62"/>
        <v>0.98418223999999999</v>
      </c>
      <c r="AA647" s="18">
        <f t="shared" si="62"/>
        <v>0.98914597999999998</v>
      </c>
      <c r="AB647" s="18">
        <f t="shared" si="62"/>
        <v>3.6132275999999998E-2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39.362729999999999</v>
      </c>
      <c r="G648" s="18">
        <f t="shared" si="61"/>
        <v>42.521422000000001</v>
      </c>
      <c r="H648" s="18">
        <f t="shared" si="61"/>
        <v>0.99031535999999998</v>
      </c>
      <c r="I648" s="18">
        <f t="shared" si="61"/>
        <v>0.9939791</v>
      </c>
      <c r="J648" s="18">
        <f t="shared" si="61"/>
        <v>2.0415043000000001E-2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39.989106</v>
      </c>
      <c r="Y648" s="18">
        <f t="shared" si="62"/>
        <v>43.168591999999997</v>
      </c>
      <c r="Z648" s="18">
        <f t="shared" si="62"/>
        <v>0.99132052999999998</v>
      </c>
      <c r="AA648" s="18">
        <f t="shared" si="62"/>
        <v>0.99453541999999995</v>
      </c>
      <c r="AB648" s="18">
        <f t="shared" si="62"/>
        <v>1.9109755999999999E-2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43.348056999999997</v>
      </c>
      <c r="G649" s="18">
        <f t="shared" si="61"/>
        <v>46.292897000000004</v>
      </c>
      <c r="H649" s="18">
        <f t="shared" si="61"/>
        <v>0.99448000000000003</v>
      </c>
      <c r="I649" s="18">
        <f t="shared" si="61"/>
        <v>0.99698127999999997</v>
      </c>
      <c r="J649" s="18">
        <f t="shared" si="61"/>
        <v>9.6971709999999992E-3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44.061149999999998</v>
      </c>
      <c r="Y649" s="18">
        <f t="shared" si="62"/>
        <v>46.826985000000001</v>
      </c>
      <c r="Z649" s="18">
        <f t="shared" si="62"/>
        <v>0.99485760999999995</v>
      </c>
      <c r="AA649" s="18">
        <f t="shared" si="62"/>
        <v>0.99725448999999999</v>
      </c>
      <c r="AB649" s="18">
        <f t="shared" si="62"/>
        <v>8.9015959999999995E-3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3.4804340000000025</v>
      </c>
      <c r="G651" s="135">
        <f t="shared" si="63"/>
        <v>3.6524819999999991</v>
      </c>
      <c r="H651" s="135">
        <f t="shared" si="63"/>
        <v>1.2129440000000047E-2</v>
      </c>
      <c r="I651" s="135">
        <f t="shared" si="63"/>
        <v>1.329714999999998E-2</v>
      </c>
      <c r="J651" s="135">
        <f t="shared" si="63"/>
        <v>9.0316029999999992E-3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3.5092160000000021</v>
      </c>
      <c r="Y651" s="135">
        <f t="shared" si="64"/>
        <v>3.6122640000000033</v>
      </c>
      <c r="Z651" s="135">
        <f t="shared" si="64"/>
        <v>1.2201420000000018E-2</v>
      </c>
      <c r="AA651" s="135">
        <f t="shared" si="64"/>
        <v>1.3691760000000053E-2</v>
      </c>
      <c r="AB651" s="135">
        <f t="shared" si="64"/>
        <v>1.1022557000000002E-2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2.2044899999999998</v>
      </c>
      <c r="G652" s="18">
        <f t="shared" si="63"/>
        <v>2.4899750000000012</v>
      </c>
      <c r="H652" s="18">
        <f t="shared" si="63"/>
        <v>5.0923399999999175E-3</v>
      </c>
      <c r="I652" s="18">
        <f t="shared" si="63"/>
        <v>5.9953799999999946E-3</v>
      </c>
      <c r="J652" s="18">
        <f t="shared" si="63"/>
        <v>5.2850279999999972E-3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2.0884180000000043</v>
      </c>
      <c r="Y652" s="18">
        <f t="shared" si="64"/>
        <v>2.1913570000000036</v>
      </c>
      <c r="Z652" s="18">
        <f t="shared" si="64"/>
        <v>4.793539999999985E-3</v>
      </c>
      <c r="AA652" s="18">
        <f t="shared" si="64"/>
        <v>5.6303500000000062E-3</v>
      </c>
      <c r="AB652" s="18">
        <f t="shared" si="64"/>
        <v>6.4180939999999992E-3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1.5416949999999972</v>
      </c>
      <c r="G653" s="18">
        <f t="shared" si="63"/>
        <v>1.378854000000004</v>
      </c>
      <c r="H653" s="18">
        <f t="shared" si="63"/>
        <v>1.4809999999999546E-3</v>
      </c>
      <c r="I653" s="18">
        <f t="shared" si="63"/>
        <v>1.7903299999999511E-3</v>
      </c>
      <c r="J653" s="18">
        <f t="shared" si="63"/>
        <v>2.2402489999999997E-3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1.474299000000002</v>
      </c>
      <c r="Y653" s="18">
        <f t="shared" si="64"/>
        <v>1.2339959999999977</v>
      </c>
      <c r="Z653" s="18">
        <f t="shared" si="64"/>
        <v>1.4967900000000256E-3</v>
      </c>
      <c r="AA653" s="18">
        <f t="shared" si="64"/>
        <v>1.6492899999999144E-3</v>
      </c>
      <c r="AB653" s="18">
        <f t="shared" si="64"/>
        <v>2.8927219999999969E-3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1.229935999999995</v>
      </c>
      <c r="G654" s="18">
        <f t="shared" si="63"/>
        <v>1.1093780000000066</v>
      </c>
      <c r="H654" s="18">
        <f t="shared" si="63"/>
        <v>6.8436000000005048E-4</v>
      </c>
      <c r="I654" s="18">
        <f t="shared" si="63"/>
        <v>6.985800000000042E-4</v>
      </c>
      <c r="J654" s="18">
        <f t="shared" si="63"/>
        <v>1.7301369999999996E-3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1.3886049999999983</v>
      </c>
      <c r="Y654" s="18">
        <f t="shared" si="64"/>
        <v>1.1077330000000032</v>
      </c>
      <c r="Z654" s="18">
        <f t="shared" si="64"/>
        <v>5.4941999999991165E-4</v>
      </c>
      <c r="AA654" s="18">
        <f t="shared" si="64"/>
        <v>5.6045000000004563E-4</v>
      </c>
      <c r="AB654" s="18">
        <f t="shared" si="64"/>
        <v>2.1475123999999991E-3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AL103:AL107"/>
    <mergeCell ref="T418:T42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15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3"/>
      <c r="T2" s="141" t="str">
        <f>$B$2</f>
        <v>cinema_semitrack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cinema_semitrack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3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3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3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28276.047999999999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30.906328857142853</v>
      </c>
      <c r="G5" s="30">
        <f t="shared" si="0"/>
        <v>34.871026714285712</v>
      </c>
      <c r="H5" s="30">
        <f t="shared" si="0"/>
        <v>0.96771701380952402</v>
      </c>
      <c r="I5" s="90">
        <f t="shared" si="0"/>
        <v>0.97395939857142844</v>
      </c>
      <c r="J5" s="90">
        <f t="shared" si="0"/>
        <v>5.5222621571428557E-2</v>
      </c>
      <c r="K5" s="55"/>
      <c r="L5" s="55"/>
      <c r="M5" s="55"/>
      <c r="N5" s="26"/>
      <c r="O5" s="56"/>
      <c r="P5" s="130">
        <f t="shared" ref="P5:Q8" si="1">P16</f>
        <v>24.562000000000001</v>
      </c>
      <c r="Q5" s="151">
        <f t="shared" si="1"/>
        <v>8.0459999999999994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298"/>
      <c r="U5" s="25" t="s">
        <v>33</v>
      </c>
      <c r="V5" s="26"/>
      <c r="W5" s="126">
        <f>W23</f>
        <v>31998.12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31.695443047619044</v>
      </c>
      <c r="Y5" s="30">
        <f t="shared" si="2"/>
        <v>35.334542761904764</v>
      </c>
      <c r="Z5" s="30">
        <f t="shared" si="2"/>
        <v>0.9695796538095236</v>
      </c>
      <c r="AA5" s="90">
        <f t="shared" si="2"/>
        <v>0.97625360857142829</v>
      </c>
      <c r="AB5" s="90">
        <f t="shared" si="2"/>
        <v>5.2307170904761904E-2</v>
      </c>
      <c r="AC5" s="55"/>
      <c r="AD5" s="55"/>
      <c r="AE5" s="55"/>
      <c r="AF5" s="26"/>
      <c r="AG5" s="238"/>
      <c r="AH5" s="130">
        <f t="shared" ref="AH5:AI8" si="3">AH16</f>
        <v>15.702999999999999</v>
      </c>
      <c r="AI5" s="151">
        <f t="shared" si="3"/>
        <v>3.4209999999999998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5.3125405857920471E-2</v>
      </c>
      <c r="AN5" s="240">
        <f>bdrate($E5:$E8,G5:G8,$W5:$W8,Y5:Y8)</f>
        <v>5.4138335938773485E-2</v>
      </c>
      <c r="AO5" s="240">
        <f>bdrate($E5:$E8,H5:H8,$W5:$W8,Z5:Z8)</f>
        <v>7.885636817848396E-2</v>
      </c>
      <c r="AP5" s="240">
        <f>bdrate($E5:$E8,I5:I8,$W5:$W8,AA5:AA8)</f>
        <v>7.2821104197505537E-2</v>
      </c>
      <c r="AQ5" s="241">
        <f>bdrateInverted($E5:$E8,J5:J8,$W5:$W8,AB5:AB8)</f>
        <v>7.717845951563862E-2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41070.520000000004</v>
      </c>
      <c r="F6" s="90">
        <f t="shared" si="0"/>
        <v>34.294832190476185</v>
      </c>
      <c r="G6" s="90">
        <f t="shared" si="0"/>
        <v>37.727126857142849</v>
      </c>
      <c r="H6" s="90">
        <f t="shared" si="0"/>
        <v>0.98001915476190471</v>
      </c>
      <c r="I6" s="90">
        <f t="shared" si="0"/>
        <v>0.98513399047619032</v>
      </c>
      <c r="J6" s="90">
        <f t="shared" si="0"/>
        <v>3.5305397714285709E-2</v>
      </c>
      <c r="K6" s="56"/>
      <c r="L6" s="56"/>
      <c r="M6" s="56"/>
      <c r="N6" s="28"/>
      <c r="O6" s="56"/>
      <c r="P6" s="130">
        <f t="shared" si="1"/>
        <v>23.905999999999999</v>
      </c>
      <c r="Q6" s="130">
        <f t="shared" si="1"/>
        <v>8.3279999999999994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85"/>
      <c r="U6" s="27" t="s">
        <v>34</v>
      </c>
      <c r="V6" s="28"/>
      <c r="W6" s="127">
        <f>W24</f>
        <v>47120.816000000006</v>
      </c>
      <c r="X6" s="90">
        <f t="shared" si="2"/>
        <v>35.220270428571425</v>
      </c>
      <c r="Y6" s="90">
        <f t="shared" si="2"/>
        <v>38.547654333333334</v>
      </c>
      <c r="Z6" s="90">
        <f t="shared" si="2"/>
        <v>0.98145778285714258</v>
      </c>
      <c r="AA6" s="90">
        <f t="shared" si="2"/>
        <v>0.98657499761904766</v>
      </c>
      <c r="AB6" s="90">
        <f t="shared" si="2"/>
        <v>3.283988538095238E-2</v>
      </c>
      <c r="AC6" s="56"/>
      <c r="AD6" s="56"/>
      <c r="AE6" s="56"/>
      <c r="AF6" s="28"/>
      <c r="AG6" s="238"/>
      <c r="AH6" s="130">
        <f t="shared" si="3"/>
        <v>15.811999999999999</v>
      </c>
      <c r="AI6" s="130">
        <f t="shared" si="3"/>
        <v>3.5150000000000001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61787.448000000004</v>
      </c>
      <c r="F7" s="90">
        <f t="shared" si="0"/>
        <v>38.505670428571428</v>
      </c>
      <c r="G7" s="90">
        <f t="shared" si="0"/>
        <v>41.801209666666665</v>
      </c>
      <c r="H7" s="90">
        <f t="shared" si="0"/>
        <v>0.98923608190476187</v>
      </c>
      <c r="I7" s="90">
        <f t="shared" si="0"/>
        <v>0.99288331380952366</v>
      </c>
      <c r="J7" s="90">
        <f t="shared" si="0"/>
        <v>1.9383960238095237E-2</v>
      </c>
      <c r="K7" s="56"/>
      <c r="L7" s="56"/>
      <c r="M7" s="56"/>
      <c r="N7" s="28"/>
      <c r="O7" s="56"/>
      <c r="P7" s="130">
        <f t="shared" si="1"/>
        <v>24.155999999999999</v>
      </c>
      <c r="Q7" s="130">
        <f t="shared" si="1"/>
        <v>8.4369999999999994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85"/>
      <c r="U7" s="27" t="s">
        <v>35</v>
      </c>
      <c r="V7" s="28"/>
      <c r="W7" s="127">
        <f>W25</f>
        <v>70184.959999999992</v>
      </c>
      <c r="X7" s="90">
        <f t="shared" si="2"/>
        <v>39.176073857142853</v>
      </c>
      <c r="Y7" s="90">
        <f t="shared" si="2"/>
        <v>42.520271476190466</v>
      </c>
      <c r="Z7" s="90">
        <f t="shared" si="2"/>
        <v>0.99023100857142865</v>
      </c>
      <c r="AA7" s="90">
        <f t="shared" si="2"/>
        <v>0.9935602733333333</v>
      </c>
      <c r="AB7" s="90">
        <f t="shared" si="2"/>
        <v>1.7417199285714287E-2</v>
      </c>
      <c r="AC7" s="56"/>
      <c r="AD7" s="56"/>
      <c r="AE7" s="56"/>
      <c r="AF7" s="28"/>
      <c r="AG7" s="238"/>
      <c r="AH7" s="130">
        <f t="shared" si="3"/>
        <v>16.155999999999999</v>
      </c>
      <c r="AI7" s="130">
        <f t="shared" si="3"/>
        <v>3.89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90327.991999999998</v>
      </c>
      <c r="F8" s="90">
        <f t="shared" si="0"/>
        <v>42.657705095238093</v>
      </c>
      <c r="G8" s="90">
        <f t="shared" si="0"/>
        <v>45.67518585714285</v>
      </c>
      <c r="H8" s="90">
        <f t="shared" si="0"/>
        <v>0.99385043714285737</v>
      </c>
      <c r="I8" s="90">
        <f t="shared" si="0"/>
        <v>0.99651579571428561</v>
      </c>
      <c r="J8" s="90">
        <f t="shared" si="0"/>
        <v>8.8245419999999995E-3</v>
      </c>
      <c r="K8" s="56"/>
      <c r="L8" s="56"/>
      <c r="M8" s="56"/>
      <c r="N8" s="28"/>
      <c r="O8" s="56"/>
      <c r="P8" s="130">
        <f t="shared" si="1"/>
        <v>24.5</v>
      </c>
      <c r="Q8" s="130">
        <f t="shared" si="1"/>
        <v>8.5779999999999994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85"/>
      <c r="U8" s="27" t="s">
        <v>37</v>
      </c>
      <c r="V8" s="28"/>
      <c r="W8" s="127">
        <f>W26</f>
        <v>99472.144</v>
      </c>
      <c r="X8" s="90">
        <f t="shared" si="2"/>
        <v>43.150612761904753</v>
      </c>
      <c r="Y8" s="90">
        <f t="shared" si="2"/>
        <v>46.142118571428576</v>
      </c>
      <c r="Z8" s="90">
        <f t="shared" si="2"/>
        <v>0.99424091523809532</v>
      </c>
      <c r="AA8" s="90">
        <f t="shared" si="2"/>
        <v>0.99686069761904761</v>
      </c>
      <c r="AB8" s="90">
        <f t="shared" si="2"/>
        <v>7.6658333238095247E-3</v>
      </c>
      <c r="AC8" s="56"/>
      <c r="AD8" s="56"/>
      <c r="AE8" s="56"/>
      <c r="AF8" s="28"/>
      <c r="AG8" s="238"/>
      <c r="AH8" s="130">
        <f t="shared" si="3"/>
        <v>16.359000000000002</v>
      </c>
      <c r="AI8" s="130">
        <f t="shared" si="3"/>
        <v>3.859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24.279539023538092</v>
      </c>
      <c r="Q10" s="154">
        <f>GEOMEAN(Q5:Q8)</f>
        <v>8.3449494245782105</v>
      </c>
      <c r="R10" s="134" t="e">
        <f>AVERAGE(R5:R8)</f>
        <v>#DIV/0!</v>
      </c>
      <c r="S10" s="213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16.005343834959554</v>
      </c>
      <c r="AI10" s="154">
        <f>GEOMEAN(AI5:AI8)</f>
        <v>3.6654364634315475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3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4688.8959999999997</v>
      </c>
      <c r="F16" s="166">
        <v>6016.12</v>
      </c>
      <c r="G16" s="166">
        <v>1130.1679999999999</v>
      </c>
      <c r="H16" s="166">
        <v>388.17599999999999</v>
      </c>
      <c r="I16" s="166">
        <v>168.10400000000001</v>
      </c>
      <c r="J16" s="166">
        <v>8771.8320000000003</v>
      </c>
      <c r="K16" s="60">
        <v>5224.5519999999997</v>
      </c>
      <c r="L16" s="60">
        <v>1888.2</v>
      </c>
      <c r="M16" s="60">
        <v>7.8879999999999999</v>
      </c>
      <c r="N16" s="55"/>
      <c r="O16" s="252"/>
      <c r="P16" s="129">
        <v>24.562000000000001</v>
      </c>
      <c r="Q16" s="129">
        <v>8.0459999999999994</v>
      </c>
      <c r="R16" s="142"/>
      <c r="S16" s="213"/>
      <c r="T16" s="300"/>
      <c r="U16" s="25" t="s">
        <v>33</v>
      </c>
      <c r="V16" s="26"/>
      <c r="W16" s="128">
        <v>4688.8959999999997</v>
      </c>
      <c r="X16" s="166">
        <v>6562.808</v>
      </c>
      <c r="Y16" s="166">
        <v>1909.1759999999999</v>
      </c>
      <c r="Z16" s="166">
        <v>850.54399999999998</v>
      </c>
      <c r="AA16" s="166">
        <v>575.85599999999999</v>
      </c>
      <c r="AB16" s="166">
        <v>9554.1839999999993</v>
      </c>
      <c r="AC16" s="60">
        <v>5780.68</v>
      </c>
      <c r="AD16" s="60">
        <v>2075.9760000000001</v>
      </c>
      <c r="AE16" s="60">
        <v>13.24</v>
      </c>
      <c r="AF16" s="55"/>
      <c r="AG16" s="252"/>
      <c r="AH16" s="129">
        <v>15.702999999999999</v>
      </c>
      <c r="AI16" s="129">
        <v>3.4209999999999998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4688.8959999999997</v>
      </c>
      <c r="F17" s="167">
        <v>7890.52</v>
      </c>
      <c r="G17" s="167">
        <v>4041.48</v>
      </c>
      <c r="H17" s="167">
        <v>2043.752</v>
      </c>
      <c r="I17" s="167">
        <v>1497.144</v>
      </c>
      <c r="J17" s="167">
        <v>11322.791999999999</v>
      </c>
      <c r="K17" s="62">
        <v>7088.1360000000004</v>
      </c>
      <c r="L17" s="62">
        <v>2497.8000000000002</v>
      </c>
      <c r="M17" s="62">
        <v>7.88</v>
      </c>
      <c r="N17" s="56"/>
      <c r="O17" s="238"/>
      <c r="P17" s="144">
        <v>23.905999999999999</v>
      </c>
      <c r="Q17" s="144">
        <v>8.3279999999999994</v>
      </c>
      <c r="R17" s="145"/>
      <c r="S17" s="213"/>
      <c r="T17" s="285"/>
      <c r="U17" s="27" t="s">
        <v>34</v>
      </c>
      <c r="V17" s="28"/>
      <c r="W17" s="143">
        <v>4688.8959999999997</v>
      </c>
      <c r="X17" s="167">
        <v>8467.2080000000005</v>
      </c>
      <c r="Y17" s="167">
        <v>5309.7920000000004</v>
      </c>
      <c r="Z17" s="167">
        <v>3270.328</v>
      </c>
      <c r="AA17" s="167">
        <v>2850.3040000000001</v>
      </c>
      <c r="AB17" s="167">
        <v>12146.776</v>
      </c>
      <c r="AC17" s="62">
        <v>7687.0479999999998</v>
      </c>
      <c r="AD17" s="62">
        <v>2700.4639999999999</v>
      </c>
      <c r="AE17" s="62">
        <v>13.24</v>
      </c>
      <c r="AF17" s="56"/>
      <c r="AG17" s="238"/>
      <c r="AH17" s="144">
        <v>15.811999999999999</v>
      </c>
      <c r="AI17" s="144">
        <v>3.5150000000000001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4688.8959999999997</v>
      </c>
      <c r="F18" s="167">
        <v>9838.64</v>
      </c>
      <c r="G18" s="167">
        <v>8644.6479999999992</v>
      </c>
      <c r="H18" s="167">
        <v>6390.0559999999996</v>
      </c>
      <c r="I18" s="167">
        <v>6103.6480000000001</v>
      </c>
      <c r="J18" s="167">
        <v>13961.464</v>
      </c>
      <c r="K18" s="62">
        <v>9034.9359999999997</v>
      </c>
      <c r="L18" s="62">
        <v>3125.16</v>
      </c>
      <c r="M18" s="62">
        <v>7.8639999999999999</v>
      </c>
      <c r="N18" s="56"/>
      <c r="O18" s="238"/>
      <c r="P18" s="144">
        <v>24.155999999999999</v>
      </c>
      <c r="Q18" s="144">
        <v>8.4369999999999994</v>
      </c>
      <c r="R18" s="145"/>
      <c r="S18" s="213"/>
      <c r="T18" s="285"/>
      <c r="U18" s="27" t="s">
        <v>35</v>
      </c>
      <c r="V18" s="28"/>
      <c r="W18" s="143">
        <v>4688.8959999999997</v>
      </c>
      <c r="X18" s="167">
        <v>10451.415999999999</v>
      </c>
      <c r="Y18" s="167">
        <v>10143.023999999999</v>
      </c>
      <c r="Z18" s="167">
        <v>8418.92</v>
      </c>
      <c r="AA18" s="167">
        <v>8642.4240000000009</v>
      </c>
      <c r="AB18" s="167">
        <v>14820.016</v>
      </c>
      <c r="AC18" s="62">
        <v>9673.5519999999997</v>
      </c>
      <c r="AD18" s="62">
        <v>3346.712</v>
      </c>
      <c r="AE18" s="62">
        <v>13.231999999999999</v>
      </c>
      <c r="AF18" s="56"/>
      <c r="AG18" s="238"/>
      <c r="AH18" s="144">
        <v>16.155999999999999</v>
      </c>
      <c r="AI18" s="144">
        <v>3.89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4688.8959999999997</v>
      </c>
      <c r="F19" s="167">
        <v>11705.24</v>
      </c>
      <c r="G19" s="167">
        <v>13864.312</v>
      </c>
      <c r="H19" s="167">
        <v>13451.6</v>
      </c>
      <c r="I19" s="167">
        <v>15045.415999999999</v>
      </c>
      <c r="J19" s="167">
        <v>16708.736000000001</v>
      </c>
      <c r="K19" s="62">
        <v>11084.584000000001</v>
      </c>
      <c r="L19" s="62">
        <v>3779.2080000000001</v>
      </c>
      <c r="M19" s="62">
        <v>7.7359999999999998</v>
      </c>
      <c r="N19" s="56"/>
      <c r="O19" s="238"/>
      <c r="P19" s="144">
        <v>24.5</v>
      </c>
      <c r="Q19" s="144">
        <v>8.5779999999999994</v>
      </c>
      <c r="R19" s="145"/>
      <c r="S19" s="213"/>
      <c r="T19" s="285"/>
      <c r="U19" s="27" t="s">
        <v>37</v>
      </c>
      <c r="V19" s="28"/>
      <c r="W19" s="143">
        <v>4688.8959999999997</v>
      </c>
      <c r="X19" s="167">
        <v>11818.304</v>
      </c>
      <c r="Y19" s="167">
        <v>15487.672</v>
      </c>
      <c r="Z19" s="167">
        <v>15884.384</v>
      </c>
      <c r="AA19" s="167">
        <v>18242.48</v>
      </c>
      <c r="AB19" s="167">
        <v>17588.536</v>
      </c>
      <c r="AC19" s="62">
        <v>11743.736000000001</v>
      </c>
      <c r="AD19" s="62">
        <v>4018.136</v>
      </c>
      <c r="AE19" s="62">
        <v>13.215999999999999</v>
      </c>
      <c r="AF19" s="56"/>
      <c r="AG19" s="238"/>
      <c r="AH19" s="144">
        <v>16.359000000000002</v>
      </c>
      <c r="AI19" s="144">
        <v>3.859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28276.047999999999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290"/>
      <c r="U23" s="25" t="s">
        <v>33</v>
      </c>
      <c r="V23" s="26"/>
      <c r="W23" s="127">
        <f>SUM(W16:AD16)</f>
        <v>31998.12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41070.520000000004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85"/>
      <c r="U24" s="27" t="s">
        <v>34</v>
      </c>
      <c r="V24" s="28"/>
      <c r="W24" s="127">
        <f>SUM(W17:AD17)</f>
        <v>47120.816000000006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61787.448000000004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85"/>
      <c r="U25" s="27" t="s">
        <v>35</v>
      </c>
      <c r="V25" s="28"/>
      <c r="W25" s="127">
        <f>SUM(W18:AD18)</f>
        <v>70184.959999999992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90327.991999999998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85"/>
      <c r="U26" s="27" t="s">
        <v>37</v>
      </c>
      <c r="V26" s="28"/>
      <c r="W26" s="127">
        <f>SUM(W19:AD19)</f>
        <v>99472.144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3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3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3"/>
      <c r="T32" s="24" t="s">
        <v>70</v>
      </c>
      <c r="U32" s="94"/>
      <c r="V32" s="94"/>
      <c r="W32" s="213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3"/>
      <c r="AE32" s="213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29.280221999999998</v>
      </c>
      <c r="G33" s="96">
        <v>33.233029999999999</v>
      </c>
      <c r="H33" s="96">
        <v>0.96085880999999995</v>
      </c>
      <c r="I33" s="60">
        <v>0.96745238</v>
      </c>
      <c r="J33" s="60">
        <v>5.7256429999999997E-2</v>
      </c>
      <c r="K33" s="61"/>
      <c r="L33" s="257"/>
      <c r="M33" s="257"/>
      <c r="N33" s="55"/>
      <c r="O33" s="26"/>
      <c r="P33" s="55"/>
      <c r="Q33" s="26"/>
      <c r="R33" s="131"/>
      <c r="S33" s="213"/>
      <c r="T33" s="287" t="s">
        <v>71</v>
      </c>
      <c r="U33" s="25" t="s">
        <v>33</v>
      </c>
      <c r="V33" s="39"/>
      <c r="W33" s="55"/>
      <c r="X33" s="96">
        <v>29.852360000000001</v>
      </c>
      <c r="Y33" s="96">
        <v>33.612651</v>
      </c>
      <c r="Z33" s="96">
        <v>0.96170182000000004</v>
      </c>
      <c r="AA33" s="60">
        <v>0.96791181000000004</v>
      </c>
      <c r="AB33" s="60">
        <v>5.5541425999999998E-2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0.57213800000000248</v>
      </c>
      <c r="AN33" s="95">
        <f t="shared" ref="AN33:AN96" si="5">IF(OR(Y33="",G33=""),"",Y33-G33)</f>
        <v>0.37962100000000021</v>
      </c>
      <c r="AO33" s="95">
        <f t="shared" ref="AO33:AO96" si="6">IF(OR(Z33="",H33=""),"",Z33-H33)</f>
        <v>8.4301000000008841E-4</v>
      </c>
      <c r="AP33" s="95">
        <f t="shared" ref="AP33:AP96" si="7">IF(OR(AA33="",I33=""),"",AA33-I33)</f>
        <v>4.5943000000003842E-4</v>
      </c>
      <c r="AQ33" s="120">
        <f t="shared" ref="AQ33:AQ96" si="8">IF(OR(AB33="",J33=""),"",AB33-J33)</f>
        <v>-1.7150039999999991E-3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33.117477999999998</v>
      </c>
      <c r="G34" s="187">
        <v>36.502006999999999</v>
      </c>
      <c r="H34" s="187">
        <v>0.97672873000000004</v>
      </c>
      <c r="I34" s="62">
        <v>0.98127509000000002</v>
      </c>
      <c r="J34" s="62">
        <v>3.6262177E-2</v>
      </c>
      <c r="K34" s="188"/>
      <c r="L34" s="258"/>
      <c r="M34" s="258"/>
      <c r="N34" s="56"/>
      <c r="O34" s="28"/>
      <c r="P34" s="56"/>
      <c r="Q34" s="28"/>
      <c r="R34" s="132"/>
      <c r="S34" s="213"/>
      <c r="T34" s="285"/>
      <c r="U34" s="27" t="s">
        <v>34</v>
      </c>
      <c r="V34" s="186"/>
      <c r="W34" s="56"/>
      <c r="X34" s="187">
        <v>33.901978</v>
      </c>
      <c r="Y34" s="187">
        <v>37.203319999999998</v>
      </c>
      <c r="Z34" s="187">
        <v>0.97806963000000002</v>
      </c>
      <c r="AA34" s="62">
        <v>0.98271436000000001</v>
      </c>
      <c r="AB34" s="62">
        <v>3.4261562000000002E-2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0.78450000000000131</v>
      </c>
      <c r="AN34" s="121">
        <f t="shared" si="5"/>
        <v>0.70131299999999896</v>
      </c>
      <c r="AO34" s="121">
        <f t="shared" si="6"/>
        <v>1.3408999999999782E-3</v>
      </c>
      <c r="AP34" s="121">
        <f t="shared" si="7"/>
        <v>1.4392699999999925E-3</v>
      </c>
      <c r="AQ34" s="87">
        <f t="shared" si="8"/>
        <v>-2.0006149999999973E-3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37.941029</v>
      </c>
      <c r="G35" s="187">
        <v>41.21611</v>
      </c>
      <c r="H35" s="187">
        <v>0.98838342000000001</v>
      </c>
      <c r="I35" s="62">
        <v>0.99191344000000004</v>
      </c>
      <c r="J35" s="62">
        <v>1.9442322000000001E-2</v>
      </c>
      <c r="K35" s="188"/>
      <c r="L35" s="258"/>
      <c r="M35" s="258"/>
      <c r="N35" s="56"/>
      <c r="O35" s="28"/>
      <c r="P35" s="56"/>
      <c r="Q35" s="28"/>
      <c r="R35" s="132"/>
      <c r="S35" s="213"/>
      <c r="T35" s="285"/>
      <c r="U35" s="27" t="s">
        <v>35</v>
      </c>
      <c r="V35" s="186"/>
      <c r="W35" s="56"/>
      <c r="X35" s="187">
        <v>38.212553</v>
      </c>
      <c r="Y35" s="187">
        <v>41.596933999999997</v>
      </c>
      <c r="Z35" s="187">
        <v>0.98922392999999997</v>
      </c>
      <c r="AA35" s="62">
        <v>0.99243305000000004</v>
      </c>
      <c r="AB35" s="62">
        <v>1.8458353E-2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0.27152399999999943</v>
      </c>
      <c r="AN35" s="121">
        <f t="shared" si="5"/>
        <v>0.38082399999999694</v>
      </c>
      <c r="AO35" s="121">
        <f t="shared" si="6"/>
        <v>8.4050999999996101E-4</v>
      </c>
      <c r="AP35" s="121">
        <f t="shared" si="7"/>
        <v>5.1961000000000368E-4</v>
      </c>
      <c r="AQ35" s="87">
        <f t="shared" si="8"/>
        <v>-9.839690000000012E-4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42.042155999999999</v>
      </c>
      <c r="G36" s="187">
        <v>45.090392999999999</v>
      </c>
      <c r="H36" s="187">
        <v>0.99365970999999997</v>
      </c>
      <c r="I36" s="62">
        <v>0.99614687999999996</v>
      </c>
      <c r="J36" s="62">
        <v>8.3035550000000007E-3</v>
      </c>
      <c r="K36" s="188"/>
      <c r="L36" s="258"/>
      <c r="M36" s="258"/>
      <c r="N36" s="56"/>
      <c r="O36" s="28"/>
      <c r="P36" s="56"/>
      <c r="Q36" s="28"/>
      <c r="R36" s="132"/>
      <c r="S36" s="213"/>
      <c r="T36" s="285"/>
      <c r="U36" s="27" t="s">
        <v>37</v>
      </c>
      <c r="V36" s="186"/>
      <c r="W36" s="56"/>
      <c r="X36" s="187">
        <v>42.580081999999997</v>
      </c>
      <c r="Y36" s="187">
        <v>45.563944999999997</v>
      </c>
      <c r="Z36" s="187">
        <v>0.99404285000000003</v>
      </c>
      <c r="AA36" s="62">
        <v>0.99653641999999998</v>
      </c>
      <c r="AB36" s="62">
        <v>7.2660915999999999E-3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0.53792599999999879</v>
      </c>
      <c r="AN36" s="121">
        <f t="shared" si="5"/>
        <v>0.47355199999999797</v>
      </c>
      <c r="AO36" s="121">
        <f t="shared" si="6"/>
        <v>3.8314000000005954E-4</v>
      </c>
      <c r="AP36" s="121">
        <f t="shared" si="7"/>
        <v>3.8954000000002154E-4</v>
      </c>
      <c r="AQ36" s="87">
        <f t="shared" si="8"/>
        <v>-1.0374634000000008E-3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29.625442</v>
      </c>
      <c r="G38" s="96">
        <v>33.789254</v>
      </c>
      <c r="H38" s="96">
        <v>0.96257402000000003</v>
      </c>
      <c r="I38" s="60">
        <v>0.96745113000000005</v>
      </c>
      <c r="J38" s="60">
        <v>5.3095490000000002E-2</v>
      </c>
      <c r="K38" s="61"/>
      <c r="L38" s="257"/>
      <c r="M38" s="257"/>
      <c r="N38" s="55"/>
      <c r="O38" s="26"/>
      <c r="P38" s="55"/>
      <c r="Q38" s="26"/>
      <c r="R38" s="131"/>
      <c r="S38" s="213"/>
      <c r="T38" s="287" t="s">
        <v>72</v>
      </c>
      <c r="U38" s="25" t="s">
        <v>33</v>
      </c>
      <c r="V38" s="39"/>
      <c r="W38" s="55"/>
      <c r="X38" s="96">
        <v>30.15297</v>
      </c>
      <c r="Y38" s="96">
        <v>34.034450999999997</v>
      </c>
      <c r="Z38" s="96">
        <v>0.96391780000000005</v>
      </c>
      <c r="AA38" s="60">
        <v>0.96862345999999999</v>
      </c>
      <c r="AB38" s="60">
        <v>5.0315066999999998E-2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0.52752800000000022</v>
      </c>
      <c r="AN38" s="95">
        <f t="shared" si="5"/>
        <v>0.24519699999999744</v>
      </c>
      <c r="AO38" s="95">
        <f t="shared" si="6"/>
        <v>1.3437800000000166E-3</v>
      </c>
      <c r="AP38" s="95">
        <f t="shared" si="7"/>
        <v>1.1723299999999437E-3</v>
      </c>
      <c r="AQ38" s="120">
        <f t="shared" si="8"/>
        <v>-2.7804230000000041E-3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33.276631999999999</v>
      </c>
      <c r="G39" s="187">
        <v>36.694564</v>
      </c>
      <c r="H39" s="187">
        <v>0.97756969999999999</v>
      </c>
      <c r="I39" s="62">
        <v>0.98121959000000003</v>
      </c>
      <c r="J39" s="62">
        <v>3.403904E-2</v>
      </c>
      <c r="K39" s="188"/>
      <c r="L39" s="258"/>
      <c r="M39" s="258"/>
      <c r="N39" s="56"/>
      <c r="O39" s="28"/>
      <c r="P39" s="56"/>
      <c r="Q39" s="28"/>
      <c r="R39" s="132"/>
      <c r="S39" s="213"/>
      <c r="T39" s="285"/>
      <c r="U39" s="27" t="s">
        <v>34</v>
      </c>
      <c r="V39" s="186"/>
      <c r="W39" s="56"/>
      <c r="X39" s="187">
        <v>34.088949</v>
      </c>
      <c r="Y39" s="187">
        <v>37.398083999999997</v>
      </c>
      <c r="Z39" s="187">
        <v>0.97906534000000001</v>
      </c>
      <c r="AA39" s="62">
        <v>0.98304360999999996</v>
      </c>
      <c r="AB39" s="62">
        <v>3.1144359999999999E-2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0.81231700000000018</v>
      </c>
      <c r="AN39" s="121">
        <f t="shared" si="5"/>
        <v>0.70351999999999748</v>
      </c>
      <c r="AO39" s="121">
        <f t="shared" si="6"/>
        <v>1.4956400000000203E-3</v>
      </c>
      <c r="AP39" s="121">
        <f t="shared" si="7"/>
        <v>1.8240199999999263E-3</v>
      </c>
      <c r="AQ39" s="87">
        <f t="shared" si="8"/>
        <v>-2.8946800000000002E-3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37.912714999999999</v>
      </c>
      <c r="G40" s="187">
        <v>41.199032000000003</v>
      </c>
      <c r="H40" s="187">
        <v>0.98869373000000005</v>
      </c>
      <c r="I40" s="62">
        <v>0.99194179999999998</v>
      </c>
      <c r="J40" s="62">
        <v>1.8793312999999999E-2</v>
      </c>
      <c r="K40" s="188"/>
      <c r="L40" s="258"/>
      <c r="M40" s="258"/>
      <c r="N40" s="56"/>
      <c r="O40" s="28"/>
      <c r="P40" s="56"/>
      <c r="Q40" s="28"/>
      <c r="R40" s="132"/>
      <c r="S40" s="213"/>
      <c r="T40" s="285"/>
      <c r="U40" s="27" t="s">
        <v>35</v>
      </c>
      <c r="V40" s="186"/>
      <c r="W40" s="56"/>
      <c r="X40" s="187">
        <v>38.449176999999999</v>
      </c>
      <c r="Y40" s="187">
        <v>41.755983999999998</v>
      </c>
      <c r="Z40" s="187">
        <v>0.98954759999999997</v>
      </c>
      <c r="AA40" s="62">
        <v>0.99253597999999998</v>
      </c>
      <c r="AB40" s="62">
        <v>1.6781341000000002E-2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0.53646200000000022</v>
      </c>
      <c r="AN40" s="121">
        <f t="shared" si="5"/>
        <v>0.55695199999999545</v>
      </c>
      <c r="AO40" s="121">
        <f t="shared" si="6"/>
        <v>8.538699999999233E-4</v>
      </c>
      <c r="AP40" s="121">
        <f t="shared" si="7"/>
        <v>5.9417999999999971E-4</v>
      </c>
      <c r="AQ40" s="87">
        <f t="shared" si="8"/>
        <v>-2.0119719999999973E-3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42.041876999999999</v>
      </c>
      <c r="G41" s="187">
        <v>45.076497000000003</v>
      </c>
      <c r="H41" s="187">
        <v>0.99375729999999995</v>
      </c>
      <c r="I41" s="62">
        <v>0.99620423000000002</v>
      </c>
      <c r="J41" s="62">
        <v>8.2528770000000005E-3</v>
      </c>
      <c r="K41" s="188"/>
      <c r="L41" s="258"/>
      <c r="M41" s="258"/>
      <c r="N41" s="56"/>
      <c r="O41" s="28"/>
      <c r="P41" s="56"/>
      <c r="Q41" s="28"/>
      <c r="R41" s="132"/>
      <c r="S41" s="213"/>
      <c r="T41" s="285"/>
      <c r="U41" s="27" t="s">
        <v>37</v>
      </c>
      <c r="V41" s="186"/>
      <c r="W41" s="56"/>
      <c r="X41" s="187">
        <v>42.473045999999997</v>
      </c>
      <c r="Y41" s="187">
        <v>45.547133000000002</v>
      </c>
      <c r="Z41" s="187">
        <v>0.99415222000000003</v>
      </c>
      <c r="AA41" s="62">
        <v>0.99658884000000003</v>
      </c>
      <c r="AB41" s="62">
        <v>7.4212662999999998E-3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0.43116899999999703</v>
      </c>
      <c r="AN41" s="121">
        <f t="shared" si="5"/>
        <v>0.47063599999999894</v>
      </c>
      <c r="AO41" s="121">
        <f t="shared" si="6"/>
        <v>3.9492000000007632E-4</v>
      </c>
      <c r="AP41" s="121">
        <f t="shared" si="7"/>
        <v>3.8461000000000745E-4</v>
      </c>
      <c r="AQ41" s="87">
        <f t="shared" si="8"/>
        <v>-8.3161070000000066E-4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30.009143000000002</v>
      </c>
      <c r="G43" s="96">
        <v>33.726346999999997</v>
      </c>
      <c r="H43" s="96">
        <v>0.96427326000000002</v>
      </c>
      <c r="I43" s="60">
        <v>0.96934489999999995</v>
      </c>
      <c r="J43" s="60">
        <v>5.4813510000000003E-2</v>
      </c>
      <c r="K43" s="61"/>
      <c r="L43" s="257"/>
      <c r="M43" s="257"/>
      <c r="N43" s="55"/>
      <c r="O43" s="26"/>
      <c r="P43" s="55"/>
      <c r="Q43" s="26"/>
      <c r="R43" s="131"/>
      <c r="S43" s="213"/>
      <c r="T43" s="287" t="s">
        <v>73</v>
      </c>
      <c r="U43" s="25" t="s">
        <v>33</v>
      </c>
      <c r="V43" s="39"/>
      <c r="W43" s="55"/>
      <c r="X43" s="96">
        <v>30.712534000000002</v>
      </c>
      <c r="Y43" s="96">
        <v>34.285623000000001</v>
      </c>
      <c r="Z43" s="96">
        <v>0.96639660999999999</v>
      </c>
      <c r="AA43" s="60">
        <v>0.97140870999999995</v>
      </c>
      <c r="AB43" s="60">
        <v>4.9147191999999999E-2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0.70339099999999988</v>
      </c>
      <c r="AN43" s="95">
        <f t="shared" si="5"/>
        <v>0.5592760000000041</v>
      </c>
      <c r="AO43" s="95">
        <f t="shared" si="6"/>
        <v>2.1233499999999683E-3</v>
      </c>
      <c r="AP43" s="95">
        <f t="shared" si="7"/>
        <v>2.0638099999999993E-3</v>
      </c>
      <c r="AQ43" s="120">
        <f t="shared" si="8"/>
        <v>-5.6663180000000035E-3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33.264515000000003</v>
      </c>
      <c r="G44" s="187">
        <v>36.580750999999999</v>
      </c>
      <c r="H44" s="187">
        <v>0.97814630999999996</v>
      </c>
      <c r="I44" s="62">
        <v>0.98214259999999998</v>
      </c>
      <c r="J44" s="62">
        <v>3.6301847999999998E-2</v>
      </c>
      <c r="K44" s="188"/>
      <c r="L44" s="258"/>
      <c r="M44" s="258"/>
      <c r="N44" s="56"/>
      <c r="O44" s="28"/>
      <c r="P44" s="56"/>
      <c r="Q44" s="28"/>
      <c r="R44" s="132"/>
      <c r="S44" s="213"/>
      <c r="T44" s="285"/>
      <c r="U44" s="27" t="s">
        <v>34</v>
      </c>
      <c r="V44" s="186"/>
      <c r="W44" s="56"/>
      <c r="X44" s="187">
        <v>34.402822</v>
      </c>
      <c r="Y44" s="187">
        <v>37.657452999999997</v>
      </c>
      <c r="Z44" s="187">
        <v>0.97991222</v>
      </c>
      <c r="AA44" s="62">
        <v>0.98397491000000004</v>
      </c>
      <c r="AB44" s="62">
        <v>3.1192406999999998E-2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1.1383069999999975</v>
      </c>
      <c r="AN44" s="121">
        <f t="shared" si="5"/>
        <v>1.0767019999999974</v>
      </c>
      <c r="AO44" s="121">
        <f t="shared" si="6"/>
        <v>1.7659100000000372E-3</v>
      </c>
      <c r="AP44" s="121">
        <f t="shared" si="7"/>
        <v>1.8323100000000592E-3</v>
      </c>
      <c r="AQ44" s="87">
        <f t="shared" si="8"/>
        <v>-5.1094409999999993E-3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37.731870000000001</v>
      </c>
      <c r="G45" s="187">
        <v>41.203229999999998</v>
      </c>
      <c r="H45" s="187">
        <v>0.98868345999999996</v>
      </c>
      <c r="I45" s="62">
        <v>0.99200913000000002</v>
      </c>
      <c r="J45" s="62">
        <v>1.9614271999999999E-2</v>
      </c>
      <c r="K45" s="188"/>
      <c r="L45" s="258"/>
      <c r="M45" s="258"/>
      <c r="N45" s="56"/>
      <c r="O45" s="28"/>
      <c r="P45" s="56"/>
      <c r="Q45" s="28"/>
      <c r="R45" s="132"/>
      <c r="S45" s="213"/>
      <c r="T45" s="285"/>
      <c r="U45" s="27" t="s">
        <v>35</v>
      </c>
      <c r="V45" s="186"/>
      <c r="W45" s="56"/>
      <c r="X45" s="187">
        <v>38.472430000000003</v>
      </c>
      <c r="Y45" s="187">
        <v>41.869746999999997</v>
      </c>
      <c r="Z45" s="187">
        <v>0.98964059000000004</v>
      </c>
      <c r="AA45" s="62">
        <v>0.99265811000000004</v>
      </c>
      <c r="AB45" s="62">
        <v>1.6976274999999999E-2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0.74056000000000211</v>
      </c>
      <c r="AN45" s="121">
        <f t="shared" si="5"/>
        <v>0.66651699999999892</v>
      </c>
      <c r="AO45" s="121">
        <f t="shared" si="6"/>
        <v>9.5713000000008375E-4</v>
      </c>
      <c r="AP45" s="121">
        <f t="shared" si="7"/>
        <v>6.4898000000002121E-4</v>
      </c>
      <c r="AQ45" s="87">
        <f t="shared" si="8"/>
        <v>-2.6379969999999996E-3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42.070489000000002</v>
      </c>
      <c r="G46" s="187">
        <v>45.175212000000002</v>
      </c>
      <c r="H46" s="187">
        <v>0.99375537999999997</v>
      </c>
      <c r="I46" s="62">
        <v>0.99620542999999995</v>
      </c>
      <c r="J46" s="62">
        <v>8.2980620000000001E-3</v>
      </c>
      <c r="K46" s="188"/>
      <c r="L46" s="258"/>
      <c r="M46" s="258"/>
      <c r="N46" s="56"/>
      <c r="O46" s="28"/>
      <c r="P46" s="56"/>
      <c r="Q46" s="28"/>
      <c r="R46" s="132"/>
      <c r="S46" s="213"/>
      <c r="T46" s="285"/>
      <c r="U46" s="27" t="s">
        <v>37</v>
      </c>
      <c r="V46" s="186"/>
      <c r="W46" s="56"/>
      <c r="X46" s="187">
        <v>42.668796999999998</v>
      </c>
      <c r="Y46" s="187">
        <v>45.706291</v>
      </c>
      <c r="Z46" s="187">
        <v>0.99412624999999999</v>
      </c>
      <c r="AA46" s="62">
        <v>0.99658301000000005</v>
      </c>
      <c r="AB46" s="62">
        <v>7.099447E-3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0.59830799999999584</v>
      </c>
      <c r="AN46" s="121">
        <f t="shared" si="5"/>
        <v>0.5310789999999983</v>
      </c>
      <c r="AO46" s="121">
        <f t="shared" si="6"/>
        <v>3.7087000000002313E-4</v>
      </c>
      <c r="AP46" s="121">
        <f t="shared" si="7"/>
        <v>3.775800000000995E-4</v>
      </c>
      <c r="AQ46" s="87">
        <f t="shared" si="8"/>
        <v>-1.1986150000000001E-3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30.293047000000001</v>
      </c>
      <c r="G48" s="96">
        <v>34.161155999999998</v>
      </c>
      <c r="H48" s="96">
        <v>0.96577906000000002</v>
      </c>
      <c r="I48" s="60">
        <v>0.97080506</v>
      </c>
      <c r="J48" s="60">
        <v>5.3612466999999997E-2</v>
      </c>
      <c r="K48" s="61"/>
      <c r="L48" s="257"/>
      <c r="M48" s="257"/>
      <c r="N48" s="55"/>
      <c r="O48" s="26"/>
      <c r="P48" s="55"/>
      <c r="Q48" s="26"/>
      <c r="R48" s="131"/>
      <c r="S48" s="213"/>
      <c r="T48" s="287" t="s">
        <v>74</v>
      </c>
      <c r="U48" s="25" t="s">
        <v>33</v>
      </c>
      <c r="V48" s="39"/>
      <c r="W48" s="55"/>
      <c r="X48" s="96">
        <v>31.19351</v>
      </c>
      <c r="Y48" s="96">
        <v>34.781601000000002</v>
      </c>
      <c r="Z48" s="96">
        <v>0.96806232999999997</v>
      </c>
      <c r="AA48" s="60">
        <v>0.97416371000000002</v>
      </c>
      <c r="AB48" s="60">
        <v>4.73523E-2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0.90046299999999846</v>
      </c>
      <c r="AN48" s="95">
        <f t="shared" si="5"/>
        <v>0.62044500000000369</v>
      </c>
      <c r="AO48" s="95">
        <f t="shared" si="6"/>
        <v>2.2832699999999484E-3</v>
      </c>
      <c r="AP48" s="95">
        <f t="shared" si="7"/>
        <v>3.3586500000000186E-3</v>
      </c>
      <c r="AQ48" s="120">
        <f t="shared" si="8"/>
        <v>-6.260166999999997E-3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33.961494999999999</v>
      </c>
      <c r="G49" s="187">
        <v>37.2224</v>
      </c>
      <c r="H49" s="187">
        <v>0.97871617</v>
      </c>
      <c r="I49" s="62">
        <v>0.98339807000000001</v>
      </c>
      <c r="J49" s="62">
        <v>3.4339250000000002E-2</v>
      </c>
      <c r="K49" s="188"/>
      <c r="L49" s="258"/>
      <c r="M49" s="258"/>
      <c r="N49" s="56"/>
      <c r="O49" s="28"/>
      <c r="P49" s="56"/>
      <c r="Q49" s="28"/>
      <c r="R49" s="132"/>
      <c r="S49" s="213"/>
      <c r="T49" s="285"/>
      <c r="U49" s="27" t="s">
        <v>34</v>
      </c>
      <c r="V49" s="186"/>
      <c r="W49" s="56"/>
      <c r="X49" s="187">
        <v>34.697786999999998</v>
      </c>
      <c r="Y49" s="187">
        <v>37.979843000000002</v>
      </c>
      <c r="Z49" s="187">
        <v>0.98043701000000005</v>
      </c>
      <c r="AA49" s="62">
        <v>0.98510779000000004</v>
      </c>
      <c r="AB49" s="62">
        <v>3.0550817000000001E-2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0.73629199999999884</v>
      </c>
      <c r="AN49" s="121">
        <f t="shared" si="5"/>
        <v>0.75744300000000209</v>
      </c>
      <c r="AO49" s="121">
        <f t="shared" si="6"/>
        <v>1.7208400000000568E-3</v>
      </c>
      <c r="AP49" s="121">
        <f t="shared" si="7"/>
        <v>1.7097200000000257E-3</v>
      </c>
      <c r="AQ49" s="87">
        <f t="shared" si="8"/>
        <v>-3.7884330000000008E-3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38.058914000000001</v>
      </c>
      <c r="G50" s="187">
        <v>41.432411000000002</v>
      </c>
      <c r="H50" s="187">
        <v>0.98850543999999996</v>
      </c>
      <c r="I50" s="62">
        <v>0.99214681999999998</v>
      </c>
      <c r="J50" s="62">
        <v>1.8996209999999999E-2</v>
      </c>
      <c r="K50" s="188"/>
      <c r="L50" s="258"/>
      <c r="M50" s="258"/>
      <c r="N50" s="56"/>
      <c r="O50" s="28"/>
      <c r="P50" s="56"/>
      <c r="Q50" s="28"/>
      <c r="R50" s="132"/>
      <c r="S50" s="213"/>
      <c r="T50" s="285"/>
      <c r="U50" s="27" t="s">
        <v>35</v>
      </c>
      <c r="V50" s="186"/>
      <c r="W50" s="56"/>
      <c r="X50" s="187">
        <v>38.853178</v>
      </c>
      <c r="Y50" s="187">
        <v>42.171095000000001</v>
      </c>
      <c r="Z50" s="187">
        <v>0.98965848999999995</v>
      </c>
      <c r="AA50" s="62">
        <v>0.99291264000000001</v>
      </c>
      <c r="AB50" s="62">
        <v>1.6767826E-2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0.7942639999999983</v>
      </c>
      <c r="AN50" s="121">
        <f t="shared" si="5"/>
        <v>0.73868399999999923</v>
      </c>
      <c r="AO50" s="121">
        <f t="shared" si="6"/>
        <v>1.1530499999999888E-3</v>
      </c>
      <c r="AP50" s="121">
        <f t="shared" si="7"/>
        <v>7.6582000000002814E-4</v>
      </c>
      <c r="AQ50" s="87">
        <f t="shared" si="8"/>
        <v>-2.2283839999999999E-3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42.142881000000003</v>
      </c>
      <c r="G51" s="187">
        <v>45.237794000000001</v>
      </c>
      <c r="H51" s="187">
        <v>0.99364191999999996</v>
      </c>
      <c r="I51" s="62">
        <v>0.99623141000000004</v>
      </c>
      <c r="J51" s="62">
        <v>8.2582829999999999E-3</v>
      </c>
      <c r="K51" s="188"/>
      <c r="L51" s="258"/>
      <c r="M51" s="258"/>
      <c r="N51" s="56"/>
      <c r="O51" s="28"/>
      <c r="P51" s="56"/>
      <c r="Q51" s="28"/>
      <c r="R51" s="132"/>
      <c r="S51" s="213"/>
      <c r="T51" s="285"/>
      <c r="U51" s="27" t="s">
        <v>37</v>
      </c>
      <c r="V51" s="186"/>
      <c r="W51" s="56"/>
      <c r="X51" s="187">
        <v>42.715998999999996</v>
      </c>
      <c r="Y51" s="187">
        <v>45.732398000000003</v>
      </c>
      <c r="Z51" s="187">
        <v>0.99404932000000001</v>
      </c>
      <c r="AA51" s="62">
        <v>0.99660897999999998</v>
      </c>
      <c r="AB51" s="62">
        <v>7.152449E-3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0.5731179999999938</v>
      </c>
      <c r="AN51" s="121">
        <f t="shared" si="5"/>
        <v>0.49460400000000249</v>
      </c>
      <c r="AO51" s="121">
        <f t="shared" si="6"/>
        <v>4.0740000000005772E-4</v>
      </c>
      <c r="AP51" s="121">
        <f t="shared" si="7"/>
        <v>3.7756999999993823E-4</v>
      </c>
      <c r="AQ51" s="87">
        <f t="shared" si="8"/>
        <v>-1.105834E-3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30.356612999999999</v>
      </c>
      <c r="G53" s="96">
        <v>34.245365999999997</v>
      </c>
      <c r="H53" s="96">
        <v>0.96606625000000002</v>
      </c>
      <c r="I53" s="60">
        <v>0.97082610999999996</v>
      </c>
      <c r="J53" s="60">
        <v>5.4108053000000003E-2</v>
      </c>
      <c r="K53" s="61"/>
      <c r="L53" s="257"/>
      <c r="M53" s="257"/>
      <c r="N53" s="55"/>
      <c r="O53" s="26"/>
      <c r="P53" s="55"/>
      <c r="Q53" s="26"/>
      <c r="R53" s="131"/>
      <c r="S53" s="213"/>
      <c r="T53" s="287" t="s">
        <v>75</v>
      </c>
      <c r="U53" s="25" t="s">
        <v>33</v>
      </c>
      <c r="V53" s="39"/>
      <c r="W53" s="55"/>
      <c r="X53" s="96">
        <v>31.325614000000002</v>
      </c>
      <c r="Y53" s="96">
        <v>34.909689</v>
      </c>
      <c r="Z53" s="96">
        <v>0.96894290000000005</v>
      </c>
      <c r="AA53" s="60">
        <v>0.97442209999999996</v>
      </c>
      <c r="AB53" s="60">
        <v>4.8489477000000003E-2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0.96900100000000222</v>
      </c>
      <c r="AN53" s="95">
        <f t="shared" si="5"/>
        <v>0.66432300000000311</v>
      </c>
      <c r="AO53" s="95">
        <f t="shared" si="6"/>
        <v>2.8766500000000361E-3</v>
      </c>
      <c r="AP53" s="95">
        <f t="shared" si="7"/>
        <v>3.5959899999999934E-3</v>
      </c>
      <c r="AQ53" s="120">
        <f t="shared" si="8"/>
        <v>-5.6185760000000001E-3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33.979315999999997</v>
      </c>
      <c r="G54" s="187">
        <v>37.276426000000001</v>
      </c>
      <c r="H54" s="187">
        <v>0.97914018999999997</v>
      </c>
      <c r="I54" s="62">
        <v>0.98379232000000005</v>
      </c>
      <c r="J54" s="62">
        <v>3.4623823999999997E-2</v>
      </c>
      <c r="K54" s="188"/>
      <c r="L54" s="258"/>
      <c r="M54" s="258"/>
      <c r="N54" s="56"/>
      <c r="O54" s="28"/>
      <c r="P54" s="56"/>
      <c r="Q54" s="28"/>
      <c r="R54" s="132"/>
      <c r="S54" s="213"/>
      <c r="T54" s="285"/>
      <c r="U54" s="27" t="s">
        <v>34</v>
      </c>
      <c r="V54" s="186"/>
      <c r="W54" s="56"/>
      <c r="X54" s="187">
        <v>34.753784000000003</v>
      </c>
      <c r="Y54" s="187">
        <v>38.009810999999999</v>
      </c>
      <c r="Z54" s="187">
        <v>0.98064797999999997</v>
      </c>
      <c r="AA54" s="62">
        <v>0.98503472999999997</v>
      </c>
      <c r="AB54" s="62">
        <v>3.078316E-2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0.77446800000000593</v>
      </c>
      <c r="AN54" s="121">
        <f t="shared" si="5"/>
        <v>0.7333849999999984</v>
      </c>
      <c r="AO54" s="121">
        <f t="shared" si="6"/>
        <v>1.5077900000000088E-3</v>
      </c>
      <c r="AP54" s="121">
        <f t="shared" si="7"/>
        <v>1.2424099999999161E-3</v>
      </c>
      <c r="AQ54" s="87">
        <f t="shared" si="8"/>
        <v>-3.8406639999999971E-3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37.969147</v>
      </c>
      <c r="G55" s="187">
        <v>41.384360999999998</v>
      </c>
      <c r="H55" s="187">
        <v>0.98852519000000005</v>
      </c>
      <c r="I55" s="62">
        <v>0.99210496999999997</v>
      </c>
      <c r="J55" s="62">
        <v>1.9697413E-2</v>
      </c>
      <c r="K55" s="188"/>
      <c r="L55" s="258"/>
      <c r="M55" s="258"/>
      <c r="N55" s="56"/>
      <c r="O55" s="28"/>
      <c r="P55" s="56"/>
      <c r="Q55" s="28"/>
      <c r="R55" s="132"/>
      <c r="S55" s="213"/>
      <c r="T55" s="285"/>
      <c r="U55" s="27" t="s">
        <v>35</v>
      </c>
      <c r="V55" s="186"/>
      <c r="W55" s="56"/>
      <c r="X55" s="187">
        <v>38.882463999999999</v>
      </c>
      <c r="Y55" s="187">
        <v>42.213290999999998</v>
      </c>
      <c r="Z55" s="187">
        <v>0.98968911000000004</v>
      </c>
      <c r="AA55" s="62">
        <v>0.99298189999999997</v>
      </c>
      <c r="AB55" s="62">
        <v>1.6484459999999999E-2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0.91331699999999927</v>
      </c>
      <c r="AN55" s="121">
        <f t="shared" si="5"/>
        <v>0.82892999999999972</v>
      </c>
      <c r="AO55" s="121">
        <f t="shared" si="6"/>
        <v>1.163919999999985E-3</v>
      </c>
      <c r="AP55" s="121">
        <f t="shared" si="7"/>
        <v>8.7692999999999799E-4</v>
      </c>
      <c r="AQ55" s="87">
        <f t="shared" si="8"/>
        <v>-3.212953000000001E-3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42.070574999999998</v>
      </c>
      <c r="G56" s="187">
        <v>45.190401000000001</v>
      </c>
      <c r="H56" s="187">
        <v>0.99361650999999995</v>
      </c>
      <c r="I56" s="62">
        <v>0.99618611999999995</v>
      </c>
      <c r="J56" s="62">
        <v>8.5866559999999998E-3</v>
      </c>
      <c r="K56" s="188"/>
      <c r="L56" s="258"/>
      <c r="M56" s="258"/>
      <c r="N56" s="56"/>
      <c r="O56" s="28"/>
      <c r="P56" s="56"/>
      <c r="Q56" s="28"/>
      <c r="R56" s="132"/>
      <c r="S56" s="213"/>
      <c r="T56" s="285"/>
      <c r="U56" s="27" t="s">
        <v>37</v>
      </c>
      <c r="V56" s="186"/>
      <c r="W56" s="56"/>
      <c r="X56" s="187">
        <v>42.603436000000002</v>
      </c>
      <c r="Y56" s="187">
        <v>45.654865999999998</v>
      </c>
      <c r="Z56" s="187">
        <v>0.99402215999999999</v>
      </c>
      <c r="AA56" s="62">
        <v>0.99654838999999995</v>
      </c>
      <c r="AB56" s="62">
        <v>7.3451395000000003E-3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0.53286100000000403</v>
      </c>
      <c r="AN56" s="121">
        <f t="shared" si="5"/>
        <v>0.46446499999999702</v>
      </c>
      <c r="AO56" s="121">
        <f t="shared" si="6"/>
        <v>4.0565000000003515E-4</v>
      </c>
      <c r="AP56" s="121">
        <f t="shared" si="7"/>
        <v>3.6226999999999787E-4</v>
      </c>
      <c r="AQ56" s="87">
        <f t="shared" si="8"/>
        <v>-1.2415164999999995E-3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30.462868</v>
      </c>
      <c r="G58" s="96">
        <v>34.326923000000001</v>
      </c>
      <c r="H58" s="96">
        <v>0.96598682000000002</v>
      </c>
      <c r="I58" s="60">
        <v>0.97129847999999996</v>
      </c>
      <c r="J58" s="60">
        <v>5.5027739999999999E-2</v>
      </c>
      <c r="K58" s="61"/>
      <c r="L58" s="257"/>
      <c r="M58" s="257"/>
      <c r="N58" s="55"/>
      <c r="O58" s="26"/>
      <c r="P58" s="55"/>
      <c r="Q58" s="26"/>
      <c r="R58" s="131"/>
      <c r="S58" s="213"/>
      <c r="T58" s="287" t="s">
        <v>76</v>
      </c>
      <c r="U58" s="25" t="s">
        <v>33</v>
      </c>
      <c r="V58" s="39"/>
      <c r="W58" s="55"/>
      <c r="X58" s="96">
        <v>31.25704</v>
      </c>
      <c r="Y58" s="96">
        <v>34.807326000000003</v>
      </c>
      <c r="Z58" s="96">
        <v>0.96874892000000001</v>
      </c>
      <c r="AA58" s="60">
        <v>0.97497524999999996</v>
      </c>
      <c r="AB58" s="60">
        <v>5.0832084999999999E-2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0.79417199999999966</v>
      </c>
      <c r="AN58" s="95">
        <f t="shared" si="5"/>
        <v>0.48040300000000258</v>
      </c>
      <c r="AO58" s="95">
        <f t="shared" si="6"/>
        <v>2.7620999999999896E-3</v>
      </c>
      <c r="AP58" s="95">
        <f t="shared" si="7"/>
        <v>3.6767699999999959E-3</v>
      </c>
      <c r="AQ58" s="120">
        <f t="shared" si="8"/>
        <v>-4.1956549999999995E-3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34.185465999999998</v>
      </c>
      <c r="G59" s="187">
        <v>37.518448999999997</v>
      </c>
      <c r="H59" s="187">
        <v>0.97915048000000005</v>
      </c>
      <c r="I59" s="62">
        <v>0.98438026000000001</v>
      </c>
      <c r="J59" s="62">
        <v>3.4777170000000003E-2</v>
      </c>
      <c r="K59" s="188"/>
      <c r="L59" s="258"/>
      <c r="M59" s="258"/>
      <c r="N59" s="56"/>
      <c r="O59" s="28"/>
      <c r="P59" s="56"/>
      <c r="Q59" s="28"/>
      <c r="R59" s="132"/>
      <c r="S59" s="213"/>
      <c r="T59" s="285"/>
      <c r="U59" s="27" t="s">
        <v>34</v>
      </c>
      <c r="V59" s="186"/>
      <c r="W59" s="56"/>
      <c r="X59" s="187">
        <v>34.736063000000001</v>
      </c>
      <c r="Y59" s="187">
        <v>38.043135999999997</v>
      </c>
      <c r="Z59" s="187">
        <v>0.98061173999999995</v>
      </c>
      <c r="AA59" s="62">
        <v>0.98544653999999998</v>
      </c>
      <c r="AB59" s="62">
        <v>3.2875016E-2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0.55059700000000333</v>
      </c>
      <c r="AN59" s="121">
        <f t="shared" si="5"/>
        <v>0.52468700000000013</v>
      </c>
      <c r="AO59" s="121">
        <f t="shared" si="6"/>
        <v>1.4612599999999087E-3</v>
      </c>
      <c r="AP59" s="121">
        <f t="shared" si="7"/>
        <v>1.066279999999975E-3</v>
      </c>
      <c r="AQ59" s="87">
        <f t="shared" si="8"/>
        <v>-1.9021540000000031E-3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37.852913000000001</v>
      </c>
      <c r="G60" s="187">
        <v>41.322026000000001</v>
      </c>
      <c r="H60" s="187">
        <v>0.98864951999999995</v>
      </c>
      <c r="I60" s="62">
        <v>0.99223638999999997</v>
      </c>
      <c r="J60" s="62">
        <v>2.0416573E-2</v>
      </c>
      <c r="K60" s="188"/>
      <c r="L60" s="258"/>
      <c r="M60" s="258"/>
      <c r="N60" s="56"/>
      <c r="O60" s="28"/>
      <c r="P60" s="56"/>
      <c r="Q60" s="28"/>
      <c r="R60" s="132"/>
      <c r="S60" s="213"/>
      <c r="T60" s="285"/>
      <c r="U60" s="27" t="s">
        <v>35</v>
      </c>
      <c r="V60" s="186"/>
      <c r="W60" s="56"/>
      <c r="X60" s="187">
        <v>38.571489</v>
      </c>
      <c r="Y60" s="187">
        <v>41.985655000000001</v>
      </c>
      <c r="Z60" s="187">
        <v>0.98976264999999997</v>
      </c>
      <c r="AA60" s="62">
        <v>0.99295763999999997</v>
      </c>
      <c r="AB60" s="62">
        <v>1.7583580000000001E-2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0.71857599999999877</v>
      </c>
      <c r="AN60" s="121">
        <f t="shared" si="5"/>
        <v>0.66362900000000025</v>
      </c>
      <c r="AO60" s="121">
        <f t="shared" si="6"/>
        <v>1.1131300000000177E-3</v>
      </c>
      <c r="AP60" s="121">
        <f t="shared" si="7"/>
        <v>7.2125000000000661E-4</v>
      </c>
      <c r="AQ60" s="87">
        <f t="shared" si="8"/>
        <v>-2.8329929999999989E-3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42.120095999999997</v>
      </c>
      <c r="G61" s="187">
        <v>45.279992999999997</v>
      </c>
      <c r="H61" s="187">
        <v>0.99366575999999995</v>
      </c>
      <c r="I61" s="62">
        <v>0.99623539999999999</v>
      </c>
      <c r="J61" s="62">
        <v>8.7802929999999998E-3</v>
      </c>
      <c r="K61" s="188"/>
      <c r="L61" s="258"/>
      <c r="M61" s="258"/>
      <c r="N61" s="56"/>
      <c r="O61" s="28"/>
      <c r="P61" s="56"/>
      <c r="Q61" s="28"/>
      <c r="R61" s="132"/>
      <c r="S61" s="213"/>
      <c r="T61" s="285"/>
      <c r="U61" s="27" t="s">
        <v>37</v>
      </c>
      <c r="V61" s="186"/>
      <c r="W61" s="56"/>
      <c r="X61" s="187">
        <v>42.496471999999997</v>
      </c>
      <c r="Y61" s="187">
        <v>45.569187999999997</v>
      </c>
      <c r="Z61" s="187">
        <v>0.99407719000000005</v>
      </c>
      <c r="AA61" s="62">
        <v>0.99650490999999997</v>
      </c>
      <c r="AB61" s="62">
        <v>7.4526949999999996E-3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0.37637600000000049</v>
      </c>
      <c r="AN61" s="121">
        <f t="shared" si="5"/>
        <v>0.28919499999999942</v>
      </c>
      <c r="AO61" s="121">
        <f t="shared" si="6"/>
        <v>4.1143000000010144E-4</v>
      </c>
      <c r="AP61" s="121">
        <f t="shared" si="7"/>
        <v>2.6950999999997283E-4</v>
      </c>
      <c r="AQ61" s="87">
        <f t="shared" si="8"/>
        <v>-1.3275980000000001E-3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30.443194999999999</v>
      </c>
      <c r="G63" s="96">
        <v>34.655993000000002</v>
      </c>
      <c r="H63" s="96">
        <v>0.96486081000000001</v>
      </c>
      <c r="I63" s="60">
        <v>0.97110350999999995</v>
      </c>
      <c r="J63" s="60">
        <v>5.7252883999999997E-2</v>
      </c>
      <c r="K63" s="61"/>
      <c r="L63" s="257"/>
      <c r="M63" s="257"/>
      <c r="N63" s="55"/>
      <c r="O63" s="26"/>
      <c r="P63" s="55"/>
      <c r="Q63" s="26"/>
      <c r="R63" s="131"/>
      <c r="S63" s="213"/>
      <c r="T63" s="287" t="s">
        <v>77</v>
      </c>
      <c r="U63" s="25" t="s">
        <v>33</v>
      </c>
      <c r="V63" s="39"/>
      <c r="W63" s="55"/>
      <c r="X63" s="96">
        <v>31.150027999999999</v>
      </c>
      <c r="Y63" s="96">
        <v>34.999726000000003</v>
      </c>
      <c r="Z63" s="96">
        <v>0.96776512000000003</v>
      </c>
      <c r="AA63" s="60">
        <v>0.97475626000000004</v>
      </c>
      <c r="AB63" s="60">
        <v>5.3312789999999999E-2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0.7068329999999996</v>
      </c>
      <c r="AN63" s="95">
        <f t="shared" si="5"/>
        <v>0.34373300000000029</v>
      </c>
      <c r="AO63" s="95">
        <f t="shared" si="6"/>
        <v>2.904310000000021E-3</v>
      </c>
      <c r="AP63" s="95">
        <f t="shared" si="7"/>
        <v>3.6527500000000934E-3</v>
      </c>
      <c r="AQ63" s="120">
        <f t="shared" si="8"/>
        <v>-3.9400939999999982E-3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34.301808000000001</v>
      </c>
      <c r="G64" s="187">
        <v>37.821635000000001</v>
      </c>
      <c r="H64" s="187">
        <v>0.97915319000000001</v>
      </c>
      <c r="I64" s="62">
        <v>0.98455462000000005</v>
      </c>
      <c r="J64" s="62">
        <v>3.6141380000000001E-2</v>
      </c>
      <c r="K64" s="188"/>
      <c r="L64" s="258"/>
      <c r="M64" s="258"/>
      <c r="N64" s="56"/>
      <c r="O64" s="28"/>
      <c r="P64" s="56"/>
      <c r="Q64" s="28"/>
      <c r="R64" s="132"/>
      <c r="S64" s="213"/>
      <c r="T64" s="285"/>
      <c r="U64" s="27" t="s">
        <v>34</v>
      </c>
      <c r="V64" s="186"/>
      <c r="W64" s="56"/>
      <c r="X64" s="187">
        <v>34.644005999999997</v>
      </c>
      <c r="Y64" s="187">
        <v>37.920558999999997</v>
      </c>
      <c r="Z64" s="187">
        <v>0.98025640999999997</v>
      </c>
      <c r="AA64" s="62">
        <v>0.98525434000000001</v>
      </c>
      <c r="AB64" s="62">
        <v>3.4649632999999999E-2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0.34219799999999623</v>
      </c>
      <c r="AN64" s="121">
        <f t="shared" si="5"/>
        <v>9.8923999999996681E-2</v>
      </c>
      <c r="AO64" s="121">
        <f t="shared" si="6"/>
        <v>1.1032199999999603E-3</v>
      </c>
      <c r="AP64" s="121">
        <f t="shared" si="7"/>
        <v>6.9971999999995926E-4</v>
      </c>
      <c r="AQ64" s="87">
        <f t="shared" si="8"/>
        <v>-1.4917470000000016E-3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38.148277999999998</v>
      </c>
      <c r="G65" s="187">
        <v>41.541198999999999</v>
      </c>
      <c r="H65" s="187">
        <v>0.9887821</v>
      </c>
      <c r="I65" s="62">
        <v>0.9924229</v>
      </c>
      <c r="J65" s="62">
        <v>2.0919802000000001E-2</v>
      </c>
      <c r="K65" s="188"/>
      <c r="L65" s="258"/>
      <c r="M65" s="258"/>
      <c r="N65" s="56"/>
      <c r="O65" s="28"/>
      <c r="P65" s="56"/>
      <c r="Q65" s="28"/>
      <c r="R65" s="132"/>
      <c r="S65" s="213"/>
      <c r="T65" s="285"/>
      <c r="U65" s="27" t="s">
        <v>35</v>
      </c>
      <c r="V65" s="186"/>
      <c r="W65" s="56"/>
      <c r="X65" s="187">
        <v>38.699170000000002</v>
      </c>
      <c r="Y65" s="187">
        <v>42.140926</v>
      </c>
      <c r="Z65" s="187">
        <v>0.98981368000000003</v>
      </c>
      <c r="AA65" s="62">
        <v>0.99311057000000003</v>
      </c>
      <c r="AB65" s="62">
        <v>1.8545010000000001E-2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0.5508920000000046</v>
      </c>
      <c r="AN65" s="121">
        <f t="shared" si="5"/>
        <v>0.59972700000000145</v>
      </c>
      <c r="AO65" s="121">
        <f t="shared" si="6"/>
        <v>1.0315800000000319E-3</v>
      </c>
      <c r="AP65" s="121">
        <f t="shared" si="7"/>
        <v>6.8767000000002909E-4</v>
      </c>
      <c r="AQ65" s="87">
        <f t="shared" si="8"/>
        <v>-2.3747920000000006E-3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42.170329000000002</v>
      </c>
      <c r="G66" s="187">
        <v>45.339865000000003</v>
      </c>
      <c r="H66" s="187">
        <v>0.99367669000000003</v>
      </c>
      <c r="I66" s="62">
        <v>0.99625766000000004</v>
      </c>
      <c r="J66" s="62">
        <v>9.1045629999999995E-3</v>
      </c>
      <c r="K66" s="188"/>
      <c r="L66" s="258"/>
      <c r="M66" s="258"/>
      <c r="N66" s="56"/>
      <c r="O66" s="28"/>
      <c r="P66" s="56"/>
      <c r="Q66" s="28"/>
      <c r="R66" s="132"/>
      <c r="S66" s="213"/>
      <c r="T66" s="285"/>
      <c r="U66" s="27" t="s">
        <v>37</v>
      </c>
      <c r="V66" s="186"/>
      <c r="W66" s="56"/>
      <c r="X66" s="187">
        <v>42.678696000000002</v>
      </c>
      <c r="Y66" s="187">
        <v>45.723976999999998</v>
      </c>
      <c r="Z66" s="187">
        <v>0.99411121000000002</v>
      </c>
      <c r="AA66" s="62">
        <v>0.99658751999999995</v>
      </c>
      <c r="AB66" s="62">
        <v>7.5182165E-3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0.50836699999999979</v>
      </c>
      <c r="AN66" s="121">
        <f t="shared" si="5"/>
        <v>0.38411199999999468</v>
      </c>
      <c r="AO66" s="121">
        <f t="shared" si="6"/>
        <v>4.345199999999938E-4</v>
      </c>
      <c r="AP66" s="121">
        <f t="shared" si="7"/>
        <v>3.2985999999990412E-4</v>
      </c>
      <c r="AQ66" s="87">
        <f t="shared" si="8"/>
        <v>-1.5863464999999995E-3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29.900466000000002</v>
      </c>
      <c r="G68" s="96">
        <v>33.892100999999997</v>
      </c>
      <c r="H68" s="96">
        <v>0.96316299999999999</v>
      </c>
      <c r="I68" s="60">
        <v>0.97078438</v>
      </c>
      <c r="J68" s="60">
        <v>5.9086323000000003E-2</v>
      </c>
      <c r="K68" s="61"/>
      <c r="L68" s="257"/>
      <c r="M68" s="257"/>
      <c r="N68" s="55"/>
      <c r="O68" s="26"/>
      <c r="P68" s="55"/>
      <c r="Q68" s="26"/>
      <c r="R68" s="131"/>
      <c r="S68" s="213"/>
      <c r="T68" s="287" t="s">
        <v>78</v>
      </c>
      <c r="U68" s="25" t="s">
        <v>33</v>
      </c>
      <c r="V68" s="39"/>
      <c r="W68" s="55"/>
      <c r="X68" s="96">
        <v>30.6767</v>
      </c>
      <c r="Y68" s="96">
        <v>34.446821999999997</v>
      </c>
      <c r="Z68" s="96">
        <v>0.96457795000000002</v>
      </c>
      <c r="AA68" s="60">
        <v>0.97200560000000003</v>
      </c>
      <c r="AB68" s="60">
        <v>5.6150787000000001E-2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0.77623399999999876</v>
      </c>
      <c r="AN68" s="95">
        <f t="shared" si="5"/>
        <v>0.55472100000000069</v>
      </c>
      <c r="AO68" s="95">
        <f t="shared" si="6"/>
        <v>1.4149500000000259E-3</v>
      </c>
      <c r="AP68" s="95">
        <f t="shared" si="7"/>
        <v>1.2212200000000228E-3</v>
      </c>
      <c r="AQ68" s="120">
        <f t="shared" si="8"/>
        <v>-2.9355360000000025E-3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33.669347999999999</v>
      </c>
      <c r="G69" s="187">
        <v>37.152946</v>
      </c>
      <c r="H69" s="187">
        <v>0.97813384000000003</v>
      </c>
      <c r="I69" s="62">
        <v>0.98354056999999995</v>
      </c>
      <c r="J69" s="62">
        <v>3.6328323000000003E-2</v>
      </c>
      <c r="K69" s="188"/>
      <c r="L69" s="258"/>
      <c r="M69" s="258"/>
      <c r="N69" s="56"/>
      <c r="O69" s="28"/>
      <c r="P69" s="56"/>
      <c r="Q69" s="28"/>
      <c r="R69" s="132"/>
      <c r="S69" s="213"/>
      <c r="T69" s="285"/>
      <c r="U69" s="27" t="s">
        <v>34</v>
      </c>
      <c r="V69" s="186"/>
      <c r="W69" s="56"/>
      <c r="X69" s="187">
        <v>34.60248</v>
      </c>
      <c r="Y69" s="187">
        <v>37.922269999999997</v>
      </c>
      <c r="Z69" s="187">
        <v>0.97995989999999999</v>
      </c>
      <c r="AA69" s="62">
        <v>0.98523698999999998</v>
      </c>
      <c r="AB69" s="62">
        <v>3.4424349999999999E-2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0.93313200000000052</v>
      </c>
      <c r="AN69" s="121">
        <f t="shared" si="5"/>
        <v>0.76932399999999745</v>
      </c>
      <c r="AO69" s="121">
        <f t="shared" si="6"/>
        <v>1.8260599999999627E-3</v>
      </c>
      <c r="AP69" s="121">
        <f t="shared" si="7"/>
        <v>1.6964200000000318E-3</v>
      </c>
      <c r="AQ69" s="87">
        <f t="shared" si="8"/>
        <v>-1.9039730000000032E-3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38.391866</v>
      </c>
      <c r="G70" s="187">
        <v>41.635995000000001</v>
      </c>
      <c r="H70" s="187">
        <v>0.98900465999999998</v>
      </c>
      <c r="I70" s="62">
        <v>0.99269512000000004</v>
      </c>
      <c r="J70" s="62">
        <v>1.8774395999999999E-2</v>
      </c>
      <c r="K70" s="188"/>
      <c r="L70" s="258"/>
      <c r="M70" s="258"/>
      <c r="N70" s="56"/>
      <c r="O70" s="28"/>
      <c r="P70" s="56"/>
      <c r="Q70" s="28"/>
      <c r="R70" s="132"/>
      <c r="S70" s="213"/>
      <c r="T70" s="285"/>
      <c r="U70" s="27" t="s">
        <v>35</v>
      </c>
      <c r="V70" s="186"/>
      <c r="W70" s="56"/>
      <c r="X70" s="187">
        <v>38.780178999999997</v>
      </c>
      <c r="Y70" s="187">
        <v>42.192261000000002</v>
      </c>
      <c r="Z70" s="187">
        <v>0.98998156000000004</v>
      </c>
      <c r="AA70" s="62">
        <v>0.99332648999999995</v>
      </c>
      <c r="AB70" s="62">
        <v>1.8060937999999999E-2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0.38831299999999658</v>
      </c>
      <c r="AN70" s="121">
        <f t="shared" si="5"/>
        <v>0.55626600000000082</v>
      </c>
      <c r="AO70" s="121">
        <f t="shared" si="6"/>
        <v>9.7690000000005828E-4</v>
      </c>
      <c r="AP70" s="121">
        <f t="shared" si="7"/>
        <v>6.3136999999990895E-4</v>
      </c>
      <c r="AQ70" s="87">
        <f t="shared" si="8"/>
        <v>-7.1345800000000015E-4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42.428652</v>
      </c>
      <c r="G71" s="187">
        <v>45.402656</v>
      </c>
      <c r="H71" s="187">
        <v>0.99383396999999996</v>
      </c>
      <c r="I71" s="62">
        <v>0.99639531000000003</v>
      </c>
      <c r="J71" s="62">
        <v>8.3916770000000002E-3</v>
      </c>
      <c r="K71" s="188"/>
      <c r="L71" s="258"/>
      <c r="M71" s="258"/>
      <c r="N71" s="56"/>
      <c r="O71" s="28"/>
      <c r="P71" s="56"/>
      <c r="Q71" s="28"/>
      <c r="R71" s="132"/>
      <c r="S71" s="213"/>
      <c r="T71" s="285"/>
      <c r="U71" s="27" t="s">
        <v>37</v>
      </c>
      <c r="V71" s="186"/>
      <c r="W71" s="56"/>
      <c r="X71" s="187">
        <v>42.907961999999998</v>
      </c>
      <c r="Y71" s="187">
        <v>45.870229999999999</v>
      </c>
      <c r="Z71" s="187">
        <v>0.99421152999999995</v>
      </c>
      <c r="AA71" s="62">
        <v>0.99677667999999997</v>
      </c>
      <c r="AB71" s="62">
        <v>7.4163833999999996E-3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0.47930999999999813</v>
      </c>
      <c r="AN71" s="121">
        <f t="shared" si="5"/>
        <v>0.46757399999999905</v>
      </c>
      <c r="AO71" s="121">
        <f t="shared" si="6"/>
        <v>3.7755999999999901E-4</v>
      </c>
      <c r="AP71" s="121">
        <f t="shared" si="7"/>
        <v>3.8136999999993648E-4</v>
      </c>
      <c r="AQ71" s="87">
        <f t="shared" si="8"/>
        <v>-9.7529360000000054E-4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29.750720999999999</v>
      </c>
      <c r="G73" s="96">
        <v>34.071058000000001</v>
      </c>
      <c r="H73" s="96">
        <v>0.96551745</v>
      </c>
      <c r="I73" s="60">
        <v>0.97240718000000004</v>
      </c>
      <c r="J73" s="60">
        <v>5.6519384999999998E-2</v>
      </c>
      <c r="K73" s="61"/>
      <c r="L73" s="257"/>
      <c r="M73" s="257"/>
      <c r="N73" s="55"/>
      <c r="O73" s="26"/>
      <c r="P73" s="55"/>
      <c r="Q73" s="26"/>
      <c r="R73" s="131"/>
      <c r="S73" s="213"/>
      <c r="T73" s="287" t="s">
        <v>79</v>
      </c>
      <c r="U73" s="25" t="s">
        <v>33</v>
      </c>
      <c r="V73" s="39"/>
      <c r="W73" s="55"/>
      <c r="X73" s="96">
        <v>30.788886000000002</v>
      </c>
      <c r="Y73" s="96">
        <v>34.633276000000002</v>
      </c>
      <c r="Z73" s="96">
        <v>0.96726694000000002</v>
      </c>
      <c r="AA73" s="60">
        <v>0.97399035</v>
      </c>
      <c r="AB73" s="60">
        <v>5.3186803999999997E-2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1.0381650000000029</v>
      </c>
      <c r="AN73" s="95">
        <f t="shared" si="5"/>
        <v>0.56221800000000144</v>
      </c>
      <c r="AO73" s="95">
        <f t="shared" si="6"/>
        <v>1.7494900000000202E-3</v>
      </c>
      <c r="AP73" s="95">
        <f t="shared" si="7"/>
        <v>1.5831699999999671E-3</v>
      </c>
      <c r="AQ73" s="120">
        <f t="shared" si="8"/>
        <v>-3.3325810000000011E-3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33.340452999999997</v>
      </c>
      <c r="G74" s="187">
        <v>36.999177000000003</v>
      </c>
      <c r="H74" s="187">
        <v>0.97903136000000002</v>
      </c>
      <c r="I74" s="62">
        <v>0.98426701999999999</v>
      </c>
      <c r="J74" s="62">
        <v>3.5746023000000002E-2</v>
      </c>
      <c r="K74" s="188"/>
      <c r="L74" s="258"/>
      <c r="M74" s="258"/>
      <c r="N74" s="56"/>
      <c r="O74" s="28"/>
      <c r="P74" s="56"/>
      <c r="Q74" s="28"/>
      <c r="R74" s="132"/>
      <c r="S74" s="213"/>
      <c r="T74" s="285"/>
      <c r="U74" s="27" t="s">
        <v>34</v>
      </c>
      <c r="V74" s="186"/>
      <c r="W74" s="56"/>
      <c r="X74" s="187">
        <v>34.779259000000003</v>
      </c>
      <c r="Y74" s="187">
        <v>38.213541999999997</v>
      </c>
      <c r="Z74" s="187">
        <v>0.98084150999999997</v>
      </c>
      <c r="AA74" s="62">
        <v>0.98593876000000003</v>
      </c>
      <c r="AB74" s="62">
        <v>3.2702192999999997E-2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1.4388060000000067</v>
      </c>
      <c r="AN74" s="121">
        <f t="shared" si="5"/>
        <v>1.2143649999999937</v>
      </c>
      <c r="AO74" s="121">
        <f t="shared" si="6"/>
        <v>1.8101499999999549E-3</v>
      </c>
      <c r="AP74" s="121">
        <f t="shared" si="7"/>
        <v>1.6717400000000326E-3</v>
      </c>
      <c r="AQ74" s="87">
        <f t="shared" si="8"/>
        <v>-3.0438300000000043E-3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38.255260999999997</v>
      </c>
      <c r="G75" s="187">
        <v>41.659550000000003</v>
      </c>
      <c r="H75" s="187">
        <v>0.98921181999999996</v>
      </c>
      <c r="I75" s="62">
        <v>0.99274892999999997</v>
      </c>
      <c r="J75" s="62">
        <v>1.8634673000000001E-2</v>
      </c>
      <c r="K75" s="188"/>
      <c r="L75" s="258"/>
      <c r="M75" s="258"/>
      <c r="N75" s="56"/>
      <c r="O75" s="28"/>
      <c r="P75" s="56"/>
      <c r="Q75" s="28"/>
      <c r="R75" s="132"/>
      <c r="S75" s="213"/>
      <c r="T75" s="285"/>
      <c r="U75" s="27" t="s">
        <v>35</v>
      </c>
      <c r="V75" s="186"/>
      <c r="W75" s="56"/>
      <c r="X75" s="187">
        <v>39.060662999999998</v>
      </c>
      <c r="Y75" s="187">
        <v>42.35051</v>
      </c>
      <c r="Z75" s="187">
        <v>0.99011786000000002</v>
      </c>
      <c r="AA75" s="62">
        <v>0.99330673000000003</v>
      </c>
      <c r="AB75" s="62">
        <v>1.7170995000000001E-2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0.80540200000000084</v>
      </c>
      <c r="AN75" s="121">
        <f t="shared" si="5"/>
        <v>0.69095999999999691</v>
      </c>
      <c r="AO75" s="121">
        <f t="shared" si="6"/>
        <v>9.0604000000005236E-4</v>
      </c>
      <c r="AP75" s="121">
        <f t="shared" si="7"/>
        <v>5.578000000000527E-4</v>
      </c>
      <c r="AQ75" s="87">
        <f t="shared" si="8"/>
        <v>-1.4636779999999995E-3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42.500737999999998</v>
      </c>
      <c r="G76" s="187">
        <v>45.481966</v>
      </c>
      <c r="H76" s="187">
        <v>0.99391112000000004</v>
      </c>
      <c r="I76" s="62">
        <v>0.99641464999999996</v>
      </c>
      <c r="J76" s="62">
        <v>8.5461740000000001E-3</v>
      </c>
      <c r="K76" s="188"/>
      <c r="L76" s="258"/>
      <c r="M76" s="258"/>
      <c r="N76" s="56"/>
      <c r="O76" s="28"/>
      <c r="P76" s="56"/>
      <c r="Q76" s="28"/>
      <c r="R76" s="132"/>
      <c r="S76" s="213"/>
      <c r="T76" s="285"/>
      <c r="U76" s="27" t="s">
        <v>37</v>
      </c>
      <c r="V76" s="186"/>
      <c r="W76" s="56"/>
      <c r="X76" s="187">
        <v>42.960166999999998</v>
      </c>
      <c r="Y76" s="187">
        <v>45.923957000000001</v>
      </c>
      <c r="Z76" s="187">
        <v>0.99428154000000002</v>
      </c>
      <c r="AA76" s="62">
        <v>0.99677775999999996</v>
      </c>
      <c r="AB76" s="62">
        <v>7.6289060000000004E-3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0.45942900000000009</v>
      </c>
      <c r="AN76" s="121">
        <f t="shared" si="5"/>
        <v>0.44199100000000158</v>
      </c>
      <c r="AO76" s="121">
        <f t="shared" si="6"/>
        <v>3.7041999999998243E-4</v>
      </c>
      <c r="AP76" s="121">
        <f t="shared" si="7"/>
        <v>3.6310999999999982E-4</v>
      </c>
      <c r="AQ76" s="87">
        <f t="shared" si="8"/>
        <v>-9.1726799999999973E-4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30.432212</v>
      </c>
      <c r="G78" s="96">
        <v>34.051676999999998</v>
      </c>
      <c r="H78" s="96">
        <v>0.96720271000000002</v>
      </c>
      <c r="I78" s="60">
        <v>0.97351889999999996</v>
      </c>
      <c r="J78" s="60">
        <v>5.5401072000000003E-2</v>
      </c>
      <c r="K78" s="61"/>
      <c r="L78" s="257"/>
      <c r="M78" s="257"/>
      <c r="N78" s="55"/>
      <c r="O78" s="26"/>
      <c r="P78" s="55"/>
      <c r="Q78" s="26"/>
      <c r="R78" s="131"/>
      <c r="S78" s="213"/>
      <c r="T78" s="287" t="s">
        <v>80</v>
      </c>
      <c r="U78" s="25" t="s">
        <v>33</v>
      </c>
      <c r="V78" s="39"/>
      <c r="W78" s="55"/>
      <c r="X78" s="96">
        <v>31.313012000000001</v>
      </c>
      <c r="Y78" s="96">
        <v>34.620519000000002</v>
      </c>
      <c r="Z78" s="96">
        <v>0.96880933000000002</v>
      </c>
      <c r="AA78" s="60">
        <v>0.97572481</v>
      </c>
      <c r="AB78" s="60">
        <v>5.2420355000000002E-2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0.88080000000000069</v>
      </c>
      <c r="AN78" s="95">
        <f t="shared" si="5"/>
        <v>0.56884200000000362</v>
      </c>
      <c r="AO78" s="95">
        <f t="shared" si="6"/>
        <v>1.606620000000003E-3</v>
      </c>
      <c r="AP78" s="95">
        <f t="shared" si="7"/>
        <v>2.2059100000000331E-3</v>
      </c>
      <c r="AQ78" s="120">
        <f t="shared" si="8"/>
        <v>-2.9807170000000008E-3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33.633116999999999</v>
      </c>
      <c r="G79" s="187">
        <v>36.860711000000002</v>
      </c>
      <c r="H79" s="187">
        <v>0.97968871999999996</v>
      </c>
      <c r="I79" s="62">
        <v>0.98465733</v>
      </c>
      <c r="J79" s="62">
        <v>3.6764803999999998E-2</v>
      </c>
      <c r="K79" s="188"/>
      <c r="L79" s="258"/>
      <c r="M79" s="258"/>
      <c r="N79" s="56"/>
      <c r="O79" s="28"/>
      <c r="P79" s="56"/>
      <c r="Q79" s="28"/>
      <c r="R79" s="132"/>
      <c r="S79" s="213"/>
      <c r="T79" s="285"/>
      <c r="U79" s="27" t="s">
        <v>34</v>
      </c>
      <c r="V79" s="186"/>
      <c r="W79" s="56"/>
      <c r="X79" s="187">
        <v>35.153416</v>
      </c>
      <c r="Y79" s="187">
        <v>38.387054999999997</v>
      </c>
      <c r="Z79" s="187">
        <v>0.98128757</v>
      </c>
      <c r="AA79" s="62">
        <v>0.98659801000000003</v>
      </c>
      <c r="AB79" s="62">
        <v>3.1806359999999999E-2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1.5202990000000014</v>
      </c>
      <c r="AN79" s="121">
        <f t="shared" si="5"/>
        <v>1.5263439999999946</v>
      </c>
      <c r="AO79" s="121">
        <f t="shared" si="6"/>
        <v>1.5988500000000405E-3</v>
      </c>
      <c r="AP79" s="121">
        <f t="shared" si="7"/>
        <v>1.9406800000000279E-3</v>
      </c>
      <c r="AQ79" s="87">
        <f t="shared" si="8"/>
        <v>-4.9584439999999994E-3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38.162922000000002</v>
      </c>
      <c r="G80" s="187">
        <v>41.627088000000001</v>
      </c>
      <c r="H80" s="187">
        <v>0.98927969999999998</v>
      </c>
      <c r="I80" s="62">
        <v>0.99291136999999996</v>
      </c>
      <c r="J80" s="62">
        <v>1.9335802999999999E-2</v>
      </c>
      <c r="K80" s="188"/>
      <c r="L80" s="258"/>
      <c r="M80" s="258"/>
      <c r="N80" s="56"/>
      <c r="O80" s="28"/>
      <c r="P80" s="56"/>
      <c r="Q80" s="28"/>
      <c r="R80" s="132"/>
      <c r="S80" s="213"/>
      <c r="T80" s="285"/>
      <c r="U80" s="27" t="s">
        <v>35</v>
      </c>
      <c r="V80" s="186"/>
      <c r="W80" s="56"/>
      <c r="X80" s="187">
        <v>38.891643000000002</v>
      </c>
      <c r="Y80" s="187">
        <v>42.393548000000003</v>
      </c>
      <c r="Z80" s="187">
        <v>0.99020881999999999</v>
      </c>
      <c r="AA80" s="62">
        <v>0.99345145999999995</v>
      </c>
      <c r="AB80" s="62">
        <v>1.6751341999999999E-2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0.72872100000000017</v>
      </c>
      <c r="AN80" s="121">
        <f t="shared" si="5"/>
        <v>0.76646000000000214</v>
      </c>
      <c r="AO80" s="121">
        <f t="shared" si="6"/>
        <v>9.291200000000055E-4</v>
      </c>
      <c r="AP80" s="121">
        <f t="shared" si="7"/>
        <v>5.4008999999999308E-4</v>
      </c>
      <c r="AQ80" s="87">
        <f t="shared" si="8"/>
        <v>-2.5844609999999997E-3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42.519011999999996</v>
      </c>
      <c r="G81" s="187">
        <v>45.573461999999999</v>
      </c>
      <c r="H81" s="187">
        <v>0.99390392000000005</v>
      </c>
      <c r="I81" s="62">
        <v>0.99650556000000001</v>
      </c>
      <c r="J81" s="62">
        <v>8.3055839999999995E-3</v>
      </c>
      <c r="K81" s="188"/>
      <c r="L81" s="258"/>
      <c r="M81" s="258"/>
      <c r="N81" s="56"/>
      <c r="O81" s="28"/>
      <c r="P81" s="56"/>
      <c r="Q81" s="28"/>
      <c r="R81" s="132"/>
      <c r="S81" s="213"/>
      <c r="T81" s="285"/>
      <c r="U81" s="27" t="s">
        <v>37</v>
      </c>
      <c r="V81" s="186"/>
      <c r="W81" s="56"/>
      <c r="X81" s="187">
        <v>43.102983000000002</v>
      </c>
      <c r="Y81" s="187">
        <v>46.111215000000001</v>
      </c>
      <c r="Z81" s="187">
        <v>0.99431605000000001</v>
      </c>
      <c r="AA81" s="62">
        <v>0.99685809000000003</v>
      </c>
      <c r="AB81" s="62">
        <v>6.8973502999999997E-3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0.58397100000000535</v>
      </c>
      <c r="AN81" s="121">
        <f t="shared" si="5"/>
        <v>0.53775300000000215</v>
      </c>
      <c r="AO81" s="121">
        <f t="shared" si="6"/>
        <v>4.1212999999995503E-4</v>
      </c>
      <c r="AP81" s="121">
        <f t="shared" si="7"/>
        <v>3.5253000000001755E-4</v>
      </c>
      <c r="AQ81" s="87">
        <f t="shared" si="8"/>
        <v>-1.4082336999999999E-3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30.745031000000001</v>
      </c>
      <c r="G83" s="96">
        <v>34.437586000000003</v>
      </c>
      <c r="H83" s="96">
        <v>0.96826308000000005</v>
      </c>
      <c r="I83" s="60">
        <v>0.97425054</v>
      </c>
      <c r="J83" s="60">
        <v>5.4803364E-2</v>
      </c>
      <c r="K83" s="61"/>
      <c r="L83" s="257"/>
      <c r="M83" s="257"/>
      <c r="N83" s="55"/>
      <c r="O83" s="26"/>
      <c r="P83" s="55"/>
      <c r="Q83" s="26"/>
      <c r="R83" s="131"/>
      <c r="S83" s="213"/>
      <c r="T83" s="284" t="s">
        <v>81</v>
      </c>
      <c r="U83" s="25" t="s">
        <v>33</v>
      </c>
      <c r="V83" s="39"/>
      <c r="W83" s="55"/>
      <c r="X83" s="96">
        <v>31.579912</v>
      </c>
      <c r="Y83" s="96">
        <v>34.952021000000002</v>
      </c>
      <c r="Z83" s="96">
        <v>0.97006393000000002</v>
      </c>
      <c r="AA83" s="60">
        <v>0.97699844000000002</v>
      </c>
      <c r="AB83" s="60">
        <v>5.0985179999999998E-2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0.83488099999999932</v>
      </c>
      <c r="AN83" s="95">
        <f t="shared" si="5"/>
        <v>0.51443499999999887</v>
      </c>
      <c r="AO83" s="95">
        <f t="shared" si="6"/>
        <v>1.800849999999965E-3</v>
      </c>
      <c r="AP83" s="95">
        <f t="shared" si="7"/>
        <v>2.7479000000000253E-3</v>
      </c>
      <c r="AQ83" s="120">
        <f t="shared" si="8"/>
        <v>-3.8181840000000022E-3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34.437874999999998</v>
      </c>
      <c r="G84" s="187">
        <v>37.689895999999997</v>
      </c>
      <c r="H84" s="187">
        <v>0.98024381999999999</v>
      </c>
      <c r="I84" s="62">
        <v>0.98572472</v>
      </c>
      <c r="J84" s="62">
        <v>3.4491569999999999E-2</v>
      </c>
      <c r="K84" s="188"/>
      <c r="L84" s="258"/>
      <c r="M84" s="258"/>
      <c r="N84" s="56"/>
      <c r="O84" s="28"/>
      <c r="P84" s="56"/>
      <c r="Q84" s="28"/>
      <c r="R84" s="132"/>
      <c r="S84" s="213"/>
      <c r="T84" s="285"/>
      <c r="U84" s="27" t="s">
        <v>34</v>
      </c>
      <c r="V84" s="186"/>
      <c r="W84" s="56"/>
      <c r="X84" s="187">
        <v>35.583056999999997</v>
      </c>
      <c r="Y84" s="187">
        <v>38.806106999999997</v>
      </c>
      <c r="Z84" s="187">
        <v>0.98144947000000005</v>
      </c>
      <c r="AA84" s="62">
        <v>0.98738409000000005</v>
      </c>
      <c r="AB84" s="62">
        <v>3.0979294000000001E-2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1.1451819999999984</v>
      </c>
      <c r="AN84" s="121">
        <f t="shared" si="5"/>
        <v>1.1162109999999998</v>
      </c>
      <c r="AO84" s="121">
        <f t="shared" si="6"/>
        <v>1.2056500000000581E-3</v>
      </c>
      <c r="AP84" s="121">
        <f t="shared" si="7"/>
        <v>1.6593700000000489E-3</v>
      </c>
      <c r="AQ84" s="87">
        <f t="shared" si="8"/>
        <v>-3.5122759999999982E-3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38.591402000000002</v>
      </c>
      <c r="G85" s="187">
        <v>41.858445000000003</v>
      </c>
      <c r="H85" s="187">
        <v>0.98901773999999998</v>
      </c>
      <c r="I85" s="62">
        <v>0.99277031999999998</v>
      </c>
      <c r="J85" s="62">
        <v>1.8462348999999999E-2</v>
      </c>
      <c r="K85" s="188"/>
      <c r="L85" s="258"/>
      <c r="M85" s="258"/>
      <c r="N85" s="56"/>
      <c r="O85" s="28"/>
      <c r="P85" s="56"/>
      <c r="Q85" s="28"/>
      <c r="R85" s="132"/>
      <c r="S85" s="213"/>
      <c r="T85" s="285"/>
      <c r="U85" s="27" t="s">
        <v>35</v>
      </c>
      <c r="V85" s="186"/>
      <c r="W85" s="56"/>
      <c r="X85" s="187">
        <v>39.310659000000001</v>
      </c>
      <c r="Y85" s="187">
        <v>42.625635000000003</v>
      </c>
      <c r="Z85" s="187">
        <v>0.99009130999999995</v>
      </c>
      <c r="AA85" s="62">
        <v>0.99353592000000002</v>
      </c>
      <c r="AB85" s="62">
        <v>1.6897019999999999E-2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0.71925699999999892</v>
      </c>
      <c r="AN85" s="121">
        <f t="shared" si="5"/>
        <v>0.76718999999999937</v>
      </c>
      <c r="AO85" s="121">
        <f t="shared" si="6"/>
        <v>1.0735699999999682E-3</v>
      </c>
      <c r="AP85" s="121">
        <f t="shared" si="7"/>
        <v>7.6560000000003292E-4</v>
      </c>
      <c r="AQ85" s="87">
        <f t="shared" si="8"/>
        <v>-1.5653290000000007E-3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42.456809999999997</v>
      </c>
      <c r="G86" s="187">
        <v>45.45167</v>
      </c>
      <c r="H86" s="187">
        <v>0.99370508000000002</v>
      </c>
      <c r="I86" s="62">
        <v>0.99642763999999995</v>
      </c>
      <c r="J86" s="62">
        <v>8.7438299999999993E-3</v>
      </c>
      <c r="K86" s="188"/>
      <c r="L86" s="258"/>
      <c r="M86" s="258"/>
      <c r="N86" s="56"/>
      <c r="O86" s="28"/>
      <c r="P86" s="56"/>
      <c r="Q86" s="28"/>
      <c r="R86" s="132"/>
      <c r="S86" s="213"/>
      <c r="T86" s="285"/>
      <c r="U86" s="27" t="s">
        <v>37</v>
      </c>
      <c r="V86" s="186"/>
      <c r="W86" s="56"/>
      <c r="X86" s="187">
        <v>42.984296000000001</v>
      </c>
      <c r="Y86" s="187">
        <v>45.970342000000002</v>
      </c>
      <c r="Z86" s="187">
        <v>0.99413817999999998</v>
      </c>
      <c r="AA86" s="62">
        <v>0.99679934999999997</v>
      </c>
      <c r="AB86" s="62">
        <v>7.5627519999999998E-3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0.52748600000000323</v>
      </c>
      <c r="AN86" s="121">
        <f t="shared" si="5"/>
        <v>0.51867200000000224</v>
      </c>
      <c r="AO86" s="121">
        <f t="shared" si="6"/>
        <v>4.3309999999996407E-4</v>
      </c>
      <c r="AP86" s="121">
        <f t="shared" si="7"/>
        <v>3.7171000000002508E-4</v>
      </c>
      <c r="AQ86" s="87">
        <f t="shared" si="8"/>
        <v>-1.1810779999999995E-3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31.068860000000001</v>
      </c>
      <c r="G88" s="96">
        <v>34.823481000000001</v>
      </c>
      <c r="H88" s="96">
        <v>0.96972362000000001</v>
      </c>
      <c r="I88" s="60">
        <v>0.97492188000000002</v>
      </c>
      <c r="J88" s="60">
        <v>5.3475416999999997E-2</v>
      </c>
      <c r="K88" s="61"/>
      <c r="L88" s="257"/>
      <c r="M88" s="257"/>
      <c r="N88" s="55"/>
      <c r="O88" s="26"/>
      <c r="P88" s="55"/>
      <c r="Q88" s="26"/>
      <c r="R88" s="131"/>
      <c r="S88" s="213"/>
      <c r="T88" s="284" t="s">
        <v>82</v>
      </c>
      <c r="U88" s="25" t="s">
        <v>33</v>
      </c>
      <c r="V88" s="39"/>
      <c r="W88" s="55"/>
      <c r="X88" s="96">
        <v>32.053927999999999</v>
      </c>
      <c r="Y88" s="96">
        <v>35.382109999999997</v>
      </c>
      <c r="Z88" s="96">
        <v>0.97184530999999996</v>
      </c>
      <c r="AA88" s="60">
        <v>0.9776319</v>
      </c>
      <c r="AB88" s="60">
        <v>4.9926366999999999E-2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0.98506799999999828</v>
      </c>
      <c r="AN88" s="95">
        <f t="shared" si="5"/>
        <v>0.55862899999999627</v>
      </c>
      <c r="AO88" s="95">
        <f t="shared" si="6"/>
        <v>2.1216899999999539E-3</v>
      </c>
      <c r="AP88" s="95">
        <f t="shared" si="7"/>
        <v>2.7100199999999797E-3</v>
      </c>
      <c r="AQ88" s="120">
        <f t="shared" si="8"/>
        <v>-3.549049999999998E-3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34.517789999999998</v>
      </c>
      <c r="G89" s="187">
        <v>37.750995000000003</v>
      </c>
      <c r="H89" s="187">
        <v>0.98112432000000005</v>
      </c>
      <c r="I89" s="62">
        <v>0.98641650000000003</v>
      </c>
      <c r="J89" s="62">
        <v>3.3139195000000003E-2</v>
      </c>
      <c r="K89" s="188"/>
      <c r="L89" s="258"/>
      <c r="M89" s="258"/>
      <c r="N89" s="56"/>
      <c r="O89" s="28"/>
      <c r="P89" s="56"/>
      <c r="Q89" s="28"/>
      <c r="R89" s="132"/>
      <c r="S89" s="213"/>
      <c r="T89" s="285"/>
      <c r="U89" s="27" t="s">
        <v>34</v>
      </c>
      <c r="V89" s="186"/>
      <c r="W89" s="56"/>
      <c r="X89" s="187">
        <v>35.801546000000002</v>
      </c>
      <c r="Y89" s="187">
        <v>39.002335000000002</v>
      </c>
      <c r="Z89" s="187">
        <v>0.98246535000000002</v>
      </c>
      <c r="AA89" s="62">
        <v>0.98780986999999998</v>
      </c>
      <c r="AB89" s="62">
        <v>3.0515048999999999E-2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1.2837560000000039</v>
      </c>
      <c r="AN89" s="121">
        <f t="shared" si="5"/>
        <v>1.251339999999999</v>
      </c>
      <c r="AO89" s="121">
        <f t="shared" si="6"/>
        <v>1.3410299999999653E-3</v>
      </c>
      <c r="AP89" s="121">
        <f t="shared" si="7"/>
        <v>1.3933699999999494E-3</v>
      </c>
      <c r="AQ89" s="87">
        <f t="shared" si="8"/>
        <v>-2.6241460000000043E-3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38.780493999999997</v>
      </c>
      <c r="G90" s="187">
        <v>42.033202000000003</v>
      </c>
      <c r="H90" s="187">
        <v>0.98953532</v>
      </c>
      <c r="I90" s="62">
        <v>0.99303242999999997</v>
      </c>
      <c r="J90" s="62">
        <v>1.8447940999999999E-2</v>
      </c>
      <c r="K90" s="188"/>
      <c r="L90" s="258"/>
      <c r="M90" s="258"/>
      <c r="N90" s="56"/>
      <c r="O90" s="28"/>
      <c r="P90" s="56"/>
      <c r="Q90" s="28"/>
      <c r="R90" s="132"/>
      <c r="S90" s="213"/>
      <c r="T90" s="285"/>
      <c r="U90" s="27" t="s">
        <v>35</v>
      </c>
      <c r="V90" s="186"/>
      <c r="W90" s="56"/>
      <c r="X90" s="187">
        <v>39.688352999999999</v>
      </c>
      <c r="Y90" s="187">
        <v>42.982224000000002</v>
      </c>
      <c r="Z90" s="187">
        <v>0.99064624000000001</v>
      </c>
      <c r="AA90" s="62">
        <v>0.99388018</v>
      </c>
      <c r="AB90" s="62">
        <v>1.6212812E-2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0.90785900000000197</v>
      </c>
      <c r="AN90" s="121">
        <f t="shared" si="5"/>
        <v>0.94902199999999937</v>
      </c>
      <c r="AO90" s="121">
        <f t="shared" si="6"/>
        <v>1.1109200000000152E-3</v>
      </c>
      <c r="AP90" s="121">
        <f t="shared" si="7"/>
        <v>8.4775000000003597E-4</v>
      </c>
      <c r="AQ90" s="87">
        <f t="shared" si="8"/>
        <v>-2.2351289999999989E-3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42.932434000000001</v>
      </c>
      <c r="G91" s="187">
        <v>45.930776999999999</v>
      </c>
      <c r="H91" s="187">
        <v>0.99406528000000005</v>
      </c>
      <c r="I91" s="62">
        <v>0.99662351999999998</v>
      </c>
      <c r="J91" s="62">
        <v>8.3327509999999994E-3</v>
      </c>
      <c r="K91" s="188"/>
      <c r="L91" s="258"/>
      <c r="M91" s="258"/>
      <c r="N91" s="56"/>
      <c r="O91" s="28"/>
      <c r="P91" s="56"/>
      <c r="Q91" s="28"/>
      <c r="R91" s="132"/>
      <c r="S91" s="213"/>
      <c r="T91" s="285"/>
      <c r="U91" s="27" t="s">
        <v>37</v>
      </c>
      <c r="V91" s="186"/>
      <c r="W91" s="56"/>
      <c r="X91" s="187">
        <v>43.470747000000003</v>
      </c>
      <c r="Y91" s="187">
        <v>46.456829999999997</v>
      </c>
      <c r="Z91" s="187">
        <v>0.99447916999999997</v>
      </c>
      <c r="AA91" s="62">
        <v>0.99696991000000001</v>
      </c>
      <c r="AB91" s="62">
        <v>7.2407657000000004E-3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0.53831300000000226</v>
      </c>
      <c r="AN91" s="121">
        <f t="shared" si="5"/>
        <v>0.52605299999999744</v>
      </c>
      <c r="AO91" s="121">
        <f t="shared" si="6"/>
        <v>4.1388999999991682E-4</v>
      </c>
      <c r="AP91" s="121">
        <f t="shared" si="7"/>
        <v>3.4639000000002973E-4</v>
      </c>
      <c r="AQ91" s="87">
        <f t="shared" si="8"/>
        <v>-1.091985299999999E-3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31.224758000000001</v>
      </c>
      <c r="G93" s="96">
        <v>34.979716000000003</v>
      </c>
      <c r="H93" s="96">
        <v>0.96996694000000006</v>
      </c>
      <c r="I93" s="60">
        <v>0.97441199999999994</v>
      </c>
      <c r="J93" s="60">
        <v>5.3649916999999998E-2</v>
      </c>
      <c r="K93" s="61"/>
      <c r="L93" s="257"/>
      <c r="M93" s="257"/>
      <c r="N93" s="55"/>
      <c r="O93" s="26"/>
      <c r="P93" s="55"/>
      <c r="Q93" s="26"/>
      <c r="R93" s="131"/>
      <c r="S93" s="213"/>
      <c r="T93" s="284" t="s">
        <v>83</v>
      </c>
      <c r="U93" s="25" t="s">
        <v>33</v>
      </c>
      <c r="V93" s="39"/>
      <c r="W93" s="55"/>
      <c r="X93" s="96">
        <v>31.984179000000001</v>
      </c>
      <c r="Y93" s="96">
        <v>35.439188000000001</v>
      </c>
      <c r="Z93" s="96">
        <v>0.97222845000000002</v>
      </c>
      <c r="AA93" s="60">
        <v>0.97736741000000005</v>
      </c>
      <c r="AB93" s="60">
        <v>5.1712385999999999E-2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0.75942099999999968</v>
      </c>
      <c r="AN93" s="95">
        <f t="shared" si="5"/>
        <v>0.4594719999999981</v>
      </c>
      <c r="AO93" s="95">
        <f t="shared" si="6"/>
        <v>2.2615099999999666E-3</v>
      </c>
      <c r="AP93" s="95">
        <f t="shared" si="7"/>
        <v>2.9554100000001027E-3</v>
      </c>
      <c r="AQ93" s="120">
        <f t="shared" si="8"/>
        <v>-1.9375309999999993E-3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34.836697999999998</v>
      </c>
      <c r="G94" s="187">
        <v>38.144900999999997</v>
      </c>
      <c r="H94" s="187">
        <v>0.98160550000000002</v>
      </c>
      <c r="I94" s="62">
        <v>0.98649038</v>
      </c>
      <c r="J94" s="62">
        <v>3.3645023000000003E-2</v>
      </c>
      <c r="K94" s="188"/>
      <c r="L94" s="258"/>
      <c r="M94" s="258"/>
      <c r="N94" s="56"/>
      <c r="O94" s="28"/>
      <c r="P94" s="56"/>
      <c r="Q94" s="28"/>
      <c r="R94" s="132"/>
      <c r="S94" s="213"/>
      <c r="T94" s="285"/>
      <c r="U94" s="27" t="s">
        <v>34</v>
      </c>
      <c r="V94" s="186"/>
      <c r="W94" s="56"/>
      <c r="X94" s="187">
        <v>35.791888</v>
      </c>
      <c r="Y94" s="187">
        <v>39.027006</v>
      </c>
      <c r="Z94" s="187">
        <v>0.98283741000000002</v>
      </c>
      <c r="AA94" s="62">
        <v>0.98766922000000001</v>
      </c>
      <c r="AB94" s="62">
        <v>3.2110992999999997E-2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0.95519000000000176</v>
      </c>
      <c r="AN94" s="121">
        <f t="shared" si="5"/>
        <v>0.8821050000000028</v>
      </c>
      <c r="AO94" s="121">
        <f t="shared" si="6"/>
        <v>1.2319100000000027E-3</v>
      </c>
      <c r="AP94" s="121">
        <f t="shared" si="7"/>
        <v>1.1788400000000143E-3</v>
      </c>
      <c r="AQ94" s="87">
        <f t="shared" si="8"/>
        <v>-1.5340300000000057E-3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38.719039000000002</v>
      </c>
      <c r="G95" s="187">
        <v>42.081688</v>
      </c>
      <c r="H95" s="187">
        <v>0.98991289000000005</v>
      </c>
      <c r="I95" s="62">
        <v>0.99330242999999996</v>
      </c>
      <c r="J95" s="62">
        <v>1.8911956000000001E-2</v>
      </c>
      <c r="K95" s="188"/>
      <c r="L95" s="258"/>
      <c r="M95" s="258"/>
      <c r="N95" s="56"/>
      <c r="O95" s="28"/>
      <c r="P95" s="56"/>
      <c r="Q95" s="28"/>
      <c r="R95" s="132"/>
      <c r="S95" s="213"/>
      <c r="T95" s="285"/>
      <c r="U95" s="27" t="s">
        <v>35</v>
      </c>
      <c r="V95" s="186"/>
      <c r="W95" s="56"/>
      <c r="X95" s="187">
        <v>39.571238999999998</v>
      </c>
      <c r="Y95" s="187">
        <v>42.937562</v>
      </c>
      <c r="Z95" s="187">
        <v>0.99096052000000001</v>
      </c>
      <c r="AA95" s="62">
        <v>0.99395285</v>
      </c>
      <c r="AB95" s="62">
        <v>1.7122833E-2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0.85219999999999629</v>
      </c>
      <c r="AN95" s="121">
        <f t="shared" si="5"/>
        <v>0.85587400000000002</v>
      </c>
      <c r="AO95" s="121">
        <f t="shared" si="6"/>
        <v>1.0476299999999661E-3</v>
      </c>
      <c r="AP95" s="121">
        <f t="shared" si="7"/>
        <v>6.5042000000004041E-4</v>
      </c>
      <c r="AQ95" s="87">
        <f t="shared" si="8"/>
        <v>-1.7891230000000001E-3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43.095830999999997</v>
      </c>
      <c r="G96" s="187">
        <v>46.156644999999997</v>
      </c>
      <c r="H96" s="187">
        <v>0.99428189</v>
      </c>
      <c r="I96" s="62">
        <v>0.99676706999999998</v>
      </c>
      <c r="J96" s="62">
        <v>8.5202899999999998E-3</v>
      </c>
      <c r="K96" s="188"/>
      <c r="L96" s="258"/>
      <c r="M96" s="258"/>
      <c r="N96" s="56"/>
      <c r="O96" s="28"/>
      <c r="P96" s="56"/>
      <c r="Q96" s="28"/>
      <c r="R96" s="132"/>
      <c r="S96" s="213"/>
      <c r="T96" s="285"/>
      <c r="U96" s="27" t="s">
        <v>37</v>
      </c>
      <c r="V96" s="186"/>
      <c r="W96" s="56"/>
      <c r="X96" s="187">
        <v>43.544103999999997</v>
      </c>
      <c r="Y96" s="187">
        <v>46.558297000000003</v>
      </c>
      <c r="Z96" s="187">
        <v>0.99467877000000005</v>
      </c>
      <c r="AA96" s="62">
        <v>0.99702778999999997</v>
      </c>
      <c r="AB96" s="62">
        <v>7.4444185000000001E-3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0.44827300000000037</v>
      </c>
      <c r="AN96" s="121">
        <f t="shared" si="5"/>
        <v>0.40165200000000567</v>
      </c>
      <c r="AO96" s="121">
        <f t="shared" si="6"/>
        <v>3.9688000000004386E-4</v>
      </c>
      <c r="AP96" s="121">
        <f t="shared" si="7"/>
        <v>2.6071999999999207E-4</v>
      </c>
      <c r="AQ96" s="87">
        <f t="shared" si="8"/>
        <v>-1.0758714999999997E-3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31.028119</v>
      </c>
      <c r="G98" s="96">
        <v>35.148777000000003</v>
      </c>
      <c r="H98" s="96">
        <v>0.96800905999999998</v>
      </c>
      <c r="I98" s="60">
        <v>0.97285745999999995</v>
      </c>
      <c r="J98" s="60">
        <v>5.4981309999999999E-2</v>
      </c>
      <c r="K98" s="61"/>
      <c r="L98" s="257"/>
      <c r="M98" s="257"/>
      <c r="N98" s="55"/>
      <c r="O98" s="26"/>
      <c r="P98" s="55"/>
      <c r="Q98" s="26"/>
      <c r="R98" s="131"/>
      <c r="S98" s="213"/>
      <c r="T98" s="284" t="s">
        <v>84</v>
      </c>
      <c r="U98" s="25" t="s">
        <v>33</v>
      </c>
      <c r="V98" s="39"/>
      <c r="W98" s="55"/>
      <c r="X98" s="96">
        <v>31.787991000000002</v>
      </c>
      <c r="Y98" s="96">
        <v>35.524799999999999</v>
      </c>
      <c r="Z98" s="96">
        <v>0.97064956000000002</v>
      </c>
      <c r="AA98" s="60">
        <v>0.97630620000000001</v>
      </c>
      <c r="AB98" s="60">
        <v>5.2839957E-2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0.75987200000000144</v>
      </c>
      <c r="AN98" s="95">
        <f t="shared" si="15"/>
        <v>0.37602299999999644</v>
      </c>
      <c r="AO98" s="95">
        <f t="shared" si="16"/>
        <v>2.6405000000000456E-3</v>
      </c>
      <c r="AP98" s="95">
        <f t="shared" si="17"/>
        <v>3.4487400000000612E-3</v>
      </c>
      <c r="AQ98" s="120">
        <f t="shared" si="18"/>
        <v>-2.1413529999999986E-3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34.831209000000001</v>
      </c>
      <c r="G99" s="187">
        <v>38.204884</v>
      </c>
      <c r="H99" s="187">
        <v>0.98074013999999998</v>
      </c>
      <c r="I99" s="62">
        <v>0.98570542999999999</v>
      </c>
      <c r="J99" s="62">
        <v>3.5139232999999999E-2</v>
      </c>
      <c r="K99" s="188"/>
      <c r="L99" s="258"/>
      <c r="M99" s="258"/>
      <c r="N99" s="56"/>
      <c r="O99" s="28"/>
      <c r="P99" s="56"/>
      <c r="Q99" s="28"/>
      <c r="R99" s="132"/>
      <c r="S99" s="213"/>
      <c r="T99" s="285"/>
      <c r="U99" s="27" t="s">
        <v>34</v>
      </c>
      <c r="V99" s="186"/>
      <c r="W99" s="56"/>
      <c r="X99" s="187">
        <v>35.397849000000001</v>
      </c>
      <c r="Y99" s="187">
        <v>38.610864999999997</v>
      </c>
      <c r="Z99" s="187">
        <v>0.98237589000000003</v>
      </c>
      <c r="AA99" s="62">
        <v>0.98706068999999996</v>
      </c>
      <c r="AB99" s="62">
        <v>3.3905945999999999E-2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0.56663999999999959</v>
      </c>
      <c r="AN99" s="121">
        <f t="shared" si="15"/>
        <v>0.40598099999999704</v>
      </c>
      <c r="AO99" s="121">
        <f t="shared" si="16"/>
        <v>1.6357500000000469E-3</v>
      </c>
      <c r="AP99" s="121">
        <f t="shared" si="17"/>
        <v>1.3552599999999693E-3</v>
      </c>
      <c r="AQ99" s="87">
        <f t="shared" si="18"/>
        <v>-1.2332869999999996E-3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38.832757999999998</v>
      </c>
      <c r="G100" s="187">
        <v>41.974088999999999</v>
      </c>
      <c r="H100" s="187">
        <v>0.98981991999999996</v>
      </c>
      <c r="I100" s="62">
        <v>0.99306433999999999</v>
      </c>
      <c r="J100" s="62">
        <v>1.9269149999999999E-2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85"/>
      <c r="U100" s="27" t="s">
        <v>35</v>
      </c>
      <c r="V100" s="186"/>
      <c r="W100" s="56"/>
      <c r="X100" s="187">
        <v>39.567123000000002</v>
      </c>
      <c r="Y100" s="187">
        <v>42.930329999999998</v>
      </c>
      <c r="Z100" s="187">
        <v>0.99088357999999999</v>
      </c>
      <c r="AA100" s="62">
        <v>0.99395131000000003</v>
      </c>
      <c r="AB100" s="62">
        <v>1.7714701999999999E-2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0.73436500000000393</v>
      </c>
      <c r="AN100" s="121">
        <f t="shared" si="15"/>
        <v>0.95624099999999856</v>
      </c>
      <c r="AO100" s="121">
        <f t="shared" si="16"/>
        <v>1.0636600000000218E-3</v>
      </c>
      <c r="AP100" s="121">
        <f t="shared" si="17"/>
        <v>8.8697000000004245E-4</v>
      </c>
      <c r="AQ100" s="87">
        <f t="shared" si="18"/>
        <v>-1.5544479999999999E-3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43.023969000000001</v>
      </c>
      <c r="G101" s="187">
        <v>46.080246000000002</v>
      </c>
      <c r="H101" s="187">
        <v>0.99420730999999996</v>
      </c>
      <c r="I101" s="62">
        <v>0.99671377000000005</v>
      </c>
      <c r="J101" s="62">
        <v>8.6941640000000008E-3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85"/>
      <c r="U101" s="27" t="s">
        <v>37</v>
      </c>
      <c r="V101" s="186"/>
      <c r="W101" s="56"/>
      <c r="X101" s="187">
        <v>43.580503999999998</v>
      </c>
      <c r="Y101" s="187">
        <v>46.541207999999997</v>
      </c>
      <c r="Z101" s="187">
        <v>0.99458120000000005</v>
      </c>
      <c r="AA101" s="62">
        <v>0.99700681999999996</v>
      </c>
      <c r="AB101" s="62">
        <v>7.4371890000000003E-3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0.55653499999999667</v>
      </c>
      <c r="AN101" s="121">
        <f t="shared" si="15"/>
        <v>0.46096199999999499</v>
      </c>
      <c r="AO101" s="121">
        <f t="shared" si="16"/>
        <v>3.7389000000009887E-4</v>
      </c>
      <c r="AP101" s="121">
        <f t="shared" si="17"/>
        <v>2.9304999999990589E-4</v>
      </c>
      <c r="AQ101" s="87">
        <f t="shared" si="18"/>
        <v>-1.2569750000000005E-3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31.453807999999999</v>
      </c>
      <c r="G103" s="96">
        <v>35.755287000000003</v>
      </c>
      <c r="H103" s="96">
        <v>0.96932752</v>
      </c>
      <c r="I103" s="60">
        <v>0.97727827</v>
      </c>
      <c r="J103" s="60">
        <v>6.2656229999999993E-2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84" t="s">
        <v>85</v>
      </c>
      <c r="U103" s="25" t="s">
        <v>33</v>
      </c>
      <c r="V103" s="39"/>
      <c r="W103" s="55"/>
      <c r="X103" s="96">
        <v>32.544007999999998</v>
      </c>
      <c r="Y103" s="96">
        <v>36.437762999999997</v>
      </c>
      <c r="Z103" s="96">
        <v>0.97061416</v>
      </c>
      <c r="AA103" s="60">
        <v>0.97927903999999999</v>
      </c>
      <c r="AB103" s="60">
        <v>6.0009185E-2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1.0901999999999994</v>
      </c>
      <c r="AN103" s="95">
        <f t="shared" si="15"/>
        <v>0.68247599999999409</v>
      </c>
      <c r="AO103" s="95">
        <f t="shared" si="16"/>
        <v>1.2866400000000056E-3</v>
      </c>
      <c r="AP103" s="95">
        <f t="shared" si="17"/>
        <v>2.0007699999999851E-3</v>
      </c>
      <c r="AQ103" s="120">
        <f t="shared" si="18"/>
        <v>-2.6470449999999937E-3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34.720869</v>
      </c>
      <c r="G104" s="187">
        <v>38.385233999999997</v>
      </c>
      <c r="H104" s="187">
        <v>0.98062762000000003</v>
      </c>
      <c r="I104" s="62">
        <v>0.98686591000000001</v>
      </c>
      <c r="J104" s="62">
        <v>3.9540060000000002E-2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85"/>
      <c r="U104" s="27" t="s">
        <v>34</v>
      </c>
      <c r="V104" s="186"/>
      <c r="W104" s="56"/>
      <c r="X104" s="187">
        <v>35.752594000000002</v>
      </c>
      <c r="Y104" s="187">
        <v>39.289980999999997</v>
      </c>
      <c r="Z104" s="187">
        <v>0.98250442000000004</v>
      </c>
      <c r="AA104" s="62">
        <v>0.98832478000000001</v>
      </c>
      <c r="AB104" s="62">
        <v>3.6617785999999999E-2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1.0317250000000016</v>
      </c>
      <c r="AN104" s="121">
        <f t="shared" si="15"/>
        <v>0.90474700000000041</v>
      </c>
      <c r="AO104" s="121">
        <f t="shared" si="16"/>
        <v>1.8768000000000118E-3</v>
      </c>
      <c r="AP104" s="121">
        <f t="shared" si="17"/>
        <v>1.458870000000001E-3</v>
      </c>
      <c r="AQ104" s="87">
        <f t="shared" si="18"/>
        <v>-2.9222740000000025E-3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39.230412000000001</v>
      </c>
      <c r="G105" s="187">
        <v>42.399489000000003</v>
      </c>
      <c r="H105" s="187">
        <v>0.98974006999999997</v>
      </c>
      <c r="I105" s="62">
        <v>0.99375133000000004</v>
      </c>
      <c r="J105" s="62">
        <v>2.0241003E-2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85"/>
      <c r="U105" s="27" t="s">
        <v>35</v>
      </c>
      <c r="V105" s="186"/>
      <c r="W105" s="56"/>
      <c r="X105" s="187">
        <v>39.635395000000003</v>
      </c>
      <c r="Y105" s="187">
        <v>42.999687999999999</v>
      </c>
      <c r="Z105" s="187">
        <v>0.99065066000000002</v>
      </c>
      <c r="AA105" s="62">
        <v>0.99422526</v>
      </c>
      <c r="AB105" s="62">
        <v>1.9099185000000001E-2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0.40498300000000143</v>
      </c>
      <c r="AN105" s="121">
        <f t="shared" si="15"/>
        <v>0.60019899999999637</v>
      </c>
      <c r="AO105" s="121">
        <f t="shared" si="16"/>
        <v>9.1059000000004442E-4</v>
      </c>
      <c r="AP105" s="121">
        <f t="shared" si="17"/>
        <v>4.7392999999995578E-4</v>
      </c>
      <c r="AQ105" s="87">
        <f t="shared" si="18"/>
        <v>-1.1418179999999993E-3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43.187646000000001</v>
      </c>
      <c r="G106" s="187">
        <v>46.064627000000002</v>
      </c>
      <c r="H106" s="187">
        <v>0.99390630000000002</v>
      </c>
      <c r="I106" s="62">
        <v>0.99675555999999998</v>
      </c>
      <c r="J106" s="62">
        <v>9.7402184999999999E-3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85"/>
      <c r="U106" s="27" t="s">
        <v>37</v>
      </c>
      <c r="V106" s="186"/>
      <c r="W106" s="56"/>
      <c r="X106" s="187">
        <v>43.690286</v>
      </c>
      <c r="Y106" s="187">
        <v>46.617533000000002</v>
      </c>
      <c r="Z106" s="187">
        <v>0.99427281000000001</v>
      </c>
      <c r="AA106" s="62">
        <v>0.99714471000000005</v>
      </c>
      <c r="AB106" s="62">
        <v>8.6366370000000008E-3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0.50263999999999953</v>
      </c>
      <c r="AN106" s="121">
        <f t="shared" si="15"/>
        <v>0.55290600000000012</v>
      </c>
      <c r="AO106" s="121">
        <f t="shared" si="16"/>
        <v>3.6650999999998657E-4</v>
      </c>
      <c r="AP106" s="121">
        <f t="shared" si="17"/>
        <v>3.8915000000006028E-4</v>
      </c>
      <c r="AQ106" s="87">
        <f t="shared" si="18"/>
        <v>-1.103581499999999E-3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31.239733999999999</v>
      </c>
      <c r="G108" s="96">
        <v>35.700318000000003</v>
      </c>
      <c r="H108" s="96">
        <v>0.97046082</v>
      </c>
      <c r="I108" s="60">
        <v>0.97791936999999995</v>
      </c>
      <c r="J108" s="60">
        <v>5.5458963E-2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84" t="s">
        <v>86</v>
      </c>
      <c r="U108" s="25" t="s">
        <v>33</v>
      </c>
      <c r="V108" s="39"/>
      <c r="W108" s="55"/>
      <c r="X108" s="96">
        <v>32.386633000000003</v>
      </c>
      <c r="Y108" s="96">
        <v>36.423278000000003</v>
      </c>
      <c r="Z108" s="96">
        <v>0.97202246999999997</v>
      </c>
      <c r="AA108" s="60">
        <v>0.97968712000000002</v>
      </c>
      <c r="AB108" s="60">
        <v>5.3494229999999997E-2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1.1468990000000048</v>
      </c>
      <c r="AN108" s="95">
        <f t="shared" si="15"/>
        <v>0.72296000000000049</v>
      </c>
      <c r="AO108" s="95">
        <f t="shared" si="16"/>
        <v>1.56164999999997E-3</v>
      </c>
      <c r="AP108" s="95">
        <f t="shared" si="17"/>
        <v>1.7677500000000679E-3</v>
      </c>
      <c r="AQ108" s="120">
        <f t="shared" si="18"/>
        <v>-1.9647330000000032E-3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34.592547000000003</v>
      </c>
      <c r="G109" s="187">
        <v>38.397471000000003</v>
      </c>
      <c r="H109" s="187">
        <v>0.98125653000000002</v>
      </c>
      <c r="I109" s="62">
        <v>0.98704601999999997</v>
      </c>
      <c r="J109" s="62">
        <v>3.4602639999999997E-2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85"/>
      <c r="U109" s="27" t="s">
        <v>34</v>
      </c>
      <c r="V109" s="186"/>
      <c r="W109" s="56"/>
      <c r="X109" s="187">
        <v>35.724196999999997</v>
      </c>
      <c r="Y109" s="187">
        <v>39.328114999999997</v>
      </c>
      <c r="Z109" s="187">
        <v>0.98274855000000005</v>
      </c>
      <c r="AA109" s="62">
        <v>0.98819122999999998</v>
      </c>
      <c r="AB109" s="62">
        <v>3.3579372000000003E-2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1.1316499999999934</v>
      </c>
      <c r="AN109" s="121">
        <f t="shared" si="15"/>
        <v>0.93064399999999381</v>
      </c>
      <c r="AO109" s="121">
        <f t="shared" si="16"/>
        <v>1.4920200000000383E-3</v>
      </c>
      <c r="AP109" s="121">
        <f t="shared" si="17"/>
        <v>1.1452100000000076E-3</v>
      </c>
      <c r="AQ109" s="87">
        <f t="shared" si="18"/>
        <v>-1.0232679999999938E-3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39.077278</v>
      </c>
      <c r="G110" s="187">
        <v>42.297359999999998</v>
      </c>
      <c r="H110" s="187">
        <v>0.98974479999999998</v>
      </c>
      <c r="I110" s="62">
        <v>0.99354925000000005</v>
      </c>
      <c r="J110" s="62">
        <v>1.8865302E-2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85"/>
      <c r="U110" s="27" t="s">
        <v>35</v>
      </c>
      <c r="V110" s="186"/>
      <c r="W110" s="56"/>
      <c r="X110" s="187">
        <v>39.586979999999997</v>
      </c>
      <c r="Y110" s="187">
        <v>42.953412999999998</v>
      </c>
      <c r="Z110" s="187">
        <v>0.99074457999999999</v>
      </c>
      <c r="AA110" s="62">
        <v>0.99425847999999994</v>
      </c>
      <c r="AB110" s="62">
        <v>1.7045364E-2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0.50970199999999721</v>
      </c>
      <c r="AN110" s="121">
        <f t="shared" si="15"/>
        <v>0.656053</v>
      </c>
      <c r="AO110" s="121">
        <f t="shared" si="16"/>
        <v>9.9978000000000566E-4</v>
      </c>
      <c r="AP110" s="121">
        <f t="shared" si="17"/>
        <v>7.0922999999989411E-4</v>
      </c>
      <c r="AQ110" s="87">
        <f t="shared" si="18"/>
        <v>-1.8199380000000001E-3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43.039755</v>
      </c>
      <c r="G111" s="187">
        <v>45.894635999999998</v>
      </c>
      <c r="H111" s="187">
        <v>0.99387736000000004</v>
      </c>
      <c r="I111" s="62">
        <v>0.99669589999999997</v>
      </c>
      <c r="J111" s="62">
        <v>9.4787010000000008E-3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85"/>
      <c r="U111" s="27" t="s">
        <v>37</v>
      </c>
      <c r="V111" s="186"/>
      <c r="W111" s="56"/>
      <c r="X111" s="187">
        <v>43.537058999999999</v>
      </c>
      <c r="Y111" s="187">
        <v>46.520766000000002</v>
      </c>
      <c r="Z111" s="187">
        <v>0.99428561000000004</v>
      </c>
      <c r="AA111" s="62">
        <v>0.99716645000000004</v>
      </c>
      <c r="AB111" s="62">
        <v>8.1783359999999996E-3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0.49730399999999975</v>
      </c>
      <c r="AN111" s="121">
        <f t="shared" si="15"/>
        <v>0.62613000000000341</v>
      </c>
      <c r="AO111" s="121">
        <f t="shared" si="16"/>
        <v>4.0824999999999889E-4</v>
      </c>
      <c r="AP111" s="121">
        <f t="shared" si="17"/>
        <v>4.7055000000006952E-4</v>
      </c>
      <c r="AQ111" s="87">
        <f t="shared" si="18"/>
        <v>-1.3003650000000012E-3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32.214711000000001</v>
      </c>
      <c r="G113" s="96">
        <v>36.158377999999999</v>
      </c>
      <c r="H113" s="96">
        <v>0.97187411999999995</v>
      </c>
      <c r="I113" s="60">
        <v>0.97966801999999997</v>
      </c>
      <c r="J113" s="60">
        <v>5.38784E-2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84" t="s">
        <v>87</v>
      </c>
      <c r="U113" s="25" t="s">
        <v>33</v>
      </c>
      <c r="V113" s="39"/>
      <c r="W113" s="55"/>
      <c r="X113" s="96">
        <v>32.949278999999997</v>
      </c>
      <c r="Y113" s="96">
        <v>36.603124000000001</v>
      </c>
      <c r="Z113" s="96">
        <v>0.97343990999999996</v>
      </c>
      <c r="AA113" s="60">
        <v>0.98147846999999999</v>
      </c>
      <c r="AB113" s="60">
        <v>5.2108056999999999E-2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0.73456799999999589</v>
      </c>
      <c r="AN113" s="95">
        <f t="shared" si="15"/>
        <v>0.44474600000000208</v>
      </c>
      <c r="AO113" s="95">
        <f t="shared" si="16"/>
        <v>1.5657900000000113E-3</v>
      </c>
      <c r="AP113" s="95">
        <f t="shared" si="17"/>
        <v>1.810450000000019E-3</v>
      </c>
      <c r="AQ113" s="120">
        <f t="shared" si="18"/>
        <v>-1.7703430000000006E-3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35.115895999999999</v>
      </c>
      <c r="G114" s="187">
        <v>38.634635000000003</v>
      </c>
      <c r="H114" s="187">
        <v>0.98168889999999998</v>
      </c>
      <c r="I114" s="62">
        <v>0.98752364999999998</v>
      </c>
      <c r="J114" s="62">
        <v>3.5121090000000001E-2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85"/>
      <c r="U114" s="27" t="s">
        <v>34</v>
      </c>
      <c r="V114" s="186"/>
      <c r="W114" s="56"/>
      <c r="X114" s="187">
        <v>35.834735999999999</v>
      </c>
      <c r="Y114" s="187">
        <v>39.289285999999997</v>
      </c>
      <c r="Z114" s="187">
        <v>0.98297447000000004</v>
      </c>
      <c r="AA114" s="62">
        <v>0.98852435999999999</v>
      </c>
      <c r="AB114" s="62">
        <v>3.3311571999999998E-2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0.71884000000000015</v>
      </c>
      <c r="AN114" s="121">
        <f t="shared" si="15"/>
        <v>0.6546509999999941</v>
      </c>
      <c r="AO114" s="121">
        <f t="shared" si="16"/>
        <v>1.2855700000000692E-3</v>
      </c>
      <c r="AP114" s="121">
        <f t="shared" si="17"/>
        <v>1.0007100000000158E-3</v>
      </c>
      <c r="AQ114" s="87">
        <f t="shared" si="18"/>
        <v>-1.809518000000003E-3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39.030267000000002</v>
      </c>
      <c r="G115" s="187">
        <v>42.279103999999997</v>
      </c>
      <c r="H115" s="187">
        <v>0.98976984000000001</v>
      </c>
      <c r="I115" s="62">
        <v>0.99372802000000005</v>
      </c>
      <c r="J115" s="62">
        <v>1.9395065E-2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85"/>
      <c r="U115" s="27" t="s">
        <v>35</v>
      </c>
      <c r="V115" s="186"/>
      <c r="W115" s="56"/>
      <c r="X115" s="187">
        <v>39.533039000000002</v>
      </c>
      <c r="Y115" s="187">
        <v>42.917816999999999</v>
      </c>
      <c r="Z115" s="187">
        <v>0.99069249999999998</v>
      </c>
      <c r="AA115" s="62">
        <v>0.99425516000000003</v>
      </c>
      <c r="AB115" s="62">
        <v>1.7517673000000001E-2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0.50277200000000022</v>
      </c>
      <c r="AN115" s="121">
        <f t="shared" si="15"/>
        <v>0.63871300000000275</v>
      </c>
      <c r="AO115" s="121">
        <f t="shared" si="16"/>
        <v>9.2265999999996406E-4</v>
      </c>
      <c r="AP115" s="121">
        <f t="shared" si="17"/>
        <v>5.2713999999998151E-4</v>
      </c>
      <c r="AQ115" s="87">
        <f t="shared" si="18"/>
        <v>-1.8773919999999986E-3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43.101464</v>
      </c>
      <c r="G116" s="187">
        <v>46.035187999999998</v>
      </c>
      <c r="H116" s="187">
        <v>0.99385891999999998</v>
      </c>
      <c r="I116" s="62">
        <v>0.99682106000000004</v>
      </c>
      <c r="J116" s="62">
        <v>9.3191825000000002E-3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85"/>
      <c r="U116" s="27" t="s">
        <v>37</v>
      </c>
      <c r="V116" s="186"/>
      <c r="W116" s="56"/>
      <c r="X116" s="187">
        <v>43.516603000000003</v>
      </c>
      <c r="Y116" s="187">
        <v>46.518033000000003</v>
      </c>
      <c r="Z116" s="187">
        <v>0.99424515999999996</v>
      </c>
      <c r="AA116" s="62">
        <v>0.99714318000000002</v>
      </c>
      <c r="AB116" s="62">
        <v>8.2913410000000007E-3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0.41513900000000348</v>
      </c>
      <c r="AN116" s="121">
        <f t="shared" si="15"/>
        <v>0.48284500000000463</v>
      </c>
      <c r="AO116" s="121">
        <f t="shared" si="16"/>
        <v>3.8623999999998215E-4</v>
      </c>
      <c r="AP116" s="121">
        <f t="shared" si="17"/>
        <v>3.2211999999998131E-4</v>
      </c>
      <c r="AQ116" s="87">
        <f t="shared" si="18"/>
        <v>-1.0278414999999996E-3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32.716513999999997</v>
      </c>
      <c r="G118" s="96">
        <v>36.636375000000001</v>
      </c>
      <c r="H118" s="96">
        <v>0.97337764999999998</v>
      </c>
      <c r="I118" s="60">
        <v>0.98112688999999997</v>
      </c>
      <c r="J118" s="60">
        <v>5.3948857000000003E-2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84" t="s">
        <v>88</v>
      </c>
      <c r="U118" s="25" t="s">
        <v>33</v>
      </c>
      <c r="V118" s="39"/>
      <c r="W118" s="55"/>
      <c r="X118" s="96">
        <v>33.280639999999998</v>
      </c>
      <c r="Y118" s="96">
        <v>36.958146999999997</v>
      </c>
      <c r="Z118" s="96">
        <v>0.97467274000000004</v>
      </c>
      <c r="AA118" s="60">
        <v>0.98258802999999995</v>
      </c>
      <c r="AB118" s="60">
        <v>5.2682186999999998E-2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0.56412600000000168</v>
      </c>
      <c r="AN118" s="95">
        <f t="shared" si="15"/>
        <v>0.32177199999999573</v>
      </c>
      <c r="AO118" s="95">
        <f t="shared" si="16"/>
        <v>1.2950900000000543E-3</v>
      </c>
      <c r="AP118" s="95">
        <f t="shared" si="17"/>
        <v>1.4611399999999719E-3</v>
      </c>
      <c r="AQ118" s="120">
        <f t="shared" si="18"/>
        <v>-1.2666700000000045E-3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35.493217999999999</v>
      </c>
      <c r="G119" s="187">
        <v>39.009602000000001</v>
      </c>
      <c r="H119" s="187">
        <v>0.98248789999999997</v>
      </c>
      <c r="I119" s="62">
        <v>0.98803171000000001</v>
      </c>
      <c r="J119" s="62">
        <v>3.5149496000000002E-2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85"/>
      <c r="U119" s="27" t="s">
        <v>34</v>
      </c>
      <c r="V119" s="186"/>
      <c r="W119" s="56"/>
      <c r="X119" s="187">
        <v>36.149731000000003</v>
      </c>
      <c r="Y119" s="187">
        <v>39.525590999999999</v>
      </c>
      <c r="Z119" s="187">
        <v>0.98334233999999998</v>
      </c>
      <c r="AA119" s="62">
        <v>0.98910598000000005</v>
      </c>
      <c r="AB119" s="62">
        <v>3.3603366000000003E-2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0.6565130000000039</v>
      </c>
      <c r="AN119" s="121">
        <f t="shared" si="15"/>
        <v>0.51598899999999759</v>
      </c>
      <c r="AO119" s="121">
        <f t="shared" si="16"/>
        <v>8.5444000000001186E-4</v>
      </c>
      <c r="AP119" s="121">
        <f t="shared" si="17"/>
        <v>1.0742700000000438E-3</v>
      </c>
      <c r="AQ119" s="87">
        <f t="shared" si="18"/>
        <v>-1.5461299999999997E-3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39.190933000000001</v>
      </c>
      <c r="G120" s="187">
        <v>42.372472999999999</v>
      </c>
      <c r="H120" s="187">
        <v>0.98972676999999998</v>
      </c>
      <c r="I120" s="62">
        <v>0.99375252000000003</v>
      </c>
      <c r="J120" s="62">
        <v>2.0171754E-2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85"/>
      <c r="U120" s="27" t="s">
        <v>35</v>
      </c>
      <c r="V120" s="186"/>
      <c r="W120" s="56"/>
      <c r="X120" s="187">
        <v>39.840114999999997</v>
      </c>
      <c r="Y120" s="187">
        <v>43.092506999999998</v>
      </c>
      <c r="Z120" s="187">
        <v>0.99067808999999996</v>
      </c>
      <c r="AA120" s="62">
        <v>0.99441508999999995</v>
      </c>
      <c r="AB120" s="62">
        <v>1.8071387000000001E-2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0.64918199999999615</v>
      </c>
      <c r="AN120" s="121">
        <f t="shared" si="15"/>
        <v>0.72003399999999829</v>
      </c>
      <c r="AO120" s="121">
        <f t="shared" si="16"/>
        <v>9.5131999999997774E-4</v>
      </c>
      <c r="AP120" s="121">
        <f t="shared" si="17"/>
        <v>6.6256999999991795E-4</v>
      </c>
      <c r="AQ120" s="87">
        <f t="shared" si="18"/>
        <v>-2.1003669999999988E-3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43.188724000000001</v>
      </c>
      <c r="G121" s="187">
        <v>46.138888000000001</v>
      </c>
      <c r="H121" s="187">
        <v>0.99383529999999998</v>
      </c>
      <c r="I121" s="62">
        <v>0.99685265000000001</v>
      </c>
      <c r="J121" s="62">
        <v>9.8420669999999995E-3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85"/>
      <c r="U121" s="27" t="s">
        <v>37</v>
      </c>
      <c r="V121" s="186"/>
      <c r="W121" s="56"/>
      <c r="X121" s="187">
        <v>43.566870999999999</v>
      </c>
      <c r="Y121" s="187">
        <v>46.562218000000001</v>
      </c>
      <c r="Z121" s="187">
        <v>0.99426035000000001</v>
      </c>
      <c r="AA121" s="62">
        <v>0.99717230000000001</v>
      </c>
      <c r="AB121" s="62">
        <v>8.6388569999999998E-3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0.37814699999999846</v>
      </c>
      <c r="AN121" s="121">
        <f t="shared" si="15"/>
        <v>0.42332999999999998</v>
      </c>
      <c r="AO121" s="121">
        <f t="shared" si="16"/>
        <v>4.250500000000379E-4</v>
      </c>
      <c r="AP121" s="121">
        <f t="shared" si="17"/>
        <v>3.1965000000000465E-4</v>
      </c>
      <c r="AQ121" s="87">
        <f t="shared" si="18"/>
        <v>-1.2032099999999997E-3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32.696399</v>
      </c>
      <c r="G123" s="96">
        <v>36.520204</v>
      </c>
      <c r="H123" s="96">
        <v>0.97267371000000002</v>
      </c>
      <c r="I123" s="60">
        <v>0.98012131999999996</v>
      </c>
      <c r="J123" s="60">
        <v>5.1537484000000001E-2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84" t="s">
        <v>89</v>
      </c>
      <c r="U123" s="25" t="s">
        <v>33</v>
      </c>
      <c r="V123" s="39"/>
      <c r="W123" s="55"/>
      <c r="X123" s="96">
        <v>33.383307000000002</v>
      </c>
      <c r="Y123" s="96">
        <v>36.928224</v>
      </c>
      <c r="Z123" s="96">
        <v>0.97417204000000002</v>
      </c>
      <c r="AA123" s="60">
        <v>0.98193280000000005</v>
      </c>
      <c r="AB123" s="60">
        <v>4.9937955999999999E-2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0.68690800000000252</v>
      </c>
      <c r="AN123" s="95">
        <f t="shared" si="15"/>
        <v>0.40802000000000049</v>
      </c>
      <c r="AO123" s="95">
        <f t="shared" si="16"/>
        <v>1.4983299999999922E-3</v>
      </c>
      <c r="AP123" s="95">
        <f t="shared" si="17"/>
        <v>1.8114800000000875E-3</v>
      </c>
      <c r="AQ123" s="120">
        <f t="shared" si="18"/>
        <v>-1.5995280000000028E-3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35.207430000000002</v>
      </c>
      <c r="G124" s="187">
        <v>38.654336999999998</v>
      </c>
      <c r="H124" s="187">
        <v>0.98208527999999995</v>
      </c>
      <c r="I124" s="62">
        <v>0.98752788999999996</v>
      </c>
      <c r="J124" s="62">
        <v>3.3755979999999998E-2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85"/>
      <c r="U124" s="27" t="s">
        <v>34</v>
      </c>
      <c r="V124" s="186"/>
      <c r="W124" s="56"/>
      <c r="X124" s="187">
        <v>36.087577000000003</v>
      </c>
      <c r="Y124" s="187">
        <v>39.411400999999998</v>
      </c>
      <c r="Z124" s="187">
        <v>0.98318154000000002</v>
      </c>
      <c r="AA124" s="62">
        <v>0.98886088000000005</v>
      </c>
      <c r="AB124" s="62">
        <v>3.2544496999999999E-2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0.8801470000000009</v>
      </c>
      <c r="AN124" s="121">
        <f t="shared" si="15"/>
        <v>0.75706399999999974</v>
      </c>
      <c r="AO124" s="121">
        <f t="shared" si="16"/>
        <v>1.0962600000000711E-3</v>
      </c>
      <c r="AP124" s="121">
        <f t="shared" si="17"/>
        <v>1.3329900000000894E-3</v>
      </c>
      <c r="AQ124" s="87">
        <f t="shared" si="18"/>
        <v>-1.2114829999999993E-3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38.969107999999999</v>
      </c>
      <c r="G125" s="187">
        <v>42.118175000000001</v>
      </c>
      <c r="H125" s="187">
        <v>0.98961927000000005</v>
      </c>
      <c r="I125" s="62">
        <v>0.99350612000000005</v>
      </c>
      <c r="J125" s="62">
        <v>1.9592403000000001E-2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85"/>
      <c r="U125" s="27" t="s">
        <v>35</v>
      </c>
      <c r="V125" s="186"/>
      <c r="W125" s="56"/>
      <c r="X125" s="187">
        <v>39.776805000000003</v>
      </c>
      <c r="Y125" s="187">
        <v>42.984955999999997</v>
      </c>
      <c r="Z125" s="187">
        <v>0.99066204000000002</v>
      </c>
      <c r="AA125" s="62">
        <v>0.99430753999999999</v>
      </c>
      <c r="AB125" s="62">
        <v>1.7253350000000001E-2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0.80769700000000455</v>
      </c>
      <c r="AN125" s="121">
        <f t="shared" si="15"/>
        <v>0.86678099999999603</v>
      </c>
      <c r="AO125" s="121">
        <f t="shared" si="16"/>
        <v>1.0427699999999707E-3</v>
      </c>
      <c r="AP125" s="121">
        <f t="shared" si="17"/>
        <v>8.0141999999994162E-4</v>
      </c>
      <c r="AQ125" s="87">
        <f t="shared" si="18"/>
        <v>-2.3390530000000007E-3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43.128304999999997</v>
      </c>
      <c r="G126" s="187">
        <v>46.048755</v>
      </c>
      <c r="H126" s="187">
        <v>0.99387771999999996</v>
      </c>
      <c r="I126" s="62">
        <v>0.99676427999999995</v>
      </c>
      <c r="J126" s="62">
        <v>9.2888310000000009E-3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85"/>
      <c r="U126" s="27" t="s">
        <v>37</v>
      </c>
      <c r="V126" s="186"/>
      <c r="W126" s="56"/>
      <c r="X126" s="187">
        <v>43.615926000000002</v>
      </c>
      <c r="Y126" s="187">
        <v>46.542321999999999</v>
      </c>
      <c r="Z126" s="187">
        <v>0.99423539000000005</v>
      </c>
      <c r="AA126" s="62">
        <v>0.99712361999999999</v>
      </c>
      <c r="AB126" s="62">
        <v>8.0940990000000004E-3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0.4876210000000043</v>
      </c>
      <c r="AN126" s="121">
        <f t="shared" si="15"/>
        <v>0.49356699999999876</v>
      </c>
      <c r="AO126" s="121">
        <f t="shared" si="16"/>
        <v>3.5767000000008764E-4</v>
      </c>
      <c r="AP126" s="121">
        <f t="shared" si="17"/>
        <v>3.5934000000004129E-4</v>
      </c>
      <c r="AQ126" s="87">
        <f t="shared" si="18"/>
        <v>-1.1947320000000004E-3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32.232491000000003</v>
      </c>
      <c r="G128" s="96">
        <v>35.978036000000003</v>
      </c>
      <c r="H128" s="96">
        <v>0.97182765000000004</v>
      </c>
      <c r="I128" s="60">
        <v>0.97843517999999996</v>
      </c>
      <c r="J128" s="60">
        <v>5.3696982999999997E-2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84" t="s">
        <v>90</v>
      </c>
      <c r="U128" s="25" t="s">
        <v>33</v>
      </c>
      <c r="V128" s="39"/>
      <c r="W128" s="55"/>
      <c r="X128" s="96">
        <v>32.783647999999999</v>
      </c>
      <c r="Y128" s="96">
        <v>36.088692000000002</v>
      </c>
      <c r="Z128" s="96">
        <v>0.97320441999999996</v>
      </c>
      <c r="AA128" s="60">
        <v>0.98038565</v>
      </c>
      <c r="AB128" s="60">
        <v>5.3333434999999998E-2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0.55115699999999634</v>
      </c>
      <c r="AN128" s="95">
        <f t="shared" si="15"/>
        <v>0.11065599999999876</v>
      </c>
      <c r="AO128" s="95">
        <f t="shared" si="16"/>
        <v>1.3767699999999161E-3</v>
      </c>
      <c r="AP128" s="95">
        <f t="shared" si="17"/>
        <v>1.9504700000000375E-3</v>
      </c>
      <c r="AQ128" s="120">
        <f t="shared" si="18"/>
        <v>-3.6354799999999826E-4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34.781429000000003</v>
      </c>
      <c r="G129" s="187">
        <v>38.191702999999997</v>
      </c>
      <c r="H129" s="187">
        <v>0.98185319999999998</v>
      </c>
      <c r="I129" s="62">
        <v>0.98704113999999998</v>
      </c>
      <c r="J129" s="62">
        <v>3.5395700000000002E-2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85"/>
      <c r="U129" s="27" t="s">
        <v>34</v>
      </c>
      <c r="V129" s="186"/>
      <c r="W129" s="56"/>
      <c r="X129" s="187">
        <v>36.000055000000003</v>
      </c>
      <c r="Y129" s="187">
        <v>39.334020000000002</v>
      </c>
      <c r="Z129" s="187">
        <v>0.98303163000000005</v>
      </c>
      <c r="AA129" s="62">
        <v>0.98861778</v>
      </c>
      <c r="AB129" s="62">
        <v>3.3129609999999997E-2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1.2186260000000004</v>
      </c>
      <c r="AN129" s="121">
        <f t="shared" si="15"/>
        <v>1.1423170000000056</v>
      </c>
      <c r="AO129" s="121">
        <f t="shared" si="16"/>
        <v>1.1784300000000636E-3</v>
      </c>
      <c r="AP129" s="121">
        <f t="shared" si="17"/>
        <v>1.576640000000018E-3</v>
      </c>
      <c r="AQ129" s="87">
        <f t="shared" si="18"/>
        <v>-2.2660900000000053E-3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38.779218999999998</v>
      </c>
      <c r="G130" s="187">
        <v>42.010648000000003</v>
      </c>
      <c r="H130" s="187">
        <v>0.98967762000000004</v>
      </c>
      <c r="I130" s="62">
        <v>0.99353740999999995</v>
      </c>
      <c r="J130" s="62">
        <v>1.9311640000000001E-2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85"/>
      <c r="U130" s="27" t="s">
        <v>35</v>
      </c>
      <c r="V130" s="186"/>
      <c r="W130" s="56"/>
      <c r="X130" s="187">
        <v>39.653942999999998</v>
      </c>
      <c r="Y130" s="187">
        <v>42.916130000000003</v>
      </c>
      <c r="Z130" s="187">
        <v>0.99064306000000002</v>
      </c>
      <c r="AA130" s="62">
        <v>0.99425467999999995</v>
      </c>
      <c r="AB130" s="62">
        <v>1.7300910999999999E-2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0.8747240000000005</v>
      </c>
      <c r="AN130" s="121">
        <f t="shared" si="15"/>
        <v>0.90548199999999923</v>
      </c>
      <c r="AO130" s="121">
        <f t="shared" si="16"/>
        <v>9.6543999999998409E-4</v>
      </c>
      <c r="AP130" s="121">
        <f t="shared" si="17"/>
        <v>7.1726999999999208E-4</v>
      </c>
      <c r="AQ130" s="87">
        <f t="shared" si="18"/>
        <v>-2.0107290000000028E-3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43.244596000000001</v>
      </c>
      <c r="G131" s="187">
        <v>46.218319999999999</v>
      </c>
      <c r="H131" s="187">
        <v>0.99392144000000004</v>
      </c>
      <c r="I131" s="62">
        <v>0.99680791999999996</v>
      </c>
      <c r="J131" s="62">
        <v>9.0521630000000002E-3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85"/>
      <c r="U131" s="27" t="s">
        <v>37</v>
      </c>
      <c r="V131" s="186"/>
      <c r="W131" s="56"/>
      <c r="X131" s="187">
        <v>43.687474000000002</v>
      </c>
      <c r="Y131" s="187">
        <v>46.590966999999999</v>
      </c>
      <c r="Z131" s="187">
        <v>0.99426395000000001</v>
      </c>
      <c r="AA131" s="62">
        <v>0.99709327000000003</v>
      </c>
      <c r="AB131" s="62">
        <v>7.9736240000000003E-3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0.44287800000000033</v>
      </c>
      <c r="AN131" s="121">
        <f t="shared" si="15"/>
        <v>0.37264700000000062</v>
      </c>
      <c r="AO131" s="121">
        <f t="shared" si="16"/>
        <v>3.4250999999996257E-4</v>
      </c>
      <c r="AP131" s="121">
        <f t="shared" si="17"/>
        <v>2.8535000000007305E-4</v>
      </c>
      <c r="AQ131" s="87">
        <f t="shared" si="18"/>
        <v>-1.0785389999999999E-3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31.858552</v>
      </c>
      <c r="G133" s="96">
        <v>36.000498</v>
      </c>
      <c r="H133" s="96">
        <v>0.97027092999999998</v>
      </c>
      <c r="I133" s="60">
        <v>0.97716440999999998</v>
      </c>
      <c r="J133" s="60">
        <v>5.5414774E-2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84" t="s">
        <v>91</v>
      </c>
      <c r="U133" s="25" t="s">
        <v>33</v>
      </c>
      <c r="V133" s="39"/>
      <c r="W133" s="55"/>
      <c r="X133" s="96">
        <v>32.448124999999997</v>
      </c>
      <c r="Y133" s="96">
        <v>36.156367000000003</v>
      </c>
      <c r="Z133" s="96">
        <v>0.97207001999999998</v>
      </c>
      <c r="AA133" s="60">
        <v>0.97968865999999999</v>
      </c>
      <c r="AB133" s="60">
        <v>5.4673366000000001E-2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0.5895729999999979</v>
      </c>
      <c r="AN133" s="95">
        <f t="shared" si="15"/>
        <v>0.1558690000000027</v>
      </c>
      <c r="AO133" s="95">
        <f t="shared" si="16"/>
        <v>1.7990900000000032E-3</v>
      </c>
      <c r="AP133" s="95">
        <f t="shared" si="17"/>
        <v>2.5242500000000057E-3</v>
      </c>
      <c r="AQ133" s="120">
        <f t="shared" si="18"/>
        <v>-7.4140799999999896E-4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34.926887000000001</v>
      </c>
      <c r="G134" s="187">
        <v>38.57694</v>
      </c>
      <c r="H134" s="187">
        <v>0.98123035000000003</v>
      </c>
      <c r="I134" s="62">
        <v>0.98621298000000002</v>
      </c>
      <c r="J134" s="62">
        <v>3.6109526000000003E-2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85"/>
      <c r="U134" s="27" t="s">
        <v>34</v>
      </c>
      <c r="V134" s="186"/>
      <c r="W134" s="56"/>
      <c r="X134" s="187">
        <v>35.741905000000003</v>
      </c>
      <c r="Y134" s="187">
        <v>39.140960999999997</v>
      </c>
      <c r="Z134" s="187">
        <v>0.98261306000000004</v>
      </c>
      <c r="AA134" s="62">
        <v>0.98817602999999998</v>
      </c>
      <c r="AB134" s="62">
        <v>3.4950250000000002E-2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0.81501800000000202</v>
      </c>
      <c r="AN134" s="121">
        <f t="shared" si="15"/>
        <v>0.56402099999999677</v>
      </c>
      <c r="AO134" s="121">
        <f t="shared" si="16"/>
        <v>1.3827100000000092E-3</v>
      </c>
      <c r="AP134" s="121">
        <f t="shared" si="17"/>
        <v>1.9630499999999662E-3</v>
      </c>
      <c r="AQ134" s="87">
        <f t="shared" si="18"/>
        <v>-1.1592760000000008E-3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38.993254</v>
      </c>
      <c r="G135" s="187">
        <v>42.179727999999997</v>
      </c>
      <c r="H135" s="187">
        <v>0.98967444000000004</v>
      </c>
      <c r="I135" s="62">
        <v>0.99342454999999996</v>
      </c>
      <c r="J135" s="62">
        <v>1.9769825000000001E-2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85"/>
      <c r="U135" s="27" t="s">
        <v>35</v>
      </c>
      <c r="V135" s="186"/>
      <c r="W135" s="56"/>
      <c r="X135" s="187">
        <v>39.660953999999997</v>
      </c>
      <c r="Y135" s="187">
        <v>42.915488000000003</v>
      </c>
      <c r="Z135" s="187">
        <v>0.99055431000000005</v>
      </c>
      <c r="AA135" s="62">
        <v>0.99405469999999996</v>
      </c>
      <c r="AB135" s="62">
        <v>1.7945828E-2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0.66769999999999641</v>
      </c>
      <c r="AN135" s="121">
        <f t="shared" si="15"/>
        <v>0.73576000000000619</v>
      </c>
      <c r="AO135" s="121">
        <f t="shared" si="16"/>
        <v>8.7987000000000481E-4</v>
      </c>
      <c r="AP135" s="121">
        <f t="shared" si="17"/>
        <v>6.3014999999999599E-4</v>
      </c>
      <c r="AQ135" s="87">
        <f t="shared" si="18"/>
        <v>-1.8239970000000008E-3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43.305467999999998</v>
      </c>
      <c r="G136" s="187">
        <v>46.310912000000002</v>
      </c>
      <c r="H136" s="187">
        <v>0.99390029999999996</v>
      </c>
      <c r="I136" s="62">
        <v>0.99681969000000004</v>
      </c>
      <c r="J136" s="62">
        <v>9.4754599999999998E-3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85"/>
      <c r="U136" s="27" t="s">
        <v>37</v>
      </c>
      <c r="V136" s="186"/>
      <c r="W136" s="56"/>
      <c r="X136" s="187">
        <v>43.781357999999997</v>
      </c>
      <c r="Y136" s="187">
        <v>46.702773999999998</v>
      </c>
      <c r="Z136" s="187">
        <v>0.99422831</v>
      </c>
      <c r="AA136" s="62">
        <v>0.99705664999999999</v>
      </c>
      <c r="AB136" s="62">
        <v>8.2865360000000006E-3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0.4758899999999997</v>
      </c>
      <c r="AN136" s="121">
        <f t="shared" si="15"/>
        <v>0.39186199999999616</v>
      </c>
      <c r="AO136" s="121">
        <f t="shared" si="16"/>
        <v>3.2801000000004521E-4</v>
      </c>
      <c r="AP136" s="121">
        <f t="shared" si="17"/>
        <v>2.3695999999995276E-4</v>
      </c>
      <c r="AQ136" s="87">
        <f t="shared" si="18"/>
        <v>-1.1889239999999992E-3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29.280221999999998</v>
      </c>
      <c r="G641" s="135">
        <f t="shared" si="59"/>
        <v>33.233029999999999</v>
      </c>
      <c r="H641" s="135">
        <f t="shared" si="59"/>
        <v>0.96085880999999995</v>
      </c>
      <c r="I641" s="135">
        <f t="shared" si="59"/>
        <v>0.96745113000000005</v>
      </c>
      <c r="J641" s="135">
        <f t="shared" si="59"/>
        <v>5.1537484000000001E-2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29.852360000000001</v>
      </c>
      <c r="Y641" s="135">
        <f t="shared" si="60"/>
        <v>33.612651</v>
      </c>
      <c r="Z641" s="135">
        <f t="shared" si="60"/>
        <v>0.96170182000000004</v>
      </c>
      <c r="AA641" s="135">
        <f t="shared" si="60"/>
        <v>0.96791181000000004</v>
      </c>
      <c r="AB641" s="135">
        <f t="shared" si="60"/>
        <v>4.73523E-2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33.117477999999998</v>
      </c>
      <c r="G642" s="18">
        <f t="shared" si="59"/>
        <v>36.502006999999999</v>
      </c>
      <c r="H642" s="18">
        <f t="shared" si="59"/>
        <v>0.97672873000000004</v>
      </c>
      <c r="I642" s="18">
        <f t="shared" si="59"/>
        <v>0.98121959000000003</v>
      </c>
      <c r="J642" s="18">
        <f t="shared" si="59"/>
        <v>3.3139195000000003E-2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33.901978</v>
      </c>
      <c r="Y642" s="18">
        <f t="shared" si="60"/>
        <v>37.203319999999998</v>
      </c>
      <c r="Z642" s="18">
        <f t="shared" si="60"/>
        <v>0.97806963000000002</v>
      </c>
      <c r="AA642" s="18">
        <f t="shared" si="60"/>
        <v>0.98271436000000001</v>
      </c>
      <c r="AB642" s="18">
        <f t="shared" si="60"/>
        <v>3.0515048999999999E-2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37.731870000000001</v>
      </c>
      <c r="G643" s="18">
        <f t="shared" si="59"/>
        <v>41.199032000000003</v>
      </c>
      <c r="H643" s="18">
        <f t="shared" si="59"/>
        <v>0.98838342000000001</v>
      </c>
      <c r="I643" s="18">
        <f t="shared" si="59"/>
        <v>0.99191344000000004</v>
      </c>
      <c r="J643" s="18">
        <f t="shared" si="59"/>
        <v>1.8447940999999999E-2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38.212553</v>
      </c>
      <c r="Y643" s="18">
        <f t="shared" si="60"/>
        <v>41.596933999999997</v>
      </c>
      <c r="Z643" s="18">
        <f t="shared" si="60"/>
        <v>0.98922392999999997</v>
      </c>
      <c r="AA643" s="18">
        <f t="shared" si="60"/>
        <v>0.99243305000000004</v>
      </c>
      <c r="AB643" s="18">
        <f t="shared" si="60"/>
        <v>1.6212812E-2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42.041876999999999</v>
      </c>
      <c r="G644" s="18">
        <f t="shared" si="59"/>
        <v>45.076497000000003</v>
      </c>
      <c r="H644" s="18">
        <f t="shared" si="59"/>
        <v>0.99361650999999995</v>
      </c>
      <c r="I644" s="18">
        <f t="shared" si="59"/>
        <v>0.99614687999999996</v>
      </c>
      <c r="J644" s="18">
        <f t="shared" si="59"/>
        <v>8.2528770000000005E-3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42.473045999999997</v>
      </c>
      <c r="Y644" s="18">
        <f t="shared" si="60"/>
        <v>45.547133000000002</v>
      </c>
      <c r="Z644" s="18">
        <f t="shared" si="60"/>
        <v>0.99402215999999999</v>
      </c>
      <c r="AA644" s="18">
        <f t="shared" si="60"/>
        <v>0.99650490999999997</v>
      </c>
      <c r="AB644" s="18">
        <f t="shared" si="60"/>
        <v>6.8973502999999997E-3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32.716513999999997</v>
      </c>
      <c r="G646" s="135">
        <f t="shared" si="61"/>
        <v>36.636375000000001</v>
      </c>
      <c r="H646" s="135">
        <f t="shared" si="61"/>
        <v>0.97337764999999998</v>
      </c>
      <c r="I646" s="135">
        <f t="shared" si="61"/>
        <v>0.98112688999999997</v>
      </c>
      <c r="J646" s="135">
        <f t="shared" si="61"/>
        <v>6.2656229999999993E-2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33.383307000000002</v>
      </c>
      <c r="Y646" s="135">
        <f t="shared" si="62"/>
        <v>36.958146999999997</v>
      </c>
      <c r="Z646" s="135">
        <f t="shared" si="62"/>
        <v>0.97467274000000004</v>
      </c>
      <c r="AA646" s="135">
        <f t="shared" si="62"/>
        <v>0.98258802999999995</v>
      </c>
      <c r="AB646" s="135">
        <f t="shared" si="62"/>
        <v>6.0009185E-2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35.493217999999999</v>
      </c>
      <c r="G647" s="18">
        <f t="shared" si="61"/>
        <v>39.009602000000001</v>
      </c>
      <c r="H647" s="18">
        <f t="shared" si="61"/>
        <v>0.98248789999999997</v>
      </c>
      <c r="I647" s="18">
        <f t="shared" si="61"/>
        <v>0.98803171000000001</v>
      </c>
      <c r="J647" s="18">
        <f t="shared" si="61"/>
        <v>3.9540060000000002E-2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36.149731000000003</v>
      </c>
      <c r="Y647" s="18">
        <f t="shared" si="62"/>
        <v>39.525590999999999</v>
      </c>
      <c r="Z647" s="18">
        <f t="shared" si="62"/>
        <v>0.98334233999999998</v>
      </c>
      <c r="AA647" s="18">
        <f t="shared" si="62"/>
        <v>0.98910598000000005</v>
      </c>
      <c r="AB647" s="18">
        <f t="shared" si="62"/>
        <v>3.6617785999999999E-2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39.230412000000001</v>
      </c>
      <c r="G648" s="18">
        <f t="shared" si="61"/>
        <v>42.399489000000003</v>
      </c>
      <c r="H648" s="18">
        <f t="shared" si="61"/>
        <v>0.98991289000000005</v>
      </c>
      <c r="I648" s="18">
        <f t="shared" si="61"/>
        <v>0.99375252000000003</v>
      </c>
      <c r="J648" s="18">
        <f t="shared" si="61"/>
        <v>2.0919802000000001E-2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39.840114999999997</v>
      </c>
      <c r="Y648" s="18">
        <f t="shared" si="62"/>
        <v>43.092506999999998</v>
      </c>
      <c r="Z648" s="18">
        <f t="shared" si="62"/>
        <v>0.99096052000000001</v>
      </c>
      <c r="AA648" s="18">
        <f t="shared" si="62"/>
        <v>0.99441508999999995</v>
      </c>
      <c r="AB648" s="18">
        <f t="shared" si="62"/>
        <v>1.9099185000000001E-2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43.305467999999998</v>
      </c>
      <c r="G649" s="18">
        <f t="shared" si="61"/>
        <v>46.310912000000002</v>
      </c>
      <c r="H649" s="18">
        <f t="shared" si="61"/>
        <v>0.99428189</v>
      </c>
      <c r="I649" s="18">
        <f t="shared" si="61"/>
        <v>0.99685265000000001</v>
      </c>
      <c r="J649" s="18">
        <f t="shared" si="61"/>
        <v>9.8420669999999995E-3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43.781357999999997</v>
      </c>
      <c r="Y649" s="18">
        <f t="shared" si="62"/>
        <v>46.702773999999998</v>
      </c>
      <c r="Z649" s="18">
        <f t="shared" si="62"/>
        <v>0.99467877000000005</v>
      </c>
      <c r="AA649" s="18">
        <f t="shared" si="62"/>
        <v>0.99717230000000001</v>
      </c>
      <c r="AB649" s="18">
        <f t="shared" si="62"/>
        <v>8.6388569999999998E-3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3.4362919999999981</v>
      </c>
      <c r="G651" s="135">
        <f t="shared" si="63"/>
        <v>3.4033450000000016</v>
      </c>
      <c r="H651" s="135">
        <f t="shared" si="63"/>
        <v>1.2518840000000031E-2</v>
      </c>
      <c r="I651" s="135">
        <f t="shared" si="63"/>
        <v>1.3675759999999926E-2</v>
      </c>
      <c r="J651" s="135">
        <f t="shared" si="63"/>
        <v>1.1118745999999992E-2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3.5309470000000012</v>
      </c>
      <c r="Y651" s="135">
        <f t="shared" si="64"/>
        <v>3.3454959999999971</v>
      </c>
      <c r="Z651" s="135">
        <f t="shared" si="64"/>
        <v>1.2970919999999997E-2</v>
      </c>
      <c r="AA651" s="135">
        <f t="shared" si="64"/>
        <v>1.4676219999999907E-2</v>
      </c>
      <c r="AB651" s="135">
        <f t="shared" si="64"/>
        <v>1.2656885E-2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2.3757400000000004</v>
      </c>
      <c r="G652" s="18">
        <f t="shared" si="63"/>
        <v>2.507595000000002</v>
      </c>
      <c r="H652" s="18">
        <f t="shared" si="63"/>
        <v>5.7591699999999246E-3</v>
      </c>
      <c r="I652" s="18">
        <f t="shared" si="63"/>
        <v>6.8121199999999771E-3</v>
      </c>
      <c r="J652" s="18">
        <f t="shared" si="63"/>
        <v>6.4008649999999986E-3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2.247753000000003</v>
      </c>
      <c r="Y652" s="18">
        <f t="shared" si="64"/>
        <v>2.3222710000000006</v>
      </c>
      <c r="Z652" s="18">
        <f t="shared" si="64"/>
        <v>5.2727099999999583E-3</v>
      </c>
      <c r="AA652" s="18">
        <f t="shared" si="64"/>
        <v>6.3916200000000423E-3</v>
      </c>
      <c r="AB652" s="18">
        <f t="shared" si="64"/>
        <v>6.1027370000000004E-3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1.4985420000000005</v>
      </c>
      <c r="G653" s="18">
        <f t="shared" si="63"/>
        <v>1.2004570000000001</v>
      </c>
      <c r="H653" s="18">
        <f t="shared" si="63"/>
        <v>1.5294700000000327E-3</v>
      </c>
      <c r="I653" s="18">
        <f t="shared" si="63"/>
        <v>1.8390799999999929E-3</v>
      </c>
      <c r="J653" s="18">
        <f t="shared" si="63"/>
        <v>2.4718610000000023E-3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1.6275619999999975</v>
      </c>
      <c r="Y653" s="18">
        <f t="shared" si="64"/>
        <v>1.4955730000000003</v>
      </c>
      <c r="Z653" s="18">
        <f t="shared" si="64"/>
        <v>1.7365900000000378E-3</v>
      </c>
      <c r="AA653" s="18">
        <f t="shared" si="64"/>
        <v>1.9820399999999072E-3</v>
      </c>
      <c r="AB653" s="18">
        <f t="shared" si="64"/>
        <v>2.8863730000000011E-3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1.2635909999999981</v>
      </c>
      <c r="G654" s="18">
        <f t="shared" si="63"/>
        <v>1.2344149999999985</v>
      </c>
      <c r="H654" s="18">
        <f t="shared" si="63"/>
        <v>6.6538000000004871E-4</v>
      </c>
      <c r="I654" s="18">
        <f t="shared" si="63"/>
        <v>7.0577000000004997E-4</v>
      </c>
      <c r="J654" s="18">
        <f t="shared" si="63"/>
        <v>1.589189999999999E-3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1.3083120000000008</v>
      </c>
      <c r="Y654" s="18">
        <f t="shared" si="64"/>
        <v>1.1556409999999957</v>
      </c>
      <c r="Z654" s="18">
        <f t="shared" si="64"/>
        <v>6.5661000000005743E-4</v>
      </c>
      <c r="AA654" s="18">
        <f t="shared" si="64"/>
        <v>6.6739000000004545E-4</v>
      </c>
      <c r="AB654" s="18">
        <f t="shared" si="64"/>
        <v>1.7415067000000001E-3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AL103:AL107"/>
    <mergeCell ref="T418:T42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16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3"/>
      <c r="T2" s="141" t="str">
        <f>$B$2</f>
        <v>breakdance_track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breakdance_track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3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3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3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126305.92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27.998365562500002</v>
      </c>
      <c r="G5" s="30">
        <f t="shared" si="0"/>
        <v>32.090469406250008</v>
      </c>
      <c r="H5" s="30">
        <f t="shared" si="0"/>
        <v>0.93706721781249991</v>
      </c>
      <c r="I5" s="90">
        <f t="shared" si="0"/>
        <v>0.96421997343749999</v>
      </c>
      <c r="J5" s="90">
        <f t="shared" si="0"/>
        <v>6.9926632531250005E-2</v>
      </c>
      <c r="K5" s="55"/>
      <c r="L5" s="55"/>
      <c r="M5" s="55"/>
      <c r="N5" s="26"/>
      <c r="O5" s="56"/>
      <c r="P5" s="130">
        <f t="shared" ref="P5:Q8" si="1">P16</f>
        <v>122.718</v>
      </c>
      <c r="Q5" s="151">
        <f t="shared" si="1"/>
        <v>48.625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298"/>
      <c r="U5" s="25" t="s">
        <v>33</v>
      </c>
      <c r="V5" s="26"/>
      <c r="W5" s="126">
        <f>W23</f>
        <v>141910.76799999998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29.000747624999999</v>
      </c>
      <c r="Y5" s="30">
        <f t="shared" si="2"/>
        <v>33.031665406249999</v>
      </c>
      <c r="Z5" s="30">
        <f t="shared" si="2"/>
        <v>0.94407894499999989</v>
      </c>
      <c r="AA5" s="90">
        <f t="shared" si="2"/>
        <v>0.96734482218749984</v>
      </c>
      <c r="AB5" s="90">
        <f t="shared" si="2"/>
        <v>6.1570458718749992E-2</v>
      </c>
      <c r="AC5" s="55"/>
      <c r="AD5" s="55"/>
      <c r="AE5" s="55"/>
      <c r="AF5" s="26"/>
      <c r="AG5" s="238"/>
      <c r="AH5" s="130">
        <f t="shared" ref="AH5:AI8" si="3">AH16</f>
        <v>70.656000000000006</v>
      </c>
      <c r="AI5" s="151">
        <f t="shared" si="3"/>
        <v>13.75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4.7563450121633544E-2</v>
      </c>
      <c r="AN5" s="240">
        <f>bdrate($E5:$E8,G5:G8,$W5:$W8,Y5:Y8)</f>
        <v>4.454372961599895E-2</v>
      </c>
      <c r="AO5" s="240">
        <f>bdrate($E5:$E8,H5:H8,$W5:$W8,Z5:Z8)</f>
        <v>5.8680831105084152E-2</v>
      </c>
      <c r="AP5" s="240">
        <f>bdrate($E5:$E8,I5:I8,$W5:$W8,AA5:AA8)</f>
        <v>6.7114634051178568E-2</v>
      </c>
      <c r="AQ5" s="241">
        <f>bdrateInverted($E5:$E8,J5:J8,$W5:$W8,AB5:AB8)</f>
        <v>5.2779691299097431E-2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180824.47199999998</v>
      </c>
      <c r="F6" s="90">
        <f t="shared" si="0"/>
        <v>32.908316812499997</v>
      </c>
      <c r="G6" s="90">
        <f t="shared" si="0"/>
        <v>36.405809843749999</v>
      </c>
      <c r="H6" s="90">
        <f t="shared" si="0"/>
        <v>0.97289961375</v>
      </c>
      <c r="I6" s="90">
        <f t="shared" si="0"/>
        <v>0.98324764406249998</v>
      </c>
      <c r="J6" s="90">
        <f t="shared" si="0"/>
        <v>3.2316649406250002E-2</v>
      </c>
      <c r="K6" s="56"/>
      <c r="L6" s="56"/>
      <c r="M6" s="56"/>
      <c r="N6" s="28"/>
      <c r="O6" s="56"/>
      <c r="P6" s="130">
        <f t="shared" si="1"/>
        <v>125.04600000000001</v>
      </c>
      <c r="Q6" s="130">
        <f t="shared" si="1"/>
        <v>50.061999999999998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85"/>
      <c r="U6" s="27" t="s">
        <v>34</v>
      </c>
      <c r="V6" s="28"/>
      <c r="W6" s="127">
        <f>W24</f>
        <v>202496.12</v>
      </c>
      <c r="X6" s="90">
        <f t="shared" si="2"/>
        <v>33.834083249999992</v>
      </c>
      <c r="Y6" s="90">
        <f t="shared" si="2"/>
        <v>37.327720218750002</v>
      </c>
      <c r="Z6" s="90">
        <f t="shared" si="2"/>
        <v>0.97649166562499989</v>
      </c>
      <c r="AA6" s="90">
        <f t="shared" si="2"/>
        <v>0.98496578031249982</v>
      </c>
      <c r="AB6" s="90">
        <f t="shared" si="2"/>
        <v>2.7953798187500004E-2</v>
      </c>
      <c r="AC6" s="56"/>
      <c r="AD6" s="56"/>
      <c r="AE6" s="56"/>
      <c r="AF6" s="28"/>
      <c r="AG6" s="238"/>
      <c r="AH6" s="130">
        <f t="shared" si="3"/>
        <v>71.093000000000004</v>
      </c>
      <c r="AI6" s="130">
        <f t="shared" si="3"/>
        <v>14.609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255757</v>
      </c>
      <c r="F7" s="90">
        <f t="shared" si="0"/>
        <v>38.425601874999991</v>
      </c>
      <c r="G7" s="90">
        <f t="shared" si="0"/>
        <v>41.735656187500012</v>
      </c>
      <c r="H7" s="90">
        <f t="shared" si="0"/>
        <v>0.98979419281249992</v>
      </c>
      <c r="I7" s="90">
        <f t="shared" si="0"/>
        <v>0.99329307812500001</v>
      </c>
      <c r="J7" s="90">
        <f t="shared" si="0"/>
        <v>1.2657430781250001E-2</v>
      </c>
      <c r="K7" s="56"/>
      <c r="L7" s="56"/>
      <c r="M7" s="56"/>
      <c r="N7" s="28"/>
      <c r="O7" s="56"/>
      <c r="P7" s="130">
        <f t="shared" si="1"/>
        <v>126.078</v>
      </c>
      <c r="Q7" s="130">
        <f t="shared" si="1"/>
        <v>50.905999999999999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85"/>
      <c r="U7" s="27" t="s">
        <v>35</v>
      </c>
      <c r="V7" s="28"/>
      <c r="W7" s="127">
        <f>W25</f>
        <v>284924.26400000002</v>
      </c>
      <c r="X7" s="90">
        <f t="shared" si="2"/>
        <v>39.374738125</v>
      </c>
      <c r="Y7" s="90">
        <f t="shared" si="2"/>
        <v>42.662468718749999</v>
      </c>
      <c r="Z7" s="90">
        <f t="shared" si="2"/>
        <v>0.99114766374999974</v>
      </c>
      <c r="AA7" s="90">
        <f t="shared" si="2"/>
        <v>0.99413905843750006</v>
      </c>
      <c r="AB7" s="90">
        <f t="shared" si="2"/>
        <v>1.084038425E-2</v>
      </c>
      <c r="AC7" s="56"/>
      <c r="AD7" s="56"/>
      <c r="AE7" s="56"/>
      <c r="AF7" s="28"/>
      <c r="AG7" s="238"/>
      <c r="AH7" s="130">
        <f t="shared" si="3"/>
        <v>71.296000000000006</v>
      </c>
      <c r="AI7" s="130">
        <f t="shared" si="3"/>
        <v>15.218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355709.87200000003</v>
      </c>
      <c r="F8" s="90">
        <f t="shared" si="0"/>
        <v>42.905248812500005</v>
      </c>
      <c r="G8" s="90">
        <f t="shared" si="0"/>
        <v>45.932918343749996</v>
      </c>
      <c r="H8" s="90">
        <f t="shared" si="0"/>
        <v>0.99492763312499988</v>
      </c>
      <c r="I8" s="90">
        <f t="shared" si="0"/>
        <v>0.99680079562500001</v>
      </c>
      <c r="J8" s="90">
        <f t="shared" si="0"/>
        <v>5.3776234250000002E-3</v>
      </c>
      <c r="K8" s="56"/>
      <c r="L8" s="56"/>
      <c r="M8" s="56"/>
      <c r="N8" s="28"/>
      <c r="O8" s="56"/>
      <c r="P8" s="130">
        <f t="shared" si="1"/>
        <v>126.265</v>
      </c>
      <c r="Q8" s="130">
        <f t="shared" si="1"/>
        <v>52.468000000000004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85"/>
      <c r="U8" s="27" t="s">
        <v>37</v>
      </c>
      <c r="V8" s="28"/>
      <c r="W8" s="127">
        <f>W26</f>
        <v>388262.02400000003</v>
      </c>
      <c r="X8" s="90">
        <f t="shared" si="2"/>
        <v>43.518480624999995</v>
      </c>
      <c r="Y8" s="90">
        <f t="shared" si="2"/>
        <v>46.466369468749996</v>
      </c>
      <c r="Z8" s="90">
        <f t="shared" si="2"/>
        <v>0.99533274031249974</v>
      </c>
      <c r="AA8" s="90">
        <f t="shared" si="2"/>
        <v>0.99712737093749981</v>
      </c>
      <c r="AB8" s="90">
        <f t="shared" si="2"/>
        <v>4.6943860500000016E-3</v>
      </c>
      <c r="AC8" s="56"/>
      <c r="AD8" s="56"/>
      <c r="AE8" s="56"/>
      <c r="AF8" s="28"/>
      <c r="AG8" s="238"/>
      <c r="AH8" s="130">
        <f t="shared" si="3"/>
        <v>73.296000000000006</v>
      </c>
      <c r="AI8" s="130">
        <f t="shared" si="3"/>
        <v>15.875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125.01873254850771</v>
      </c>
      <c r="Q10" s="154">
        <f>GEOMEAN(Q5:Q8)</f>
        <v>50.496098379721801</v>
      </c>
      <c r="R10" s="134" t="e">
        <f>AVERAGE(R5:R8)</f>
        <v>#DIV/0!</v>
      </c>
      <c r="S10" s="213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71.578127329770908</v>
      </c>
      <c r="AI10" s="154">
        <f>GEOMEAN(AI5:AI8)</f>
        <v>14.842211817646131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3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27586.312000000002</v>
      </c>
      <c r="F16" s="166">
        <v>21718.824000000001</v>
      </c>
      <c r="G16" s="166">
        <v>9388.4719999999998</v>
      </c>
      <c r="H16" s="166">
        <v>2528.5520000000001</v>
      </c>
      <c r="I16" s="166">
        <v>517.89599999999996</v>
      </c>
      <c r="J16" s="166">
        <v>34406.928</v>
      </c>
      <c r="K16" s="60">
        <v>22848.36</v>
      </c>
      <c r="L16" s="60">
        <v>7310.576</v>
      </c>
      <c r="M16" s="60">
        <v>17.847999999999999</v>
      </c>
      <c r="N16" s="55"/>
      <c r="O16" s="252"/>
      <c r="P16" s="129">
        <v>122.718</v>
      </c>
      <c r="Q16" s="129">
        <v>48.625</v>
      </c>
      <c r="R16" s="142"/>
      <c r="S16" s="213"/>
      <c r="T16" s="300"/>
      <c r="U16" s="25" t="s">
        <v>33</v>
      </c>
      <c r="V16" s="26"/>
      <c r="W16" s="128">
        <v>27586.312000000002</v>
      </c>
      <c r="X16" s="166">
        <v>23653.112000000001</v>
      </c>
      <c r="Y16" s="166">
        <v>13516.647999999999</v>
      </c>
      <c r="Z16" s="166">
        <v>5112.1040000000003</v>
      </c>
      <c r="AA16" s="166">
        <v>1575.336</v>
      </c>
      <c r="AB16" s="166">
        <v>37392.712</v>
      </c>
      <c r="AC16" s="60">
        <v>25041.736000000001</v>
      </c>
      <c r="AD16" s="60">
        <v>8032.808</v>
      </c>
      <c r="AE16" s="60">
        <v>23.2</v>
      </c>
      <c r="AF16" s="55"/>
      <c r="AG16" s="252"/>
      <c r="AH16" s="129">
        <v>70.656000000000006</v>
      </c>
      <c r="AI16" s="129">
        <v>13.75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27586.312000000002</v>
      </c>
      <c r="F17" s="167">
        <v>28682.959999999999</v>
      </c>
      <c r="G17" s="167">
        <v>24500.664000000001</v>
      </c>
      <c r="H17" s="167">
        <v>11622.263999999999</v>
      </c>
      <c r="I17" s="167">
        <v>3709.1039999999998</v>
      </c>
      <c r="J17" s="167">
        <v>44579.207999999999</v>
      </c>
      <c r="K17" s="62">
        <v>30459.16</v>
      </c>
      <c r="L17" s="62">
        <v>9684.7999999999993</v>
      </c>
      <c r="M17" s="62">
        <v>18.024000000000001</v>
      </c>
      <c r="N17" s="56"/>
      <c r="O17" s="238"/>
      <c r="P17" s="144">
        <v>125.04600000000001</v>
      </c>
      <c r="Q17" s="144">
        <v>50.061999999999998</v>
      </c>
      <c r="R17" s="145"/>
      <c r="S17" s="213"/>
      <c r="T17" s="285"/>
      <c r="U17" s="27" t="s">
        <v>34</v>
      </c>
      <c r="V17" s="28"/>
      <c r="W17" s="143">
        <v>27586.312000000002</v>
      </c>
      <c r="X17" s="167">
        <v>30695.135999999999</v>
      </c>
      <c r="Y17" s="167">
        <v>29492.671999999999</v>
      </c>
      <c r="Z17" s="167">
        <v>16215.031999999999</v>
      </c>
      <c r="AA17" s="167">
        <v>7493.4480000000003</v>
      </c>
      <c r="AB17" s="167">
        <v>47733.447999999997</v>
      </c>
      <c r="AC17" s="62">
        <v>32815.415999999997</v>
      </c>
      <c r="AD17" s="62">
        <v>10464.656000000001</v>
      </c>
      <c r="AE17" s="62">
        <v>23.384</v>
      </c>
      <c r="AF17" s="56"/>
      <c r="AG17" s="238"/>
      <c r="AH17" s="144">
        <v>71.093000000000004</v>
      </c>
      <c r="AI17" s="144">
        <v>14.609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27586.312000000002</v>
      </c>
      <c r="F18" s="167">
        <v>35797.775999999998</v>
      </c>
      <c r="G18" s="167">
        <v>42769.527999999998</v>
      </c>
      <c r="H18" s="167">
        <v>27860.896000000001</v>
      </c>
      <c r="I18" s="167">
        <v>16140.888000000001</v>
      </c>
      <c r="J18" s="167">
        <v>55066.703999999998</v>
      </c>
      <c r="K18" s="62">
        <v>38386.775999999998</v>
      </c>
      <c r="L18" s="62">
        <v>12148.12</v>
      </c>
      <c r="M18" s="62">
        <v>18.047999999999998</v>
      </c>
      <c r="N18" s="56"/>
      <c r="O18" s="238"/>
      <c r="P18" s="144">
        <v>126.078</v>
      </c>
      <c r="Q18" s="144">
        <v>50.905999999999999</v>
      </c>
      <c r="R18" s="145"/>
      <c r="S18" s="213"/>
      <c r="T18" s="285"/>
      <c r="U18" s="27" t="s">
        <v>35</v>
      </c>
      <c r="V18" s="28"/>
      <c r="W18" s="143">
        <v>27586.312000000002</v>
      </c>
      <c r="X18" s="167">
        <v>37950.127999999997</v>
      </c>
      <c r="Y18" s="167">
        <v>48270.567999999999</v>
      </c>
      <c r="Z18" s="167">
        <v>34906.224000000002</v>
      </c>
      <c r="AA18" s="167">
        <v>23914.68</v>
      </c>
      <c r="AB18" s="167">
        <v>58394.008000000002</v>
      </c>
      <c r="AC18" s="62">
        <v>40879.351999999999</v>
      </c>
      <c r="AD18" s="62">
        <v>13022.992</v>
      </c>
      <c r="AE18" s="62">
        <v>23.416</v>
      </c>
      <c r="AF18" s="56"/>
      <c r="AG18" s="238"/>
      <c r="AH18" s="144">
        <v>71.296000000000006</v>
      </c>
      <c r="AI18" s="144">
        <v>15.218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27586.312000000002</v>
      </c>
      <c r="F19" s="167">
        <v>42608.631999999998</v>
      </c>
      <c r="G19" s="167">
        <v>62115.728000000003</v>
      </c>
      <c r="H19" s="167">
        <v>52489.56</v>
      </c>
      <c r="I19" s="167">
        <v>43518.656000000003</v>
      </c>
      <c r="J19" s="167">
        <v>65978.967999999993</v>
      </c>
      <c r="K19" s="62">
        <v>46665.775999999998</v>
      </c>
      <c r="L19" s="62">
        <v>14746.24</v>
      </c>
      <c r="M19" s="62">
        <v>18.064</v>
      </c>
      <c r="N19" s="56"/>
      <c r="O19" s="238"/>
      <c r="P19" s="144">
        <v>126.265</v>
      </c>
      <c r="Q19" s="144">
        <v>52.468000000000004</v>
      </c>
      <c r="R19" s="145"/>
      <c r="S19" s="213"/>
      <c r="T19" s="285"/>
      <c r="U19" s="27" t="s">
        <v>37</v>
      </c>
      <c r="V19" s="28"/>
      <c r="W19" s="143">
        <v>27586.312000000002</v>
      </c>
      <c r="X19" s="167">
        <v>42918.688000000002</v>
      </c>
      <c r="Y19" s="167">
        <v>68134.36</v>
      </c>
      <c r="Z19" s="167">
        <v>61119</v>
      </c>
      <c r="AA19" s="167">
        <v>54150.712</v>
      </c>
      <c r="AB19" s="167">
        <v>69414.032000000007</v>
      </c>
      <c r="AC19" s="62">
        <v>49244.976000000002</v>
      </c>
      <c r="AD19" s="62">
        <v>15693.944</v>
      </c>
      <c r="AE19" s="62">
        <v>23.544</v>
      </c>
      <c r="AF19" s="56"/>
      <c r="AG19" s="238"/>
      <c r="AH19" s="144">
        <v>73.296000000000006</v>
      </c>
      <c r="AI19" s="144">
        <v>15.875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126305.92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290"/>
      <c r="U23" s="25" t="s">
        <v>33</v>
      </c>
      <c r="V23" s="26"/>
      <c r="W23" s="127">
        <f>SUM(W16:AD16)</f>
        <v>141910.76799999998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180824.47199999998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85"/>
      <c r="U24" s="27" t="s">
        <v>34</v>
      </c>
      <c r="V24" s="28"/>
      <c r="W24" s="127">
        <f>SUM(W17:AD17)</f>
        <v>202496.12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255757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85"/>
      <c r="U25" s="27" t="s">
        <v>35</v>
      </c>
      <c r="V25" s="28"/>
      <c r="W25" s="127">
        <f>SUM(W18:AD18)</f>
        <v>284924.26400000002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355709.87200000003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85"/>
      <c r="U26" s="27" t="s">
        <v>37</v>
      </c>
      <c r="V26" s="28"/>
      <c r="W26" s="127">
        <f>SUM(W19:AD19)</f>
        <v>388262.02400000003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3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3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3"/>
      <c r="T32" s="24" t="s">
        <v>70</v>
      </c>
      <c r="U32" s="94"/>
      <c r="V32" s="94"/>
      <c r="W32" s="213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3"/>
      <c r="AE32" s="213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26.936242</v>
      </c>
      <c r="G33" s="96">
        <v>30.980046000000002</v>
      </c>
      <c r="H33" s="96">
        <v>0.92467211000000005</v>
      </c>
      <c r="I33" s="60">
        <v>0.95320541999999997</v>
      </c>
      <c r="J33" s="60">
        <v>6.6731155E-2</v>
      </c>
      <c r="K33" s="61"/>
      <c r="L33" s="257"/>
      <c r="M33" s="257"/>
      <c r="N33" s="55"/>
      <c r="O33" s="26"/>
      <c r="P33" s="55"/>
      <c r="Q33" s="26"/>
      <c r="R33" s="131"/>
      <c r="S33" s="213"/>
      <c r="T33" s="287" t="s">
        <v>71</v>
      </c>
      <c r="U33" s="25" t="s">
        <v>33</v>
      </c>
      <c r="V33" s="39"/>
      <c r="W33" s="55"/>
      <c r="X33" s="96">
        <v>28.264554</v>
      </c>
      <c r="Y33" s="96">
        <v>32.086384000000002</v>
      </c>
      <c r="Z33" s="96">
        <v>0.93312845</v>
      </c>
      <c r="AA33" s="60">
        <v>0.95950535000000003</v>
      </c>
      <c r="AB33" s="60">
        <v>5.700943E-2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1.3283120000000004</v>
      </c>
      <c r="AN33" s="95">
        <f t="shared" ref="AN33:AN96" si="5">IF(OR(Y33="",G33=""),"",Y33-G33)</f>
        <v>1.1063380000000009</v>
      </c>
      <c r="AO33" s="95">
        <f t="shared" ref="AO33:AO96" si="6">IF(OR(Z33="",H33=""),"",Z33-H33)</f>
        <v>8.4563399999999511E-3</v>
      </c>
      <c r="AP33" s="95">
        <f t="shared" ref="AP33:AP96" si="7">IF(OR(AA33="",I33=""),"",AA33-I33)</f>
        <v>6.2999300000000646E-3</v>
      </c>
      <c r="AQ33" s="120">
        <f t="shared" ref="AQ33:AQ96" si="8">IF(OR(AB33="",J33=""),"",AB33-J33)</f>
        <v>-9.7217250000000005E-3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31.922419000000001</v>
      </c>
      <c r="G34" s="187">
        <v>35.408684999999998</v>
      </c>
      <c r="H34" s="187">
        <v>0.96408777000000001</v>
      </c>
      <c r="I34" s="62">
        <v>0.97761695000000004</v>
      </c>
      <c r="J34" s="62">
        <v>3.1588855999999998E-2</v>
      </c>
      <c r="K34" s="188"/>
      <c r="L34" s="258"/>
      <c r="M34" s="258"/>
      <c r="N34" s="56"/>
      <c r="O34" s="28"/>
      <c r="P34" s="56"/>
      <c r="Q34" s="28"/>
      <c r="R34" s="132"/>
      <c r="S34" s="213"/>
      <c r="T34" s="285"/>
      <c r="U34" s="27" t="s">
        <v>34</v>
      </c>
      <c r="V34" s="186"/>
      <c r="W34" s="56"/>
      <c r="X34" s="187">
        <v>32.987088</v>
      </c>
      <c r="Y34" s="187">
        <v>36.402307999999998</v>
      </c>
      <c r="Z34" s="187">
        <v>0.96942751000000005</v>
      </c>
      <c r="AA34" s="62">
        <v>0.98044465000000003</v>
      </c>
      <c r="AB34" s="62">
        <v>2.6257604E-2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1.0646689999999985</v>
      </c>
      <c r="AN34" s="121">
        <f t="shared" si="5"/>
        <v>0.99362299999999948</v>
      </c>
      <c r="AO34" s="121">
        <f t="shared" si="6"/>
        <v>5.3397400000000372E-3</v>
      </c>
      <c r="AP34" s="121">
        <f t="shared" si="7"/>
        <v>2.8276999999999886E-3</v>
      </c>
      <c r="AQ34" s="87">
        <f t="shared" si="8"/>
        <v>-5.3312519999999981E-3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37.37482</v>
      </c>
      <c r="G35" s="187">
        <v>40.743876</v>
      </c>
      <c r="H35" s="187">
        <v>0.98646290000000003</v>
      </c>
      <c r="I35" s="62">
        <v>0.99085504000000002</v>
      </c>
      <c r="J35" s="62">
        <v>1.2884662E-2</v>
      </c>
      <c r="K35" s="188"/>
      <c r="L35" s="258"/>
      <c r="M35" s="258"/>
      <c r="N35" s="56"/>
      <c r="O35" s="28"/>
      <c r="P35" s="56"/>
      <c r="Q35" s="28"/>
      <c r="R35" s="132"/>
      <c r="S35" s="213"/>
      <c r="T35" s="285"/>
      <c r="U35" s="27" t="s">
        <v>35</v>
      </c>
      <c r="V35" s="186"/>
      <c r="W35" s="56"/>
      <c r="X35" s="187">
        <v>38.442796000000001</v>
      </c>
      <c r="Y35" s="187">
        <v>41.839841</v>
      </c>
      <c r="Z35" s="187">
        <v>0.98854262000000004</v>
      </c>
      <c r="AA35" s="62">
        <v>0.99229261000000002</v>
      </c>
      <c r="AB35" s="62">
        <v>1.0963043E-2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1.0679760000000016</v>
      </c>
      <c r="AN35" s="121">
        <f t="shared" si="5"/>
        <v>1.0959649999999996</v>
      </c>
      <c r="AO35" s="121">
        <f t="shared" si="6"/>
        <v>2.0797200000000071E-3</v>
      </c>
      <c r="AP35" s="121">
        <f t="shared" si="7"/>
        <v>1.4375699999999991E-3</v>
      </c>
      <c r="AQ35" s="87">
        <f t="shared" si="8"/>
        <v>-1.9216189999999994E-3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42.127274999999997</v>
      </c>
      <c r="G36" s="187">
        <v>45.300283</v>
      </c>
      <c r="H36" s="187">
        <v>0.99390270999999997</v>
      </c>
      <c r="I36" s="62">
        <v>0.99598390000000003</v>
      </c>
      <c r="J36" s="62">
        <v>5.301236E-3</v>
      </c>
      <c r="K36" s="188"/>
      <c r="L36" s="258"/>
      <c r="M36" s="258"/>
      <c r="N36" s="56"/>
      <c r="O36" s="28"/>
      <c r="P36" s="56"/>
      <c r="Q36" s="28"/>
      <c r="R36" s="132"/>
      <c r="S36" s="213"/>
      <c r="T36" s="285"/>
      <c r="U36" s="27" t="s">
        <v>37</v>
      </c>
      <c r="V36" s="186"/>
      <c r="W36" s="56"/>
      <c r="X36" s="187">
        <v>42.745466999999998</v>
      </c>
      <c r="Y36" s="187">
        <v>45.857805999999997</v>
      </c>
      <c r="Z36" s="187">
        <v>0.99452395999999998</v>
      </c>
      <c r="AA36" s="62">
        <v>0.99643906000000004</v>
      </c>
      <c r="AB36" s="62">
        <v>4.3681227000000001E-3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0.61819200000000052</v>
      </c>
      <c r="AN36" s="121">
        <f t="shared" si="5"/>
        <v>0.55752299999999622</v>
      </c>
      <c r="AO36" s="121">
        <f t="shared" si="6"/>
        <v>6.2125000000001762E-4</v>
      </c>
      <c r="AP36" s="121">
        <f t="shared" si="7"/>
        <v>4.5516000000001E-4</v>
      </c>
      <c r="AQ36" s="87">
        <f t="shared" si="8"/>
        <v>-9.3311329999999984E-4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28.859597999999998</v>
      </c>
      <c r="G38" s="96">
        <v>33.145971000000003</v>
      </c>
      <c r="H38" s="96">
        <v>0.94758279000000001</v>
      </c>
      <c r="I38" s="60">
        <v>0.97025373999999998</v>
      </c>
      <c r="J38" s="60">
        <v>6.4521839999999997E-2</v>
      </c>
      <c r="K38" s="61"/>
      <c r="L38" s="257"/>
      <c r="M38" s="257"/>
      <c r="N38" s="55"/>
      <c r="O38" s="26"/>
      <c r="P38" s="55"/>
      <c r="Q38" s="26"/>
      <c r="R38" s="131"/>
      <c r="S38" s="213"/>
      <c r="T38" s="287" t="s">
        <v>72</v>
      </c>
      <c r="U38" s="25" t="s">
        <v>33</v>
      </c>
      <c r="V38" s="39"/>
      <c r="W38" s="55"/>
      <c r="X38" s="96">
        <v>30.108117</v>
      </c>
      <c r="Y38" s="96">
        <v>34.205297000000002</v>
      </c>
      <c r="Z38" s="96">
        <v>0.95342917999999999</v>
      </c>
      <c r="AA38" s="60">
        <v>0.97248763999999999</v>
      </c>
      <c r="AB38" s="60">
        <v>5.731464E-2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1.2485190000000017</v>
      </c>
      <c r="AN38" s="95">
        <f t="shared" si="5"/>
        <v>1.0593259999999987</v>
      </c>
      <c r="AO38" s="95">
        <f t="shared" si="6"/>
        <v>5.8463899999999791E-3</v>
      </c>
      <c r="AP38" s="95">
        <f t="shared" si="7"/>
        <v>2.2339000000000109E-3</v>
      </c>
      <c r="AQ38" s="120">
        <f t="shared" si="8"/>
        <v>-7.2071999999999969E-3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33.902729000000001</v>
      </c>
      <c r="G39" s="187">
        <v>37.391948999999997</v>
      </c>
      <c r="H39" s="187">
        <v>0.97752905999999995</v>
      </c>
      <c r="I39" s="62">
        <v>0.98591200000000001</v>
      </c>
      <c r="J39" s="62">
        <v>2.9973777E-2</v>
      </c>
      <c r="K39" s="188"/>
      <c r="L39" s="258"/>
      <c r="M39" s="258"/>
      <c r="N39" s="56"/>
      <c r="O39" s="28"/>
      <c r="P39" s="56"/>
      <c r="Q39" s="28"/>
      <c r="R39" s="132"/>
      <c r="S39" s="213"/>
      <c r="T39" s="285"/>
      <c r="U39" s="27" t="s">
        <v>34</v>
      </c>
      <c r="V39" s="186"/>
      <c r="W39" s="56"/>
      <c r="X39" s="187">
        <v>34.714364000000003</v>
      </c>
      <c r="Y39" s="187">
        <v>38.228955999999997</v>
      </c>
      <c r="Z39" s="187">
        <v>0.98021848</v>
      </c>
      <c r="AA39" s="62">
        <v>0.98733442999999999</v>
      </c>
      <c r="AB39" s="62">
        <v>2.7646434000000001E-2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0.81163500000000255</v>
      </c>
      <c r="AN39" s="121">
        <f t="shared" si="5"/>
        <v>0.83700699999999983</v>
      </c>
      <c r="AO39" s="121">
        <f t="shared" si="6"/>
        <v>2.6894200000000534E-3</v>
      </c>
      <c r="AP39" s="121">
        <f t="shared" si="7"/>
        <v>1.4224299999999745E-3</v>
      </c>
      <c r="AQ39" s="87">
        <f t="shared" si="8"/>
        <v>-2.3273429999999991E-3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39.598000999999996</v>
      </c>
      <c r="G40" s="187">
        <v>42.811985</v>
      </c>
      <c r="H40" s="187">
        <v>0.99144224999999997</v>
      </c>
      <c r="I40" s="62">
        <v>0.99465630999999999</v>
      </c>
      <c r="J40" s="62">
        <v>1.1870739E-2</v>
      </c>
      <c r="K40" s="188"/>
      <c r="L40" s="258"/>
      <c r="M40" s="258"/>
      <c r="N40" s="56"/>
      <c r="O40" s="28"/>
      <c r="P40" s="56"/>
      <c r="Q40" s="28"/>
      <c r="R40" s="132"/>
      <c r="S40" s="213"/>
      <c r="T40" s="285"/>
      <c r="U40" s="27" t="s">
        <v>35</v>
      </c>
      <c r="V40" s="186"/>
      <c r="W40" s="56"/>
      <c r="X40" s="187">
        <v>40.111018000000001</v>
      </c>
      <c r="Y40" s="187">
        <v>43.401300999999997</v>
      </c>
      <c r="Z40" s="187">
        <v>0.99235052000000001</v>
      </c>
      <c r="AA40" s="62">
        <v>0.99507904000000003</v>
      </c>
      <c r="AB40" s="62">
        <v>1.0861654E-2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0.51301700000000494</v>
      </c>
      <c r="AN40" s="121">
        <f t="shared" si="5"/>
        <v>0.58931599999999662</v>
      </c>
      <c r="AO40" s="121">
        <f t="shared" si="6"/>
        <v>9.0827000000004432E-4</v>
      </c>
      <c r="AP40" s="121">
        <f t="shared" si="7"/>
        <v>4.227300000000378E-4</v>
      </c>
      <c r="AQ40" s="87">
        <f t="shared" si="8"/>
        <v>-1.0090849999999998E-3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43.706999000000003</v>
      </c>
      <c r="G41" s="187">
        <v>46.692962999999999</v>
      </c>
      <c r="H41" s="187">
        <v>0.99529255000000005</v>
      </c>
      <c r="I41" s="62">
        <v>0.99719690000000005</v>
      </c>
      <c r="J41" s="62">
        <v>5.4941443E-3</v>
      </c>
      <c r="K41" s="188"/>
      <c r="L41" s="258"/>
      <c r="M41" s="258"/>
      <c r="N41" s="56"/>
      <c r="O41" s="28"/>
      <c r="P41" s="56"/>
      <c r="Q41" s="28"/>
      <c r="R41" s="132"/>
      <c r="S41" s="213"/>
      <c r="T41" s="285"/>
      <c r="U41" s="27" t="s">
        <v>37</v>
      </c>
      <c r="V41" s="186"/>
      <c r="W41" s="56"/>
      <c r="X41" s="187">
        <v>44.206591000000003</v>
      </c>
      <c r="Y41" s="187">
        <v>47.124234000000001</v>
      </c>
      <c r="Z41" s="187">
        <v>0.99562845</v>
      </c>
      <c r="AA41" s="62">
        <v>0.99744029999999995</v>
      </c>
      <c r="AB41" s="62">
        <v>4.6956684000000002E-3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0.49959199999999981</v>
      </c>
      <c r="AN41" s="121">
        <f t="shared" si="5"/>
        <v>0.4312710000000024</v>
      </c>
      <c r="AO41" s="121">
        <f t="shared" si="6"/>
        <v>3.3589999999994458E-4</v>
      </c>
      <c r="AP41" s="121">
        <f t="shared" si="7"/>
        <v>2.433999999998937E-4</v>
      </c>
      <c r="AQ41" s="87">
        <f t="shared" si="8"/>
        <v>-7.9847589999999975E-4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27.532578999999998</v>
      </c>
      <c r="G43" s="96">
        <v>31.374901999999999</v>
      </c>
      <c r="H43" s="96">
        <v>0.93913933999999999</v>
      </c>
      <c r="I43" s="60">
        <v>0.96319935999999995</v>
      </c>
      <c r="J43" s="60">
        <v>7.2657890000000003E-2</v>
      </c>
      <c r="K43" s="61"/>
      <c r="L43" s="257"/>
      <c r="M43" s="257"/>
      <c r="N43" s="55"/>
      <c r="O43" s="26"/>
      <c r="P43" s="55"/>
      <c r="Q43" s="26"/>
      <c r="R43" s="131"/>
      <c r="S43" s="213"/>
      <c r="T43" s="287" t="s">
        <v>73</v>
      </c>
      <c r="U43" s="25" t="s">
        <v>33</v>
      </c>
      <c r="V43" s="39"/>
      <c r="W43" s="55"/>
      <c r="X43" s="96">
        <v>28.557338000000001</v>
      </c>
      <c r="Y43" s="96">
        <v>32.327185</v>
      </c>
      <c r="Z43" s="96">
        <v>0.94566203999999998</v>
      </c>
      <c r="AA43" s="60">
        <v>0.96625174999999996</v>
      </c>
      <c r="AB43" s="60">
        <v>6.3291700000000006E-2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1.0247590000000031</v>
      </c>
      <c r="AN43" s="95">
        <f t="shared" si="5"/>
        <v>0.95228300000000132</v>
      </c>
      <c r="AO43" s="95">
        <f t="shared" si="6"/>
        <v>6.5226999999999924E-3</v>
      </c>
      <c r="AP43" s="95">
        <f t="shared" si="7"/>
        <v>3.0523900000000159E-3</v>
      </c>
      <c r="AQ43" s="120">
        <f t="shared" si="8"/>
        <v>-9.3661899999999965E-3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33.155396000000003</v>
      </c>
      <c r="G44" s="187">
        <v>36.459812999999997</v>
      </c>
      <c r="H44" s="187">
        <v>0.97358127000000005</v>
      </c>
      <c r="I44" s="62">
        <v>0.98375420999999996</v>
      </c>
      <c r="J44" s="62">
        <v>3.3887643000000002E-2</v>
      </c>
      <c r="K44" s="188"/>
      <c r="L44" s="258"/>
      <c r="M44" s="258"/>
      <c r="N44" s="56"/>
      <c r="O44" s="28"/>
      <c r="P44" s="56"/>
      <c r="Q44" s="28"/>
      <c r="R44" s="132"/>
      <c r="S44" s="213"/>
      <c r="T44" s="285"/>
      <c r="U44" s="27" t="s">
        <v>34</v>
      </c>
      <c r="V44" s="186"/>
      <c r="W44" s="56"/>
      <c r="X44" s="187">
        <v>33.837609</v>
      </c>
      <c r="Y44" s="187">
        <v>37.156227000000001</v>
      </c>
      <c r="Z44" s="187">
        <v>0.97709807999999998</v>
      </c>
      <c r="AA44" s="62">
        <v>0.98526029000000004</v>
      </c>
      <c r="AB44" s="62">
        <v>2.8791994000000001E-2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0.68221299999999729</v>
      </c>
      <c r="AN44" s="121">
        <f t="shared" si="5"/>
        <v>0.69641400000000431</v>
      </c>
      <c r="AO44" s="121">
        <f t="shared" si="6"/>
        <v>3.5168099999999258E-3</v>
      </c>
      <c r="AP44" s="121">
        <f t="shared" si="7"/>
        <v>1.5060800000000762E-3</v>
      </c>
      <c r="AQ44" s="87">
        <f t="shared" si="8"/>
        <v>-5.0956490000000007E-3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38.567207000000003</v>
      </c>
      <c r="G45" s="187">
        <v>41.89893</v>
      </c>
      <c r="H45" s="187">
        <v>0.99001843</v>
      </c>
      <c r="I45" s="62">
        <v>0.99334831000000001</v>
      </c>
      <c r="J45" s="62">
        <v>1.2803113E-2</v>
      </c>
      <c r="K45" s="188"/>
      <c r="L45" s="258"/>
      <c r="M45" s="258"/>
      <c r="N45" s="56"/>
      <c r="O45" s="28"/>
      <c r="P45" s="56"/>
      <c r="Q45" s="28"/>
      <c r="R45" s="132"/>
      <c r="S45" s="213"/>
      <c r="T45" s="285"/>
      <c r="U45" s="27" t="s">
        <v>35</v>
      </c>
      <c r="V45" s="186"/>
      <c r="W45" s="56"/>
      <c r="X45" s="187">
        <v>39.302649000000002</v>
      </c>
      <c r="Y45" s="187">
        <v>42.637630999999999</v>
      </c>
      <c r="Z45" s="187">
        <v>0.99140872999999996</v>
      </c>
      <c r="AA45" s="62">
        <v>0.99418446000000005</v>
      </c>
      <c r="AB45" s="62">
        <v>1.1338414E-2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0.73544199999999904</v>
      </c>
      <c r="AN45" s="121">
        <f t="shared" si="5"/>
        <v>0.73870099999999894</v>
      </c>
      <c r="AO45" s="121">
        <f t="shared" si="6"/>
        <v>1.3902999999999555E-3</v>
      </c>
      <c r="AP45" s="121">
        <f t="shared" si="7"/>
        <v>8.3615000000003548E-4</v>
      </c>
      <c r="AQ45" s="87">
        <f t="shared" si="8"/>
        <v>-1.4646989999999999E-3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43.127006999999999</v>
      </c>
      <c r="G46" s="187">
        <v>46.166632</v>
      </c>
      <c r="H46" s="187">
        <v>0.99513271999999997</v>
      </c>
      <c r="I46" s="62">
        <v>0.99691883000000003</v>
      </c>
      <c r="J46" s="62">
        <v>5.3341930000000001E-3</v>
      </c>
      <c r="K46" s="188"/>
      <c r="L46" s="258"/>
      <c r="M46" s="258"/>
      <c r="N46" s="56"/>
      <c r="O46" s="28"/>
      <c r="P46" s="56"/>
      <c r="Q46" s="28"/>
      <c r="R46" s="132"/>
      <c r="S46" s="213"/>
      <c r="T46" s="285"/>
      <c r="U46" s="27" t="s">
        <v>37</v>
      </c>
      <c r="V46" s="186"/>
      <c r="W46" s="56"/>
      <c r="X46" s="187">
        <v>43.634704999999997</v>
      </c>
      <c r="Y46" s="187">
        <v>46.590651999999999</v>
      </c>
      <c r="Z46" s="187">
        <v>0.99553062000000003</v>
      </c>
      <c r="AA46" s="62">
        <v>0.99721316000000004</v>
      </c>
      <c r="AB46" s="62">
        <v>4.7954030000000002E-3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0.50769799999999776</v>
      </c>
      <c r="AN46" s="121">
        <f t="shared" si="5"/>
        <v>0.42401999999999873</v>
      </c>
      <c r="AO46" s="121">
        <f t="shared" si="6"/>
        <v>3.9790000000006209E-4</v>
      </c>
      <c r="AP46" s="121">
        <f t="shared" si="7"/>
        <v>2.9433000000000931E-4</v>
      </c>
      <c r="AQ46" s="87">
        <f t="shared" si="8"/>
        <v>-5.3878999999999993E-4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27.056294000000001</v>
      </c>
      <c r="G48" s="96">
        <v>31.992712000000001</v>
      </c>
      <c r="H48" s="96">
        <v>0.94080554999999999</v>
      </c>
      <c r="I48" s="60">
        <v>0.96369844000000005</v>
      </c>
      <c r="J48" s="60">
        <v>7.4763209999999997E-2</v>
      </c>
      <c r="K48" s="61"/>
      <c r="L48" s="257"/>
      <c r="M48" s="257"/>
      <c r="N48" s="55"/>
      <c r="O48" s="26"/>
      <c r="P48" s="55"/>
      <c r="Q48" s="26"/>
      <c r="R48" s="131"/>
      <c r="S48" s="213"/>
      <c r="T48" s="287" t="s">
        <v>74</v>
      </c>
      <c r="U48" s="25" t="s">
        <v>33</v>
      </c>
      <c r="V48" s="39"/>
      <c r="W48" s="55"/>
      <c r="X48" s="96">
        <v>27.465906</v>
      </c>
      <c r="Y48" s="96">
        <v>32.328823</v>
      </c>
      <c r="Z48" s="96">
        <v>0.94791924000000005</v>
      </c>
      <c r="AA48" s="60">
        <v>0.96775597999999996</v>
      </c>
      <c r="AB48" s="60">
        <v>6.4089400000000005E-2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0.4096119999999992</v>
      </c>
      <c r="AN48" s="95">
        <f t="shared" si="5"/>
        <v>0.33611099999999894</v>
      </c>
      <c r="AO48" s="95">
        <f t="shared" si="6"/>
        <v>7.1136900000000614E-3</v>
      </c>
      <c r="AP48" s="95">
        <f t="shared" si="7"/>
        <v>4.0575399999999151E-3</v>
      </c>
      <c r="AQ48" s="120">
        <f t="shared" si="8"/>
        <v>-1.0673809999999992E-2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31.435635999999999</v>
      </c>
      <c r="G49" s="187">
        <v>35.525585999999997</v>
      </c>
      <c r="H49" s="187">
        <v>0.97415496999999995</v>
      </c>
      <c r="I49" s="62">
        <v>0.98180416000000004</v>
      </c>
      <c r="J49" s="62">
        <v>3.4758392999999999E-2</v>
      </c>
      <c r="K49" s="188"/>
      <c r="L49" s="258"/>
      <c r="M49" s="258"/>
      <c r="N49" s="56"/>
      <c r="O49" s="28"/>
      <c r="P49" s="56"/>
      <c r="Q49" s="28"/>
      <c r="R49" s="132"/>
      <c r="S49" s="213"/>
      <c r="T49" s="285"/>
      <c r="U49" s="27" t="s">
        <v>34</v>
      </c>
      <c r="V49" s="186"/>
      <c r="W49" s="56"/>
      <c r="X49" s="187">
        <v>32.869894000000002</v>
      </c>
      <c r="Y49" s="187">
        <v>36.715595</v>
      </c>
      <c r="Z49" s="187">
        <v>0.97803101999999997</v>
      </c>
      <c r="AA49" s="62">
        <v>0.98510193000000001</v>
      </c>
      <c r="AB49" s="62">
        <v>3.0218009000000001E-2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1.4342580000000034</v>
      </c>
      <c r="AN49" s="121">
        <f t="shared" si="5"/>
        <v>1.1900090000000034</v>
      </c>
      <c r="AO49" s="121">
        <f t="shared" si="6"/>
        <v>3.8760500000000198E-3</v>
      </c>
      <c r="AP49" s="121">
        <f t="shared" si="7"/>
        <v>3.2977699999999777E-3</v>
      </c>
      <c r="AQ49" s="87">
        <f t="shared" si="8"/>
        <v>-4.540383999999998E-3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37.718817000000001</v>
      </c>
      <c r="G50" s="187">
        <v>40.894444</v>
      </c>
      <c r="H50" s="187">
        <v>0.98981037999999999</v>
      </c>
      <c r="I50" s="62">
        <v>0.99314943</v>
      </c>
      <c r="J50" s="62">
        <v>1.4949733999999999E-2</v>
      </c>
      <c r="K50" s="188"/>
      <c r="L50" s="258"/>
      <c r="M50" s="258"/>
      <c r="N50" s="56"/>
      <c r="O50" s="28"/>
      <c r="P50" s="56"/>
      <c r="Q50" s="28"/>
      <c r="R50" s="132"/>
      <c r="S50" s="213"/>
      <c r="T50" s="285"/>
      <c r="U50" s="27" t="s">
        <v>35</v>
      </c>
      <c r="V50" s="186"/>
      <c r="W50" s="56"/>
      <c r="X50" s="187">
        <v>38.668840000000003</v>
      </c>
      <c r="Y50" s="187">
        <v>41.805368000000001</v>
      </c>
      <c r="Z50" s="187">
        <v>0.99129312000000003</v>
      </c>
      <c r="AA50" s="62">
        <v>0.99415891999999995</v>
      </c>
      <c r="AB50" s="62">
        <v>1.2367105E-2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0.95002300000000162</v>
      </c>
      <c r="AN50" s="121">
        <f t="shared" si="5"/>
        <v>0.9109240000000014</v>
      </c>
      <c r="AO50" s="121">
        <f t="shared" si="6"/>
        <v>1.4827400000000379E-3</v>
      </c>
      <c r="AP50" s="121">
        <f t="shared" si="7"/>
        <v>1.0094899999999463E-3</v>
      </c>
      <c r="AQ50" s="87">
        <f t="shared" si="8"/>
        <v>-2.5826289999999995E-3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42.482235000000003</v>
      </c>
      <c r="G51" s="187">
        <v>45.491523999999998</v>
      </c>
      <c r="H51" s="187">
        <v>0.99480619000000003</v>
      </c>
      <c r="I51" s="62">
        <v>0.99682820000000005</v>
      </c>
      <c r="J51" s="62">
        <v>6.5071549999999997E-3</v>
      </c>
      <c r="K51" s="188"/>
      <c r="L51" s="258"/>
      <c r="M51" s="258"/>
      <c r="N51" s="56"/>
      <c r="O51" s="28"/>
      <c r="P51" s="56"/>
      <c r="Q51" s="28"/>
      <c r="R51" s="132"/>
      <c r="S51" s="213"/>
      <c r="T51" s="285"/>
      <c r="U51" s="27" t="s">
        <v>37</v>
      </c>
      <c r="V51" s="186"/>
      <c r="W51" s="56"/>
      <c r="X51" s="187">
        <v>43.157758000000001</v>
      </c>
      <c r="Y51" s="187">
        <v>46.072836000000002</v>
      </c>
      <c r="Z51" s="187">
        <v>0.99525523000000005</v>
      </c>
      <c r="AA51" s="62">
        <v>0.99715034000000002</v>
      </c>
      <c r="AB51" s="62">
        <v>5.432213E-3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0.67552299999999832</v>
      </c>
      <c r="AN51" s="121">
        <f t="shared" si="5"/>
        <v>0.58131200000000405</v>
      </c>
      <c r="AO51" s="121">
        <f t="shared" si="6"/>
        <v>4.4904000000001165E-4</v>
      </c>
      <c r="AP51" s="121">
        <f t="shared" si="7"/>
        <v>3.2213999999997078E-4</v>
      </c>
      <c r="AQ51" s="87">
        <f t="shared" si="8"/>
        <v>-1.0749419999999997E-3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28.467542000000002</v>
      </c>
      <c r="G53" s="96">
        <v>32.470944000000003</v>
      </c>
      <c r="H53" s="96">
        <v>0.93883748</v>
      </c>
      <c r="I53" s="60">
        <v>0.96814847000000004</v>
      </c>
      <c r="J53" s="60">
        <v>6.2265082999999999E-2</v>
      </c>
      <c r="K53" s="61"/>
      <c r="L53" s="257"/>
      <c r="M53" s="257"/>
      <c r="N53" s="55"/>
      <c r="O53" s="26"/>
      <c r="P53" s="55"/>
      <c r="Q53" s="26"/>
      <c r="R53" s="131"/>
      <c r="S53" s="213"/>
      <c r="T53" s="287" t="s">
        <v>75</v>
      </c>
      <c r="U53" s="25" t="s">
        <v>33</v>
      </c>
      <c r="V53" s="39"/>
      <c r="W53" s="55"/>
      <c r="X53" s="96">
        <v>29.381917000000001</v>
      </c>
      <c r="Y53" s="96">
        <v>33.287723999999997</v>
      </c>
      <c r="Z53" s="96">
        <v>0.94505945999999996</v>
      </c>
      <c r="AA53" s="60">
        <v>0.96996612000000004</v>
      </c>
      <c r="AB53" s="60">
        <v>5.6838088000000002E-2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0.91437499999999972</v>
      </c>
      <c r="AN53" s="95">
        <f t="shared" si="5"/>
        <v>0.81677999999999429</v>
      </c>
      <c r="AO53" s="95">
        <f t="shared" si="6"/>
        <v>6.2219799999999603E-3</v>
      </c>
      <c r="AP53" s="95">
        <f t="shared" si="7"/>
        <v>1.817650000000004E-3</v>
      </c>
      <c r="AQ53" s="120">
        <f t="shared" si="8"/>
        <v>-5.426994999999997E-3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33.456873999999999</v>
      </c>
      <c r="G54" s="187">
        <v>36.829813999999999</v>
      </c>
      <c r="H54" s="187">
        <v>0.97430543999999997</v>
      </c>
      <c r="I54" s="62">
        <v>0.98500202000000003</v>
      </c>
      <c r="J54" s="62">
        <v>2.7604725E-2</v>
      </c>
      <c r="K54" s="188"/>
      <c r="L54" s="258"/>
      <c r="M54" s="258"/>
      <c r="N54" s="56"/>
      <c r="O54" s="28"/>
      <c r="P54" s="56"/>
      <c r="Q54" s="28"/>
      <c r="R54" s="132"/>
      <c r="S54" s="213"/>
      <c r="T54" s="285"/>
      <c r="U54" s="27" t="s">
        <v>34</v>
      </c>
      <c r="V54" s="186"/>
      <c r="W54" s="56"/>
      <c r="X54" s="187">
        <v>34.359903000000003</v>
      </c>
      <c r="Y54" s="187">
        <v>37.683805999999997</v>
      </c>
      <c r="Z54" s="187">
        <v>0.97755314000000004</v>
      </c>
      <c r="AA54" s="62">
        <v>0.98629920000000004</v>
      </c>
      <c r="AB54" s="62">
        <v>2.4241631999999999E-2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0.90302900000000363</v>
      </c>
      <c r="AN54" s="121">
        <f t="shared" si="5"/>
        <v>0.85399199999999809</v>
      </c>
      <c r="AO54" s="121">
        <f t="shared" si="6"/>
        <v>3.2477000000000755E-3</v>
      </c>
      <c r="AP54" s="121">
        <f t="shared" si="7"/>
        <v>1.2971800000000089E-3</v>
      </c>
      <c r="AQ54" s="87">
        <f t="shared" si="8"/>
        <v>-3.363093000000001E-3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38.812077000000002</v>
      </c>
      <c r="G55" s="187">
        <v>41.970401000000003</v>
      </c>
      <c r="H55" s="187">
        <v>0.99001258999999997</v>
      </c>
      <c r="I55" s="62">
        <v>0.99362799000000002</v>
      </c>
      <c r="J55" s="62">
        <v>1.0761148999999999E-2</v>
      </c>
      <c r="K55" s="188"/>
      <c r="L55" s="258"/>
      <c r="M55" s="258"/>
      <c r="N55" s="56"/>
      <c r="O55" s="28"/>
      <c r="P55" s="56"/>
      <c r="Q55" s="28"/>
      <c r="R55" s="132"/>
      <c r="S55" s="213"/>
      <c r="T55" s="285"/>
      <c r="U55" s="27" t="s">
        <v>35</v>
      </c>
      <c r="V55" s="186"/>
      <c r="W55" s="56"/>
      <c r="X55" s="187">
        <v>39.699024000000001</v>
      </c>
      <c r="Y55" s="187">
        <v>42.838602999999999</v>
      </c>
      <c r="Z55" s="187">
        <v>0.99124601000000001</v>
      </c>
      <c r="AA55" s="62">
        <v>0.99436804000000001</v>
      </c>
      <c r="AB55" s="62">
        <v>9.2816270000000006E-3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0.88694699999999926</v>
      </c>
      <c r="AN55" s="121">
        <f t="shared" si="5"/>
        <v>0.86820199999999659</v>
      </c>
      <c r="AO55" s="121">
        <f t="shared" si="6"/>
        <v>1.2334200000000406E-3</v>
      </c>
      <c r="AP55" s="121">
        <f t="shared" si="7"/>
        <v>7.400499999999921E-4</v>
      </c>
      <c r="AQ55" s="87">
        <f t="shared" si="8"/>
        <v>-1.4795219999999987E-3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42.805835000000002</v>
      </c>
      <c r="G56" s="187">
        <v>45.673670999999999</v>
      </c>
      <c r="H56" s="187">
        <v>0.99485277000000005</v>
      </c>
      <c r="I56" s="62">
        <v>0.99674596999999998</v>
      </c>
      <c r="J56" s="62">
        <v>4.6527749999999996E-3</v>
      </c>
      <c r="K56" s="188"/>
      <c r="L56" s="258"/>
      <c r="M56" s="258"/>
      <c r="N56" s="56"/>
      <c r="O56" s="28"/>
      <c r="P56" s="56"/>
      <c r="Q56" s="28"/>
      <c r="R56" s="132"/>
      <c r="S56" s="213"/>
      <c r="T56" s="285"/>
      <c r="U56" s="27" t="s">
        <v>37</v>
      </c>
      <c r="V56" s="186"/>
      <c r="W56" s="56"/>
      <c r="X56" s="187">
        <v>43.377039000000003</v>
      </c>
      <c r="Y56" s="187">
        <v>46.209035999999998</v>
      </c>
      <c r="Z56" s="187">
        <v>0.99529168999999995</v>
      </c>
      <c r="AA56" s="62">
        <v>0.99713777000000003</v>
      </c>
      <c r="AB56" s="62">
        <v>4.1643846999999999E-3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0.5712040000000016</v>
      </c>
      <c r="AN56" s="121">
        <f t="shared" si="5"/>
        <v>0.53536499999999876</v>
      </c>
      <c r="AO56" s="121">
        <f t="shared" si="6"/>
        <v>4.3891999999989828E-4</v>
      </c>
      <c r="AP56" s="121">
        <f t="shared" si="7"/>
        <v>3.9180000000005322E-4</v>
      </c>
      <c r="AQ56" s="87">
        <f t="shared" si="8"/>
        <v>-4.8839029999999967E-4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28.183567</v>
      </c>
      <c r="G58" s="96">
        <v>31.969922</v>
      </c>
      <c r="H58" s="96">
        <v>0.93823411999999995</v>
      </c>
      <c r="I58" s="60">
        <v>0.96368781999999997</v>
      </c>
      <c r="J58" s="60">
        <v>6.9037580000000001E-2</v>
      </c>
      <c r="K58" s="61"/>
      <c r="L58" s="257"/>
      <c r="M58" s="257"/>
      <c r="N58" s="55"/>
      <c r="O58" s="26"/>
      <c r="P58" s="55"/>
      <c r="Q58" s="26"/>
      <c r="R58" s="131"/>
      <c r="S58" s="213"/>
      <c r="T58" s="287" t="s">
        <v>76</v>
      </c>
      <c r="U58" s="25" t="s">
        <v>33</v>
      </c>
      <c r="V58" s="39"/>
      <c r="W58" s="55"/>
      <c r="X58" s="96">
        <v>29.268004999999999</v>
      </c>
      <c r="Y58" s="96">
        <v>32.983837000000001</v>
      </c>
      <c r="Z58" s="96">
        <v>0.94348582000000003</v>
      </c>
      <c r="AA58" s="60">
        <v>0.96674601000000004</v>
      </c>
      <c r="AB58" s="60">
        <v>5.9962593000000002E-2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1.0844379999999987</v>
      </c>
      <c r="AN58" s="95">
        <f t="shared" si="5"/>
        <v>1.0139150000000008</v>
      </c>
      <c r="AO58" s="95">
        <f t="shared" si="6"/>
        <v>5.2517000000000813E-3</v>
      </c>
      <c r="AP58" s="95">
        <f t="shared" si="7"/>
        <v>3.0581900000000717E-3</v>
      </c>
      <c r="AQ58" s="120">
        <f t="shared" si="8"/>
        <v>-9.0749869999999996E-3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33.211029000000003</v>
      </c>
      <c r="G59" s="187">
        <v>36.519295999999997</v>
      </c>
      <c r="H59" s="187">
        <v>0.97152859000000003</v>
      </c>
      <c r="I59" s="62">
        <v>0.98301729000000004</v>
      </c>
      <c r="J59" s="62">
        <v>3.2376996999999998E-2</v>
      </c>
      <c r="K59" s="188"/>
      <c r="L59" s="258"/>
      <c r="M59" s="258"/>
      <c r="N59" s="56"/>
      <c r="O59" s="28"/>
      <c r="P59" s="56"/>
      <c r="Q59" s="28"/>
      <c r="R59" s="132"/>
      <c r="S59" s="213"/>
      <c r="T59" s="285"/>
      <c r="U59" s="27" t="s">
        <v>34</v>
      </c>
      <c r="V59" s="186"/>
      <c r="W59" s="56"/>
      <c r="X59" s="187">
        <v>34.180069000000003</v>
      </c>
      <c r="Y59" s="187">
        <v>37.500540999999998</v>
      </c>
      <c r="Z59" s="187">
        <v>0.97520435999999999</v>
      </c>
      <c r="AA59" s="62">
        <v>0.98481395000000005</v>
      </c>
      <c r="AB59" s="62">
        <v>2.8100979000000002E-2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0.96903999999999968</v>
      </c>
      <c r="AN59" s="121">
        <f t="shared" si="5"/>
        <v>0.98124500000000126</v>
      </c>
      <c r="AO59" s="121">
        <f t="shared" si="6"/>
        <v>3.6757699999999671E-3</v>
      </c>
      <c r="AP59" s="121">
        <f t="shared" si="7"/>
        <v>1.7966600000000055E-3</v>
      </c>
      <c r="AQ59" s="87">
        <f t="shared" si="8"/>
        <v>-4.276017999999996E-3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38.450479000000001</v>
      </c>
      <c r="G60" s="187">
        <v>41.772238999999999</v>
      </c>
      <c r="H60" s="187">
        <v>0.98914128999999995</v>
      </c>
      <c r="I60" s="62">
        <v>0.99297323000000004</v>
      </c>
      <c r="J60" s="62">
        <v>1.2522080999999999E-2</v>
      </c>
      <c r="K60" s="188"/>
      <c r="L60" s="258"/>
      <c r="M60" s="258"/>
      <c r="N60" s="56"/>
      <c r="O60" s="28"/>
      <c r="P60" s="56"/>
      <c r="Q60" s="28"/>
      <c r="R60" s="132"/>
      <c r="S60" s="213"/>
      <c r="T60" s="285"/>
      <c r="U60" s="27" t="s">
        <v>35</v>
      </c>
      <c r="V60" s="186"/>
      <c r="W60" s="56"/>
      <c r="X60" s="187">
        <v>39.438589999999998</v>
      </c>
      <c r="Y60" s="187">
        <v>42.706969999999998</v>
      </c>
      <c r="Z60" s="187">
        <v>0.99059255000000002</v>
      </c>
      <c r="AA60" s="62">
        <v>0.99383471999999995</v>
      </c>
      <c r="AB60" s="62">
        <v>1.0878953E-2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0.98811099999999641</v>
      </c>
      <c r="AN60" s="121">
        <f t="shared" si="5"/>
        <v>0.93473099999999931</v>
      </c>
      <c r="AO60" s="121">
        <f t="shared" si="6"/>
        <v>1.4512600000000653E-3</v>
      </c>
      <c r="AP60" s="121">
        <f t="shared" si="7"/>
        <v>8.6148999999990927E-4</v>
      </c>
      <c r="AQ60" s="87">
        <f t="shared" si="8"/>
        <v>-1.6431279999999989E-3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42.849890000000002</v>
      </c>
      <c r="G61" s="187">
        <v>45.907966999999999</v>
      </c>
      <c r="H61" s="187">
        <v>0.99474059000000004</v>
      </c>
      <c r="I61" s="62">
        <v>0.99669226</v>
      </c>
      <c r="J61" s="62">
        <v>5.0912346000000002E-3</v>
      </c>
      <c r="K61" s="188"/>
      <c r="L61" s="258"/>
      <c r="M61" s="258"/>
      <c r="N61" s="56"/>
      <c r="O61" s="28"/>
      <c r="P61" s="56"/>
      <c r="Q61" s="28"/>
      <c r="R61" s="132"/>
      <c r="S61" s="213"/>
      <c r="T61" s="285"/>
      <c r="U61" s="27" t="s">
        <v>37</v>
      </c>
      <c r="V61" s="186"/>
      <c r="W61" s="56"/>
      <c r="X61" s="187">
        <v>43.483209000000002</v>
      </c>
      <c r="Y61" s="187">
        <v>46.392493000000002</v>
      </c>
      <c r="Z61" s="187">
        <v>0.99521990000000005</v>
      </c>
      <c r="AA61" s="62">
        <v>0.99702780999999996</v>
      </c>
      <c r="AB61" s="62">
        <v>4.4521876E-3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0.63331900000000019</v>
      </c>
      <c r="AN61" s="121">
        <f t="shared" si="5"/>
        <v>0.48452600000000245</v>
      </c>
      <c r="AO61" s="121">
        <f t="shared" si="6"/>
        <v>4.7931000000001056E-4</v>
      </c>
      <c r="AP61" s="121">
        <f t="shared" si="7"/>
        <v>3.3554999999996227E-4</v>
      </c>
      <c r="AQ61" s="87">
        <f t="shared" si="8"/>
        <v>-6.3904700000000023E-4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27.555868</v>
      </c>
      <c r="G63" s="96">
        <v>31.658059000000002</v>
      </c>
      <c r="H63" s="96">
        <v>0.92661497999999998</v>
      </c>
      <c r="I63" s="60">
        <v>0.96182771</v>
      </c>
      <c r="J63" s="60">
        <v>7.0045813999999998E-2</v>
      </c>
      <c r="K63" s="61"/>
      <c r="L63" s="257"/>
      <c r="M63" s="257"/>
      <c r="N63" s="55"/>
      <c r="O63" s="26"/>
      <c r="P63" s="55"/>
      <c r="Q63" s="26"/>
      <c r="R63" s="131"/>
      <c r="S63" s="213"/>
      <c r="T63" s="287" t="s">
        <v>77</v>
      </c>
      <c r="U63" s="25" t="s">
        <v>33</v>
      </c>
      <c r="V63" s="39"/>
      <c r="W63" s="55"/>
      <c r="X63" s="96">
        <v>28.509599000000001</v>
      </c>
      <c r="Y63" s="96">
        <v>32.552225</v>
      </c>
      <c r="Z63" s="96">
        <v>0.93645425999999998</v>
      </c>
      <c r="AA63" s="60">
        <v>0.96499572</v>
      </c>
      <c r="AB63" s="60">
        <v>6.1424884999999999E-2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0.95373100000000122</v>
      </c>
      <c r="AN63" s="95">
        <f t="shared" si="5"/>
        <v>0.89416599999999846</v>
      </c>
      <c r="AO63" s="95">
        <f t="shared" si="6"/>
        <v>9.8392800000000058E-3</v>
      </c>
      <c r="AP63" s="95">
        <f t="shared" si="7"/>
        <v>3.1680099999999989E-3</v>
      </c>
      <c r="AQ63" s="120">
        <f t="shared" si="8"/>
        <v>-8.6209289999999994E-3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32.551997</v>
      </c>
      <c r="G64" s="187">
        <v>36.031007000000002</v>
      </c>
      <c r="H64" s="187">
        <v>0.97080272999999995</v>
      </c>
      <c r="I64" s="62">
        <v>0.98255462000000005</v>
      </c>
      <c r="J64" s="62">
        <v>3.0508601999999999E-2</v>
      </c>
      <c r="K64" s="188"/>
      <c r="L64" s="258"/>
      <c r="M64" s="258"/>
      <c r="N64" s="56"/>
      <c r="O64" s="28"/>
      <c r="P64" s="56"/>
      <c r="Q64" s="28"/>
      <c r="R64" s="132"/>
      <c r="S64" s="213"/>
      <c r="T64" s="285"/>
      <c r="U64" s="27" t="s">
        <v>34</v>
      </c>
      <c r="V64" s="186"/>
      <c r="W64" s="56"/>
      <c r="X64" s="187">
        <v>33.535218999999998</v>
      </c>
      <c r="Y64" s="187">
        <v>36.994058000000003</v>
      </c>
      <c r="Z64" s="187">
        <v>0.97481326000000001</v>
      </c>
      <c r="AA64" s="62">
        <v>0.98443515000000004</v>
      </c>
      <c r="AB64" s="62">
        <v>2.6242398E-2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0.98322199999999782</v>
      </c>
      <c r="AN64" s="121">
        <f t="shared" si="5"/>
        <v>0.9630510000000001</v>
      </c>
      <c r="AO64" s="121">
        <f t="shared" si="6"/>
        <v>4.0105300000000677E-3</v>
      </c>
      <c r="AP64" s="121">
        <f t="shared" si="7"/>
        <v>1.8805299999999914E-3</v>
      </c>
      <c r="AQ64" s="87">
        <f t="shared" si="8"/>
        <v>-4.2662039999999991E-3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38.213180999999999</v>
      </c>
      <c r="G65" s="187">
        <v>41.549028</v>
      </c>
      <c r="H65" s="187">
        <v>0.98937257000000001</v>
      </c>
      <c r="I65" s="62">
        <v>0.99310626999999996</v>
      </c>
      <c r="J65" s="62">
        <v>1.1298017E-2</v>
      </c>
      <c r="K65" s="188"/>
      <c r="L65" s="258"/>
      <c r="M65" s="258"/>
      <c r="N65" s="56"/>
      <c r="O65" s="28"/>
      <c r="P65" s="56"/>
      <c r="Q65" s="28"/>
      <c r="R65" s="132"/>
      <c r="S65" s="213"/>
      <c r="T65" s="285"/>
      <c r="U65" s="27" t="s">
        <v>35</v>
      </c>
      <c r="V65" s="186"/>
      <c r="W65" s="56"/>
      <c r="X65" s="187">
        <v>39.188160000000003</v>
      </c>
      <c r="Y65" s="187">
        <v>42.512186</v>
      </c>
      <c r="Z65" s="187">
        <v>0.99082842000000004</v>
      </c>
      <c r="AA65" s="62">
        <v>0.99400522000000002</v>
      </c>
      <c r="AB65" s="62">
        <v>9.5184380000000006E-3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0.9749790000000047</v>
      </c>
      <c r="AN65" s="121">
        <f t="shared" si="5"/>
        <v>0.96315799999999996</v>
      </c>
      <c r="AO65" s="121">
        <f t="shared" si="6"/>
        <v>1.4558500000000363E-3</v>
      </c>
      <c r="AP65" s="121">
        <f t="shared" si="7"/>
        <v>8.9895000000006497E-4</v>
      </c>
      <c r="AQ65" s="87">
        <f t="shared" si="8"/>
        <v>-1.7795789999999999E-3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42.569971000000002</v>
      </c>
      <c r="G66" s="187">
        <v>45.599786999999999</v>
      </c>
      <c r="H66" s="187">
        <v>0.99479090000000003</v>
      </c>
      <c r="I66" s="62">
        <v>0.99667609000000001</v>
      </c>
      <c r="J66" s="62">
        <v>4.5546839999999998E-3</v>
      </c>
      <c r="K66" s="188"/>
      <c r="L66" s="258"/>
      <c r="M66" s="258"/>
      <c r="N66" s="56"/>
      <c r="O66" s="28"/>
      <c r="P66" s="56"/>
      <c r="Q66" s="28"/>
      <c r="R66" s="132"/>
      <c r="S66" s="213"/>
      <c r="T66" s="285"/>
      <c r="U66" s="27" t="s">
        <v>37</v>
      </c>
      <c r="V66" s="186"/>
      <c r="W66" s="56"/>
      <c r="X66" s="187">
        <v>42.976596000000001</v>
      </c>
      <c r="Y66" s="187">
        <v>45.958207999999999</v>
      </c>
      <c r="Z66" s="187">
        <v>0.99519415</v>
      </c>
      <c r="AA66" s="62">
        <v>0.99696003</v>
      </c>
      <c r="AB66" s="62">
        <v>4.1865325000000004E-3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0.40662499999999824</v>
      </c>
      <c r="AN66" s="121">
        <f t="shared" si="5"/>
        <v>0.35842099999999988</v>
      </c>
      <c r="AO66" s="121">
        <f t="shared" si="6"/>
        <v>4.0324999999996614E-4</v>
      </c>
      <c r="AP66" s="121">
        <f t="shared" si="7"/>
        <v>2.8393999999998254E-4</v>
      </c>
      <c r="AQ66" s="87">
        <f t="shared" si="8"/>
        <v>-3.6815149999999946E-4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28.082477999999998</v>
      </c>
      <c r="G68" s="96">
        <v>31.987462000000001</v>
      </c>
      <c r="H68" s="96">
        <v>0.93142205</v>
      </c>
      <c r="I68" s="60">
        <v>0.96217523999999999</v>
      </c>
      <c r="J68" s="60">
        <v>6.8183240000000006E-2</v>
      </c>
      <c r="K68" s="61"/>
      <c r="L68" s="257"/>
      <c r="M68" s="257"/>
      <c r="N68" s="55"/>
      <c r="O68" s="26"/>
      <c r="P68" s="55"/>
      <c r="Q68" s="26"/>
      <c r="R68" s="131"/>
      <c r="S68" s="213"/>
      <c r="T68" s="287" t="s">
        <v>78</v>
      </c>
      <c r="U68" s="25" t="s">
        <v>33</v>
      </c>
      <c r="V68" s="39"/>
      <c r="W68" s="55"/>
      <c r="X68" s="96">
        <v>29.163539</v>
      </c>
      <c r="Y68" s="96">
        <v>32.988652000000002</v>
      </c>
      <c r="Z68" s="96">
        <v>0.93809127000000003</v>
      </c>
      <c r="AA68" s="60">
        <v>0.96608503000000001</v>
      </c>
      <c r="AB68" s="60">
        <v>5.9066802000000002E-2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1.0810610000000018</v>
      </c>
      <c r="AN68" s="95">
        <f t="shared" si="5"/>
        <v>1.0011900000000011</v>
      </c>
      <c r="AO68" s="95">
        <f t="shared" si="6"/>
        <v>6.6692200000000312E-3</v>
      </c>
      <c r="AP68" s="95">
        <f t="shared" si="7"/>
        <v>3.9097900000000241E-3</v>
      </c>
      <c r="AQ68" s="120">
        <f t="shared" si="8"/>
        <v>-9.1164380000000045E-3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33.159669000000001</v>
      </c>
      <c r="G69" s="187">
        <v>36.495511999999998</v>
      </c>
      <c r="H69" s="187">
        <v>0.96868522000000001</v>
      </c>
      <c r="I69" s="62">
        <v>0.98246524000000002</v>
      </c>
      <c r="J69" s="62">
        <v>3.2420247999999999E-2</v>
      </c>
      <c r="K69" s="188"/>
      <c r="L69" s="258"/>
      <c r="M69" s="258"/>
      <c r="N69" s="56"/>
      <c r="O69" s="28"/>
      <c r="P69" s="56"/>
      <c r="Q69" s="28"/>
      <c r="R69" s="132"/>
      <c r="S69" s="213"/>
      <c r="T69" s="285"/>
      <c r="U69" s="27" t="s">
        <v>34</v>
      </c>
      <c r="V69" s="186"/>
      <c r="W69" s="56"/>
      <c r="X69" s="187">
        <v>33.848005000000001</v>
      </c>
      <c r="Y69" s="187">
        <v>37.214806000000003</v>
      </c>
      <c r="Z69" s="187">
        <v>0.97251860999999995</v>
      </c>
      <c r="AA69" s="62">
        <v>0.98348126999999996</v>
      </c>
      <c r="AB69" s="62">
        <v>2.7498147000000001E-2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0.68833599999999961</v>
      </c>
      <c r="AN69" s="121">
        <f t="shared" si="5"/>
        <v>0.71929400000000498</v>
      </c>
      <c r="AO69" s="121">
        <f t="shared" si="6"/>
        <v>3.8333899999999366E-3</v>
      </c>
      <c r="AP69" s="121">
        <f t="shared" si="7"/>
        <v>1.0160299999999456E-3</v>
      </c>
      <c r="AQ69" s="87">
        <f t="shared" si="8"/>
        <v>-4.9221009999999982E-3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38.276766000000002</v>
      </c>
      <c r="G70" s="187">
        <v>41.586495999999997</v>
      </c>
      <c r="H70" s="187">
        <v>0.98805633000000004</v>
      </c>
      <c r="I70" s="62">
        <v>0.99251113999999996</v>
      </c>
      <c r="J70" s="62">
        <v>1.2784223000000001E-2</v>
      </c>
      <c r="K70" s="188"/>
      <c r="L70" s="258"/>
      <c r="M70" s="258"/>
      <c r="N70" s="56"/>
      <c r="O70" s="28"/>
      <c r="P70" s="56"/>
      <c r="Q70" s="28"/>
      <c r="R70" s="132"/>
      <c r="S70" s="213"/>
      <c r="T70" s="285"/>
      <c r="U70" s="27" t="s">
        <v>35</v>
      </c>
      <c r="V70" s="186"/>
      <c r="W70" s="56"/>
      <c r="X70" s="187">
        <v>39.141133000000004</v>
      </c>
      <c r="Y70" s="187">
        <v>42.427160000000001</v>
      </c>
      <c r="Z70" s="187">
        <v>0.98957656999999999</v>
      </c>
      <c r="AA70" s="62">
        <v>0.99329772000000005</v>
      </c>
      <c r="AB70" s="62">
        <v>1.1162581E-2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0.86436700000000144</v>
      </c>
      <c r="AN70" s="121">
        <f t="shared" si="5"/>
        <v>0.84066400000000385</v>
      </c>
      <c r="AO70" s="121">
        <f t="shared" si="6"/>
        <v>1.5202399999999505E-3</v>
      </c>
      <c r="AP70" s="121">
        <f t="shared" si="7"/>
        <v>7.8658000000009221E-4</v>
      </c>
      <c r="AQ70" s="87">
        <f t="shared" si="8"/>
        <v>-1.6216420000000013E-3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42.606084000000003</v>
      </c>
      <c r="G71" s="187">
        <v>45.637774</v>
      </c>
      <c r="H71" s="187">
        <v>0.99429422999999995</v>
      </c>
      <c r="I71" s="62">
        <v>0.99641338999999995</v>
      </c>
      <c r="J71" s="62">
        <v>5.2822650000000004E-3</v>
      </c>
      <c r="K71" s="188"/>
      <c r="L71" s="258"/>
      <c r="M71" s="258"/>
      <c r="N71" s="56"/>
      <c r="O71" s="28"/>
      <c r="P71" s="56"/>
      <c r="Q71" s="28"/>
      <c r="R71" s="132"/>
      <c r="S71" s="213"/>
      <c r="T71" s="285"/>
      <c r="U71" s="27" t="s">
        <v>37</v>
      </c>
      <c r="V71" s="186"/>
      <c r="W71" s="56"/>
      <c r="X71" s="187">
        <v>43.169426000000001</v>
      </c>
      <c r="Y71" s="187">
        <v>46.145257999999998</v>
      </c>
      <c r="Z71" s="187">
        <v>0.99484033999999999</v>
      </c>
      <c r="AA71" s="62">
        <v>0.99679949000000001</v>
      </c>
      <c r="AB71" s="62">
        <v>4.6166554E-3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0.56334199999999868</v>
      </c>
      <c r="AN71" s="121">
        <f t="shared" si="5"/>
        <v>0.50748399999999805</v>
      </c>
      <c r="AO71" s="121">
        <f t="shared" si="6"/>
        <v>5.4611000000004406E-4</v>
      </c>
      <c r="AP71" s="121">
        <f t="shared" si="7"/>
        <v>3.8610000000005584E-4</v>
      </c>
      <c r="AQ71" s="87">
        <f t="shared" si="8"/>
        <v>-6.6560960000000037E-4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28.476116000000001</v>
      </c>
      <c r="G73" s="96">
        <v>32.736994000000003</v>
      </c>
      <c r="H73" s="96">
        <v>0.94215236000000002</v>
      </c>
      <c r="I73" s="60">
        <v>0.96658323000000002</v>
      </c>
      <c r="J73" s="60">
        <v>7.0811879999999994E-2</v>
      </c>
      <c r="K73" s="61"/>
      <c r="L73" s="257"/>
      <c r="M73" s="257"/>
      <c r="N73" s="55"/>
      <c r="O73" s="26"/>
      <c r="P73" s="55"/>
      <c r="Q73" s="26"/>
      <c r="R73" s="131"/>
      <c r="S73" s="213"/>
      <c r="T73" s="287" t="s">
        <v>79</v>
      </c>
      <c r="U73" s="25" t="s">
        <v>33</v>
      </c>
      <c r="V73" s="39"/>
      <c r="W73" s="55"/>
      <c r="X73" s="96">
        <v>29.081309999999998</v>
      </c>
      <c r="Y73" s="96">
        <v>33.31335</v>
      </c>
      <c r="Z73" s="96">
        <v>0.94872842999999996</v>
      </c>
      <c r="AA73" s="60">
        <v>0.96815530999999999</v>
      </c>
      <c r="AB73" s="60">
        <v>6.6099939999999996E-2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0.60519399999999735</v>
      </c>
      <c r="AN73" s="95">
        <f t="shared" si="5"/>
        <v>0.57635599999999698</v>
      </c>
      <c r="AO73" s="95">
        <f t="shared" si="6"/>
        <v>6.5760699999999339E-3</v>
      </c>
      <c r="AP73" s="95">
        <f t="shared" si="7"/>
        <v>1.5720799999999757E-3</v>
      </c>
      <c r="AQ73" s="120">
        <f t="shared" si="8"/>
        <v>-4.7119399999999978E-3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32.659714999999998</v>
      </c>
      <c r="G74" s="187">
        <v>36.380222000000003</v>
      </c>
      <c r="H74" s="187">
        <v>0.97503505000000001</v>
      </c>
      <c r="I74" s="62">
        <v>0.98309840999999998</v>
      </c>
      <c r="J74" s="62">
        <v>3.4958261999999997E-2</v>
      </c>
      <c r="K74" s="188"/>
      <c r="L74" s="258"/>
      <c r="M74" s="258"/>
      <c r="N74" s="56"/>
      <c r="O74" s="28"/>
      <c r="P74" s="56"/>
      <c r="Q74" s="28"/>
      <c r="R74" s="132"/>
      <c r="S74" s="213"/>
      <c r="T74" s="285"/>
      <c r="U74" s="27" t="s">
        <v>34</v>
      </c>
      <c r="V74" s="186"/>
      <c r="W74" s="56"/>
      <c r="X74" s="187">
        <v>33.712552000000002</v>
      </c>
      <c r="Y74" s="187">
        <v>37.405589999999997</v>
      </c>
      <c r="Z74" s="187">
        <v>0.97839852999999999</v>
      </c>
      <c r="AA74" s="62">
        <v>0.98501090999999996</v>
      </c>
      <c r="AB74" s="62">
        <v>3.0754887000000002E-2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1.0528370000000038</v>
      </c>
      <c r="AN74" s="121">
        <f t="shared" si="5"/>
        <v>1.0253679999999932</v>
      </c>
      <c r="AO74" s="121">
        <f t="shared" si="6"/>
        <v>3.3634799999999743E-3</v>
      </c>
      <c r="AP74" s="121">
        <f t="shared" si="7"/>
        <v>1.9124999999999837E-3</v>
      </c>
      <c r="AQ74" s="87">
        <f t="shared" si="8"/>
        <v>-4.2033749999999953E-3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38.475653999999999</v>
      </c>
      <c r="G75" s="187">
        <v>41.839497999999999</v>
      </c>
      <c r="H75" s="187">
        <v>0.99070345000000004</v>
      </c>
      <c r="I75" s="62">
        <v>0.99368020000000001</v>
      </c>
      <c r="J75" s="62">
        <v>1.399187E-2</v>
      </c>
      <c r="K75" s="188"/>
      <c r="L75" s="258"/>
      <c r="M75" s="258"/>
      <c r="N75" s="56"/>
      <c r="O75" s="28"/>
      <c r="P75" s="56"/>
      <c r="Q75" s="28"/>
      <c r="R75" s="132"/>
      <c r="S75" s="213"/>
      <c r="T75" s="285"/>
      <c r="U75" s="27" t="s">
        <v>35</v>
      </c>
      <c r="V75" s="186"/>
      <c r="W75" s="56"/>
      <c r="X75" s="187">
        <v>39.300040000000003</v>
      </c>
      <c r="Y75" s="187">
        <v>42.627423</v>
      </c>
      <c r="Z75" s="187">
        <v>0.99189839000000002</v>
      </c>
      <c r="AA75" s="62">
        <v>0.99437282999999999</v>
      </c>
      <c r="AB75" s="62">
        <v>1.2091769E-2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0.82438600000000406</v>
      </c>
      <c r="AN75" s="121">
        <f t="shared" si="5"/>
        <v>0.78792500000000132</v>
      </c>
      <c r="AO75" s="121">
        <f t="shared" si="6"/>
        <v>1.1949399999999777E-3</v>
      </c>
      <c r="AP75" s="121">
        <f t="shared" si="7"/>
        <v>6.9262999999997188E-4</v>
      </c>
      <c r="AQ75" s="87">
        <f t="shared" si="8"/>
        <v>-1.9001009999999995E-3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43.294227999999997</v>
      </c>
      <c r="G76" s="187">
        <v>46.348145000000002</v>
      </c>
      <c r="H76" s="187">
        <v>0.99531201000000002</v>
      </c>
      <c r="I76" s="62">
        <v>0.99702736000000003</v>
      </c>
      <c r="J76" s="62">
        <v>5.7561690000000002E-3</v>
      </c>
      <c r="K76" s="188"/>
      <c r="L76" s="258"/>
      <c r="M76" s="258"/>
      <c r="N76" s="56"/>
      <c r="O76" s="28"/>
      <c r="P76" s="56"/>
      <c r="Q76" s="28"/>
      <c r="R76" s="132"/>
      <c r="S76" s="213"/>
      <c r="T76" s="285"/>
      <c r="U76" s="27" t="s">
        <v>37</v>
      </c>
      <c r="V76" s="186"/>
      <c r="W76" s="56"/>
      <c r="X76" s="187">
        <v>43.962524000000002</v>
      </c>
      <c r="Y76" s="187">
        <v>46.948317000000003</v>
      </c>
      <c r="Z76" s="187">
        <v>0.99568418999999997</v>
      </c>
      <c r="AA76" s="62">
        <v>0.99734990999999995</v>
      </c>
      <c r="AB76" s="62">
        <v>4.9533164000000003E-3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0.66829600000000511</v>
      </c>
      <c r="AN76" s="121">
        <f t="shared" si="5"/>
        <v>0.60017200000000059</v>
      </c>
      <c r="AO76" s="121">
        <f t="shared" si="6"/>
        <v>3.7217999999994422E-4</v>
      </c>
      <c r="AP76" s="121">
        <f t="shared" si="7"/>
        <v>3.2254999999992151E-4</v>
      </c>
      <c r="AQ76" s="87">
        <f t="shared" si="8"/>
        <v>-8.0285259999999994E-4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26.684056000000002</v>
      </c>
      <c r="G78" s="96">
        <v>31.148501</v>
      </c>
      <c r="H78" s="96">
        <v>0.93373834</v>
      </c>
      <c r="I78" s="60">
        <v>0.95715044999999999</v>
      </c>
      <c r="J78" s="60">
        <v>7.7701523999999994E-2</v>
      </c>
      <c r="K78" s="61"/>
      <c r="L78" s="257"/>
      <c r="M78" s="257"/>
      <c r="N78" s="55"/>
      <c r="O78" s="26"/>
      <c r="P78" s="55"/>
      <c r="Q78" s="26"/>
      <c r="R78" s="131"/>
      <c r="S78" s="213"/>
      <c r="T78" s="287" t="s">
        <v>80</v>
      </c>
      <c r="U78" s="25" t="s">
        <v>33</v>
      </c>
      <c r="V78" s="39"/>
      <c r="W78" s="55"/>
      <c r="X78" s="96">
        <v>27.966322999999999</v>
      </c>
      <c r="Y78" s="96">
        <v>32.400627</v>
      </c>
      <c r="Z78" s="96">
        <v>0.94147789000000004</v>
      </c>
      <c r="AA78" s="60">
        <v>0.96296177000000005</v>
      </c>
      <c r="AB78" s="60">
        <v>6.5450599999999998E-2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1.2822669999999974</v>
      </c>
      <c r="AN78" s="95">
        <f t="shared" si="5"/>
        <v>1.2521260000000005</v>
      </c>
      <c r="AO78" s="95">
        <f t="shared" si="6"/>
        <v>7.7395500000000395E-3</v>
      </c>
      <c r="AP78" s="95">
        <f t="shared" si="7"/>
        <v>5.8113200000000642E-3</v>
      </c>
      <c r="AQ78" s="120">
        <f t="shared" si="8"/>
        <v>-1.2250923999999996E-2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32.494247000000001</v>
      </c>
      <c r="G79" s="187">
        <v>36.101688000000003</v>
      </c>
      <c r="H79" s="187">
        <v>0.97381213</v>
      </c>
      <c r="I79" s="62">
        <v>0.98263414000000004</v>
      </c>
      <c r="J79" s="62">
        <v>3.2398514000000003E-2</v>
      </c>
      <c r="K79" s="188"/>
      <c r="L79" s="258"/>
      <c r="M79" s="258"/>
      <c r="N79" s="56"/>
      <c r="O79" s="28"/>
      <c r="P79" s="56"/>
      <c r="Q79" s="28"/>
      <c r="R79" s="132"/>
      <c r="S79" s="213"/>
      <c r="T79" s="285"/>
      <c r="U79" s="27" t="s">
        <v>34</v>
      </c>
      <c r="V79" s="186"/>
      <c r="W79" s="56"/>
      <c r="X79" s="187">
        <v>33.185080999999997</v>
      </c>
      <c r="Y79" s="187">
        <v>36.930518999999997</v>
      </c>
      <c r="Z79" s="187">
        <v>0.97685427000000002</v>
      </c>
      <c r="AA79" s="62">
        <v>0.98400186000000001</v>
      </c>
      <c r="AB79" s="62">
        <v>2.7635244999999999E-2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0.69083399999999529</v>
      </c>
      <c r="AN79" s="121">
        <f t="shared" si="5"/>
        <v>0.82883099999999388</v>
      </c>
      <c r="AO79" s="121">
        <f t="shared" si="6"/>
        <v>3.0421400000000265E-3</v>
      </c>
      <c r="AP79" s="121">
        <f t="shared" si="7"/>
        <v>1.3677199999999612E-3</v>
      </c>
      <c r="AQ79" s="87">
        <f t="shared" si="8"/>
        <v>-4.763269000000004E-3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38.190930999999999</v>
      </c>
      <c r="G80" s="187">
        <v>41.539164</v>
      </c>
      <c r="H80" s="187">
        <v>0.99019230999999996</v>
      </c>
      <c r="I80" s="62">
        <v>0.99321351000000002</v>
      </c>
      <c r="J80" s="62">
        <v>1.2466921000000001E-2</v>
      </c>
      <c r="K80" s="188"/>
      <c r="L80" s="258"/>
      <c r="M80" s="258"/>
      <c r="N80" s="56"/>
      <c r="O80" s="28"/>
      <c r="P80" s="56"/>
      <c r="Q80" s="28"/>
      <c r="R80" s="132"/>
      <c r="S80" s="213"/>
      <c r="T80" s="285"/>
      <c r="U80" s="27" t="s">
        <v>35</v>
      </c>
      <c r="V80" s="186"/>
      <c r="W80" s="56"/>
      <c r="X80" s="187">
        <v>38.960178999999997</v>
      </c>
      <c r="Y80" s="187">
        <v>42.349559999999997</v>
      </c>
      <c r="Z80" s="187">
        <v>0.99142940999999996</v>
      </c>
      <c r="AA80" s="62">
        <v>0.99403973999999995</v>
      </c>
      <c r="AB80" s="62">
        <v>1.1067621999999999E-2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0.76924799999999749</v>
      </c>
      <c r="AN80" s="121">
        <f t="shared" si="5"/>
        <v>0.81039599999999723</v>
      </c>
      <c r="AO80" s="121">
        <f t="shared" si="6"/>
        <v>1.237099999999991E-3</v>
      </c>
      <c r="AP80" s="121">
        <f t="shared" si="7"/>
        <v>8.2622999999992786E-4</v>
      </c>
      <c r="AQ80" s="87">
        <f t="shared" si="8"/>
        <v>-1.3992990000000014E-3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42.783799000000002</v>
      </c>
      <c r="G81" s="187">
        <v>45.861218999999998</v>
      </c>
      <c r="H81" s="187">
        <v>0.99521022000000003</v>
      </c>
      <c r="I81" s="62">
        <v>0.99684722000000003</v>
      </c>
      <c r="J81" s="62">
        <v>5.3521246E-3</v>
      </c>
      <c r="K81" s="188"/>
      <c r="L81" s="258"/>
      <c r="M81" s="258"/>
      <c r="N81" s="56"/>
      <c r="O81" s="28"/>
      <c r="P81" s="56"/>
      <c r="Q81" s="28"/>
      <c r="R81" s="132"/>
      <c r="S81" s="213"/>
      <c r="T81" s="285"/>
      <c r="U81" s="27" t="s">
        <v>37</v>
      </c>
      <c r="V81" s="186"/>
      <c r="W81" s="56"/>
      <c r="X81" s="187">
        <v>43.462305000000001</v>
      </c>
      <c r="Y81" s="187">
        <v>46.461188</v>
      </c>
      <c r="Z81" s="187">
        <v>0.99554569999999998</v>
      </c>
      <c r="AA81" s="62">
        <v>0.99715028000000006</v>
      </c>
      <c r="AB81" s="62">
        <v>4.5512052999999997E-3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0.67850599999999872</v>
      </c>
      <c r="AN81" s="121">
        <f t="shared" si="5"/>
        <v>0.59996900000000153</v>
      </c>
      <c r="AO81" s="121">
        <f t="shared" si="6"/>
        <v>3.354799999999436E-4</v>
      </c>
      <c r="AP81" s="121">
        <f t="shared" si="7"/>
        <v>3.0306000000002165E-4</v>
      </c>
      <c r="AQ81" s="87">
        <f t="shared" si="8"/>
        <v>-8.009193000000003E-4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28.657351999999999</v>
      </c>
      <c r="G83" s="96">
        <v>32.735272000000002</v>
      </c>
      <c r="H83" s="96">
        <v>0.94141379999999997</v>
      </c>
      <c r="I83" s="60">
        <v>0.96736933999999997</v>
      </c>
      <c r="J83" s="60">
        <v>6.8631010000000006E-2</v>
      </c>
      <c r="K83" s="61"/>
      <c r="L83" s="257"/>
      <c r="M83" s="257"/>
      <c r="N83" s="55"/>
      <c r="O83" s="26"/>
      <c r="P83" s="55"/>
      <c r="Q83" s="26"/>
      <c r="R83" s="131"/>
      <c r="S83" s="213"/>
      <c r="T83" s="284" t="s">
        <v>81</v>
      </c>
      <c r="U83" s="25" t="s">
        <v>33</v>
      </c>
      <c r="V83" s="39"/>
      <c r="W83" s="55"/>
      <c r="X83" s="96">
        <v>29.411615000000001</v>
      </c>
      <c r="Y83" s="96">
        <v>33.519437000000003</v>
      </c>
      <c r="Z83" s="96">
        <v>0.94741664999999997</v>
      </c>
      <c r="AA83" s="60">
        <v>0.96959704000000002</v>
      </c>
      <c r="AB83" s="60">
        <v>6.3188985000000003E-2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0.75426300000000168</v>
      </c>
      <c r="AN83" s="95">
        <f t="shared" si="5"/>
        <v>0.78416500000000156</v>
      </c>
      <c r="AO83" s="95">
        <f t="shared" si="6"/>
        <v>6.002850000000004E-3</v>
      </c>
      <c r="AP83" s="95">
        <f t="shared" si="7"/>
        <v>2.2277000000000546E-3</v>
      </c>
      <c r="AQ83" s="120">
        <f t="shared" si="8"/>
        <v>-5.4420250000000031E-3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33.427050999999999</v>
      </c>
      <c r="G84" s="187">
        <v>36.950347999999998</v>
      </c>
      <c r="H84" s="187">
        <v>0.97516296999999996</v>
      </c>
      <c r="I84" s="62">
        <v>0.98464436</v>
      </c>
      <c r="J84" s="62">
        <v>3.3596529999999999E-2</v>
      </c>
      <c r="K84" s="188"/>
      <c r="L84" s="258"/>
      <c r="M84" s="258"/>
      <c r="N84" s="56"/>
      <c r="O84" s="28"/>
      <c r="P84" s="56"/>
      <c r="Q84" s="28"/>
      <c r="R84" s="132"/>
      <c r="S84" s="213"/>
      <c r="T84" s="285"/>
      <c r="U84" s="27" t="s">
        <v>34</v>
      </c>
      <c r="V84" s="186"/>
      <c r="W84" s="56"/>
      <c r="X84" s="187">
        <v>34.236237000000003</v>
      </c>
      <c r="Y84" s="187">
        <v>37.704048999999998</v>
      </c>
      <c r="Z84" s="187">
        <v>0.97821809000000004</v>
      </c>
      <c r="AA84" s="62">
        <v>0.98594336000000005</v>
      </c>
      <c r="AB84" s="62">
        <v>2.9640396999999999E-2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0.80918600000000396</v>
      </c>
      <c r="AN84" s="121">
        <f t="shared" si="5"/>
        <v>0.75370099999999951</v>
      </c>
      <c r="AO84" s="121">
        <f t="shared" si="6"/>
        <v>3.0551200000000778E-3</v>
      </c>
      <c r="AP84" s="121">
        <f t="shared" si="7"/>
        <v>1.2990000000000501E-3</v>
      </c>
      <c r="AQ84" s="87">
        <f t="shared" si="8"/>
        <v>-3.9561330000000006E-3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38.685094999999997</v>
      </c>
      <c r="G85" s="187">
        <v>42.010907000000003</v>
      </c>
      <c r="H85" s="187">
        <v>0.99062329999999998</v>
      </c>
      <c r="I85" s="62">
        <v>0.99382426000000001</v>
      </c>
      <c r="J85" s="62">
        <v>1.2941545E-2</v>
      </c>
      <c r="K85" s="188"/>
      <c r="L85" s="258"/>
      <c r="M85" s="258"/>
      <c r="N85" s="56"/>
      <c r="O85" s="28"/>
      <c r="P85" s="56"/>
      <c r="Q85" s="28"/>
      <c r="R85" s="132"/>
      <c r="S85" s="213"/>
      <c r="T85" s="285"/>
      <c r="U85" s="27" t="s">
        <v>35</v>
      </c>
      <c r="V85" s="186"/>
      <c r="W85" s="56"/>
      <c r="X85" s="187">
        <v>39.786472000000003</v>
      </c>
      <c r="Y85" s="187">
        <v>43.073998000000003</v>
      </c>
      <c r="Z85" s="187">
        <v>0.99180248999999998</v>
      </c>
      <c r="AA85" s="62">
        <v>0.99472932000000003</v>
      </c>
      <c r="AB85" s="62">
        <v>1.0524587E-2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1.1013770000000065</v>
      </c>
      <c r="AN85" s="121">
        <f t="shared" si="5"/>
        <v>1.063091</v>
      </c>
      <c r="AO85" s="121">
        <f t="shared" si="6"/>
        <v>1.1791899999999966E-3</v>
      </c>
      <c r="AP85" s="121">
        <f t="shared" si="7"/>
        <v>9.0506000000001308E-4</v>
      </c>
      <c r="AQ85" s="87">
        <f t="shared" si="8"/>
        <v>-2.4169580000000003E-3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43.356499999999997</v>
      </c>
      <c r="G86" s="187">
        <v>46.382053999999997</v>
      </c>
      <c r="H86" s="187">
        <v>0.99517345999999995</v>
      </c>
      <c r="I86" s="62">
        <v>0.99713138999999995</v>
      </c>
      <c r="J86" s="62">
        <v>5.2180113000000004E-3</v>
      </c>
      <c r="K86" s="188"/>
      <c r="L86" s="258"/>
      <c r="M86" s="258"/>
      <c r="N86" s="56"/>
      <c r="O86" s="28"/>
      <c r="P86" s="56"/>
      <c r="Q86" s="28"/>
      <c r="R86" s="132"/>
      <c r="S86" s="213"/>
      <c r="T86" s="285"/>
      <c r="U86" s="27" t="s">
        <v>37</v>
      </c>
      <c r="V86" s="186"/>
      <c r="W86" s="56"/>
      <c r="X86" s="187">
        <v>43.931184999999999</v>
      </c>
      <c r="Y86" s="187">
        <v>46.825888999999997</v>
      </c>
      <c r="Z86" s="187">
        <v>0.99546756000000003</v>
      </c>
      <c r="AA86" s="62">
        <v>0.99738574000000002</v>
      </c>
      <c r="AB86" s="62">
        <v>4.5763669999999996E-3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0.57468500000000233</v>
      </c>
      <c r="AN86" s="121">
        <f t="shared" si="5"/>
        <v>0.44383499999999998</v>
      </c>
      <c r="AO86" s="121">
        <f t="shared" si="6"/>
        <v>2.9410000000007486E-4</v>
      </c>
      <c r="AP86" s="121">
        <f t="shared" si="7"/>
        <v>2.543500000000698E-4</v>
      </c>
      <c r="AQ86" s="87">
        <f t="shared" si="8"/>
        <v>-6.4164430000000078E-4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28.705568</v>
      </c>
      <c r="G88" s="96">
        <v>32.972698000000001</v>
      </c>
      <c r="H88" s="96">
        <v>0.94321328999999998</v>
      </c>
      <c r="I88" s="60">
        <v>0.96873929000000003</v>
      </c>
      <c r="J88" s="60">
        <v>7.5176044999999997E-2</v>
      </c>
      <c r="K88" s="61"/>
      <c r="L88" s="257"/>
      <c r="M88" s="257"/>
      <c r="N88" s="55"/>
      <c r="O88" s="26"/>
      <c r="P88" s="55"/>
      <c r="Q88" s="26"/>
      <c r="R88" s="131"/>
      <c r="S88" s="213"/>
      <c r="T88" s="284" t="s">
        <v>82</v>
      </c>
      <c r="U88" s="25" t="s">
        <v>33</v>
      </c>
      <c r="V88" s="39"/>
      <c r="W88" s="55"/>
      <c r="X88" s="96">
        <v>29.675885000000001</v>
      </c>
      <c r="Y88" s="96">
        <v>33.906232000000003</v>
      </c>
      <c r="Z88" s="96">
        <v>0.94907828999999999</v>
      </c>
      <c r="AA88" s="60">
        <v>0.97048022</v>
      </c>
      <c r="AB88" s="60">
        <v>6.8303870000000003E-2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0.97031700000000143</v>
      </c>
      <c r="AN88" s="95">
        <f t="shared" si="5"/>
        <v>0.93353400000000164</v>
      </c>
      <c r="AO88" s="95">
        <f t="shared" si="6"/>
        <v>5.8650000000000091E-3</v>
      </c>
      <c r="AP88" s="95">
        <f t="shared" si="7"/>
        <v>1.7409299999999739E-3</v>
      </c>
      <c r="AQ88" s="120">
        <f t="shared" si="8"/>
        <v>-6.8721749999999943E-3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33.252313000000001</v>
      </c>
      <c r="G89" s="187">
        <v>36.967416</v>
      </c>
      <c r="H89" s="187">
        <v>0.97643394999999999</v>
      </c>
      <c r="I89" s="62">
        <v>0.98505399000000005</v>
      </c>
      <c r="J89" s="62">
        <v>3.6101759999999997E-2</v>
      </c>
      <c r="K89" s="188"/>
      <c r="L89" s="258"/>
      <c r="M89" s="258"/>
      <c r="N89" s="56"/>
      <c r="O89" s="28"/>
      <c r="P89" s="56"/>
      <c r="Q89" s="28"/>
      <c r="R89" s="132"/>
      <c r="S89" s="213"/>
      <c r="T89" s="285"/>
      <c r="U89" s="27" t="s">
        <v>34</v>
      </c>
      <c r="V89" s="186"/>
      <c r="W89" s="56"/>
      <c r="X89" s="187">
        <v>34.377509000000003</v>
      </c>
      <c r="Y89" s="187">
        <v>37.962423999999999</v>
      </c>
      <c r="Z89" s="187">
        <v>0.97980780000000001</v>
      </c>
      <c r="AA89" s="62">
        <v>0.98673365999999996</v>
      </c>
      <c r="AB89" s="62">
        <v>3.1365882999999997E-2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1.1251960000000025</v>
      </c>
      <c r="AN89" s="121">
        <f t="shared" si="5"/>
        <v>0.99500799999999856</v>
      </c>
      <c r="AO89" s="121">
        <f t="shared" si="6"/>
        <v>3.3738500000000116E-3</v>
      </c>
      <c r="AP89" s="121">
        <f t="shared" si="7"/>
        <v>1.679669999999911E-3</v>
      </c>
      <c r="AQ89" s="87">
        <f t="shared" si="8"/>
        <v>-4.7358769999999994E-3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38.867603000000003</v>
      </c>
      <c r="G90" s="187">
        <v>42.185381</v>
      </c>
      <c r="H90" s="187">
        <v>0.99116055000000003</v>
      </c>
      <c r="I90" s="62">
        <v>0.99417054999999999</v>
      </c>
      <c r="J90" s="62">
        <v>1.47810895E-2</v>
      </c>
      <c r="K90" s="188"/>
      <c r="L90" s="258"/>
      <c r="M90" s="258"/>
      <c r="N90" s="56"/>
      <c r="O90" s="28"/>
      <c r="P90" s="56"/>
      <c r="Q90" s="28"/>
      <c r="R90" s="132"/>
      <c r="S90" s="213"/>
      <c r="T90" s="285"/>
      <c r="U90" s="27" t="s">
        <v>35</v>
      </c>
      <c r="V90" s="186"/>
      <c r="W90" s="56"/>
      <c r="X90" s="187">
        <v>39.948661000000001</v>
      </c>
      <c r="Y90" s="187">
        <v>43.200678000000003</v>
      </c>
      <c r="Z90" s="187">
        <v>0.99223519999999998</v>
      </c>
      <c r="AA90" s="62">
        <v>0.99489830999999995</v>
      </c>
      <c r="AB90" s="62">
        <v>1.2403009E-2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1.0810579999999987</v>
      </c>
      <c r="AN90" s="121">
        <f t="shared" si="5"/>
        <v>1.0152970000000039</v>
      </c>
      <c r="AO90" s="121">
        <f t="shared" si="6"/>
        <v>1.0746499999999548E-3</v>
      </c>
      <c r="AP90" s="121">
        <f t="shared" si="7"/>
        <v>7.2775999999996621E-4</v>
      </c>
      <c r="AQ90" s="87">
        <f t="shared" si="8"/>
        <v>-2.3780805000000009E-3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43.554597999999999</v>
      </c>
      <c r="G91" s="187">
        <v>46.496381999999997</v>
      </c>
      <c r="H91" s="187">
        <v>0.99534602000000005</v>
      </c>
      <c r="I91" s="62">
        <v>0.99712694000000002</v>
      </c>
      <c r="J91" s="62">
        <v>6.4471466000000002E-3</v>
      </c>
      <c r="K91" s="188"/>
      <c r="L91" s="258"/>
      <c r="M91" s="258"/>
      <c r="N91" s="56"/>
      <c r="O91" s="28"/>
      <c r="P91" s="56"/>
      <c r="Q91" s="28"/>
      <c r="R91" s="132"/>
      <c r="S91" s="213"/>
      <c r="T91" s="285"/>
      <c r="U91" s="27" t="s">
        <v>37</v>
      </c>
      <c r="V91" s="186"/>
      <c r="W91" s="56"/>
      <c r="X91" s="187">
        <v>44.200398</v>
      </c>
      <c r="Y91" s="187">
        <v>47.068257000000003</v>
      </c>
      <c r="Z91" s="187">
        <v>0.99563601999999995</v>
      </c>
      <c r="AA91" s="62">
        <v>0.99744792000000004</v>
      </c>
      <c r="AB91" s="62">
        <v>5.6131226000000001E-3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0.64580000000000126</v>
      </c>
      <c r="AN91" s="121">
        <f t="shared" si="5"/>
        <v>0.57187500000000568</v>
      </c>
      <c r="AO91" s="121">
        <f t="shared" si="6"/>
        <v>2.8999999999990145E-4</v>
      </c>
      <c r="AP91" s="121">
        <f t="shared" si="7"/>
        <v>3.2098000000002624E-4</v>
      </c>
      <c r="AQ91" s="87">
        <f t="shared" si="8"/>
        <v>-8.3402400000000005E-4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28.940981000000001</v>
      </c>
      <c r="G93" s="96">
        <v>32.746878000000002</v>
      </c>
      <c r="H93" s="96">
        <v>0.94611785999999998</v>
      </c>
      <c r="I93" s="60">
        <v>0.96896925</v>
      </c>
      <c r="J93" s="60">
        <v>7.3635234999999993E-2</v>
      </c>
      <c r="K93" s="61"/>
      <c r="L93" s="257"/>
      <c r="M93" s="257"/>
      <c r="N93" s="55"/>
      <c r="O93" s="26"/>
      <c r="P93" s="55"/>
      <c r="Q93" s="26"/>
      <c r="R93" s="131"/>
      <c r="S93" s="213"/>
      <c r="T93" s="284" t="s">
        <v>83</v>
      </c>
      <c r="U93" s="25" t="s">
        <v>33</v>
      </c>
      <c r="V93" s="39"/>
      <c r="W93" s="55"/>
      <c r="X93" s="96">
        <v>29.896792000000001</v>
      </c>
      <c r="Y93" s="96">
        <v>33.664976000000003</v>
      </c>
      <c r="Z93" s="96">
        <v>0.95160677999999999</v>
      </c>
      <c r="AA93" s="60">
        <v>0.97088304999999997</v>
      </c>
      <c r="AB93" s="60">
        <v>6.605482E-2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0.95581100000000063</v>
      </c>
      <c r="AN93" s="95">
        <f t="shared" si="5"/>
        <v>0.91809800000000052</v>
      </c>
      <c r="AO93" s="95">
        <f t="shared" si="6"/>
        <v>5.4889200000000082E-3</v>
      </c>
      <c r="AP93" s="95">
        <f t="shared" si="7"/>
        <v>1.9137999999999655E-3</v>
      </c>
      <c r="AQ93" s="120">
        <f t="shared" si="8"/>
        <v>-7.5804149999999931E-3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33.666885999999998</v>
      </c>
      <c r="G94" s="187">
        <v>37.122445999999997</v>
      </c>
      <c r="H94" s="187">
        <v>0.97657287999999998</v>
      </c>
      <c r="I94" s="62">
        <v>0.98493229999999998</v>
      </c>
      <c r="J94" s="62">
        <v>3.7123299999999998E-2</v>
      </c>
      <c r="K94" s="188"/>
      <c r="L94" s="258"/>
      <c r="M94" s="258"/>
      <c r="N94" s="56"/>
      <c r="O94" s="28"/>
      <c r="P94" s="56"/>
      <c r="Q94" s="28"/>
      <c r="R94" s="132"/>
      <c r="S94" s="213"/>
      <c r="T94" s="285"/>
      <c r="U94" s="27" t="s">
        <v>34</v>
      </c>
      <c r="V94" s="186"/>
      <c r="W94" s="56"/>
      <c r="X94" s="187">
        <v>34.401657</v>
      </c>
      <c r="Y94" s="187">
        <v>37.826872999999999</v>
      </c>
      <c r="Z94" s="187">
        <v>0.97926362</v>
      </c>
      <c r="AA94" s="62">
        <v>0.98618574000000003</v>
      </c>
      <c r="AB94" s="62">
        <v>3.3164695000000001E-2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0.73477100000000206</v>
      </c>
      <c r="AN94" s="121">
        <f t="shared" si="5"/>
        <v>0.70442700000000258</v>
      </c>
      <c r="AO94" s="121">
        <f t="shared" si="6"/>
        <v>2.6907400000000248E-3</v>
      </c>
      <c r="AP94" s="121">
        <f t="shared" si="7"/>
        <v>1.2534400000000501E-3</v>
      </c>
      <c r="AQ94" s="87">
        <f t="shared" si="8"/>
        <v>-3.958604999999997E-3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38.809525000000001</v>
      </c>
      <c r="G95" s="187">
        <v>42.186579999999999</v>
      </c>
      <c r="H95" s="187">
        <v>0.99095770000000005</v>
      </c>
      <c r="I95" s="62">
        <v>0.99381441000000004</v>
      </c>
      <c r="J95" s="62">
        <v>1.3968283E-2</v>
      </c>
      <c r="K95" s="188"/>
      <c r="L95" s="258"/>
      <c r="M95" s="258"/>
      <c r="N95" s="56"/>
      <c r="O95" s="28"/>
      <c r="P95" s="56"/>
      <c r="Q95" s="28"/>
      <c r="R95" s="132"/>
      <c r="S95" s="213"/>
      <c r="T95" s="285"/>
      <c r="U95" s="27" t="s">
        <v>35</v>
      </c>
      <c r="V95" s="186"/>
      <c r="W95" s="56"/>
      <c r="X95" s="187">
        <v>40.107306000000001</v>
      </c>
      <c r="Y95" s="187">
        <v>43.387675000000002</v>
      </c>
      <c r="Z95" s="187">
        <v>0.99201492000000002</v>
      </c>
      <c r="AA95" s="62">
        <v>0.99473239999999996</v>
      </c>
      <c r="AB95" s="62">
        <v>1.2126062E-2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1.2977810000000005</v>
      </c>
      <c r="AN95" s="121">
        <f t="shared" si="5"/>
        <v>1.2010950000000022</v>
      </c>
      <c r="AO95" s="121">
        <f t="shared" si="6"/>
        <v>1.0572199999999699E-3</v>
      </c>
      <c r="AP95" s="121">
        <f t="shared" si="7"/>
        <v>9.1798999999992414E-4</v>
      </c>
      <c r="AQ95" s="87">
        <f t="shared" si="8"/>
        <v>-1.8422209999999998E-3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43.914312000000002</v>
      </c>
      <c r="G96" s="187">
        <v>46.947366000000002</v>
      </c>
      <c r="H96" s="187">
        <v>0.99535551</v>
      </c>
      <c r="I96" s="62">
        <v>0.99722155999999995</v>
      </c>
      <c r="J96" s="62">
        <v>6.1086990000000004E-3</v>
      </c>
      <c r="K96" s="188"/>
      <c r="L96" s="258"/>
      <c r="M96" s="258"/>
      <c r="N96" s="56"/>
      <c r="O96" s="28"/>
      <c r="P96" s="56"/>
      <c r="Q96" s="28"/>
      <c r="R96" s="132"/>
      <c r="S96" s="213"/>
      <c r="T96" s="285"/>
      <c r="U96" s="27" t="s">
        <v>37</v>
      </c>
      <c r="V96" s="186"/>
      <c r="W96" s="56"/>
      <c r="X96" s="187">
        <v>44.560752999999998</v>
      </c>
      <c r="Y96" s="187">
        <v>47.496389999999998</v>
      </c>
      <c r="Z96" s="187">
        <v>0.99564558000000003</v>
      </c>
      <c r="AA96" s="62">
        <v>0.99751338000000001</v>
      </c>
      <c r="AB96" s="62">
        <v>5.2321420000000004E-3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0.64644099999999582</v>
      </c>
      <c r="AN96" s="121">
        <f t="shared" si="5"/>
        <v>0.54902399999999574</v>
      </c>
      <c r="AO96" s="121">
        <f t="shared" si="6"/>
        <v>2.9007000000003114E-4</v>
      </c>
      <c r="AP96" s="121">
        <f t="shared" si="7"/>
        <v>2.918200000000537E-4</v>
      </c>
      <c r="AQ96" s="87">
        <f t="shared" si="8"/>
        <v>-8.7655700000000003E-4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28.530982000000002</v>
      </c>
      <c r="G98" s="96">
        <v>32.375520999999999</v>
      </c>
      <c r="H98" s="96">
        <v>0.94581375999999995</v>
      </c>
      <c r="I98" s="60">
        <v>0.96849035000000006</v>
      </c>
      <c r="J98" s="60">
        <v>6.6158599999999998E-2</v>
      </c>
      <c r="K98" s="61"/>
      <c r="L98" s="257"/>
      <c r="M98" s="257"/>
      <c r="N98" s="55"/>
      <c r="O98" s="26"/>
      <c r="P98" s="55"/>
      <c r="Q98" s="26"/>
      <c r="R98" s="131"/>
      <c r="S98" s="213"/>
      <c r="T98" s="284" t="s">
        <v>84</v>
      </c>
      <c r="U98" s="25" t="s">
        <v>33</v>
      </c>
      <c r="V98" s="39"/>
      <c r="W98" s="55"/>
      <c r="X98" s="96">
        <v>29.890470000000001</v>
      </c>
      <c r="Y98" s="96">
        <v>33.553688999999999</v>
      </c>
      <c r="Z98" s="96">
        <v>0.95305097999999999</v>
      </c>
      <c r="AA98" s="60">
        <v>0.97297697000000005</v>
      </c>
      <c r="AB98" s="60">
        <v>5.6505192000000003E-2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1.3594879999999989</v>
      </c>
      <c r="AN98" s="95">
        <f t="shared" si="15"/>
        <v>1.1781679999999994</v>
      </c>
      <c r="AO98" s="95">
        <f t="shared" si="16"/>
        <v>7.2372200000000442E-3</v>
      </c>
      <c r="AP98" s="95">
        <f t="shared" si="17"/>
        <v>4.4866199999999967E-3</v>
      </c>
      <c r="AQ98" s="120">
        <f t="shared" si="18"/>
        <v>-9.6534079999999953E-3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33.674042999999998</v>
      </c>
      <c r="G99" s="187">
        <v>36.889643</v>
      </c>
      <c r="H99" s="187">
        <v>0.976858</v>
      </c>
      <c r="I99" s="62">
        <v>0.98589484000000005</v>
      </c>
      <c r="J99" s="62">
        <v>2.8240614000000001E-2</v>
      </c>
      <c r="K99" s="188"/>
      <c r="L99" s="258"/>
      <c r="M99" s="258"/>
      <c r="N99" s="56"/>
      <c r="O99" s="28"/>
      <c r="P99" s="56"/>
      <c r="Q99" s="28"/>
      <c r="R99" s="132"/>
      <c r="S99" s="213"/>
      <c r="T99" s="285"/>
      <c r="U99" s="27" t="s">
        <v>34</v>
      </c>
      <c r="V99" s="186"/>
      <c r="W99" s="56"/>
      <c r="X99" s="187">
        <v>34.652889000000002</v>
      </c>
      <c r="Y99" s="187">
        <v>37.940258999999998</v>
      </c>
      <c r="Z99" s="187">
        <v>0.97999755</v>
      </c>
      <c r="AA99" s="62">
        <v>0.98744198999999999</v>
      </c>
      <c r="AB99" s="62">
        <v>2.5536051000000001E-2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0.97884600000000432</v>
      </c>
      <c r="AN99" s="121">
        <f t="shared" si="15"/>
        <v>1.050615999999998</v>
      </c>
      <c r="AO99" s="121">
        <f t="shared" si="16"/>
        <v>3.139549999999991E-3</v>
      </c>
      <c r="AP99" s="121">
        <f t="shared" si="17"/>
        <v>1.5471499999999416E-3</v>
      </c>
      <c r="AQ99" s="87">
        <f t="shared" si="18"/>
        <v>-2.7045630000000001E-3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38.867316000000002</v>
      </c>
      <c r="G100" s="187">
        <v>42.071356000000002</v>
      </c>
      <c r="H100" s="187">
        <v>0.99098010999999997</v>
      </c>
      <c r="I100" s="62">
        <v>0.99414270000000005</v>
      </c>
      <c r="J100" s="62">
        <v>1.1094072999999999E-2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85"/>
      <c r="U100" s="27" t="s">
        <v>35</v>
      </c>
      <c r="V100" s="186"/>
      <c r="W100" s="56"/>
      <c r="X100" s="187">
        <v>40.109155000000001</v>
      </c>
      <c r="Y100" s="187">
        <v>43.280380999999998</v>
      </c>
      <c r="Z100" s="187">
        <v>0.99221904000000005</v>
      </c>
      <c r="AA100" s="62">
        <v>0.99501868000000004</v>
      </c>
      <c r="AB100" s="62">
        <v>9.5381179999999999E-3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1.2418389999999988</v>
      </c>
      <c r="AN100" s="121">
        <f t="shared" si="15"/>
        <v>1.2090249999999969</v>
      </c>
      <c r="AO100" s="121">
        <f t="shared" si="16"/>
        <v>1.2389300000000825E-3</v>
      </c>
      <c r="AP100" s="121">
        <f t="shared" si="17"/>
        <v>8.7597999999999843E-4</v>
      </c>
      <c r="AQ100" s="87">
        <f t="shared" si="18"/>
        <v>-1.5559549999999995E-3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42.894182000000001</v>
      </c>
      <c r="G101" s="187">
        <v>45.790120999999999</v>
      </c>
      <c r="H101" s="187">
        <v>0.99522027000000002</v>
      </c>
      <c r="I101" s="62">
        <v>0.99700602999999999</v>
      </c>
      <c r="J101" s="62">
        <v>5.0735190000000003E-3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85"/>
      <c r="U101" s="27" t="s">
        <v>37</v>
      </c>
      <c r="V101" s="186"/>
      <c r="W101" s="56"/>
      <c r="X101" s="187">
        <v>43.544151999999997</v>
      </c>
      <c r="Y101" s="187">
        <v>46.446268000000003</v>
      </c>
      <c r="Z101" s="187">
        <v>0.99558742</v>
      </c>
      <c r="AA101" s="62">
        <v>0.99737441999999998</v>
      </c>
      <c r="AB101" s="62">
        <v>4.4698435999999996E-3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0.64996999999999616</v>
      </c>
      <c r="AN101" s="121">
        <f t="shared" si="15"/>
        <v>0.65614700000000425</v>
      </c>
      <c r="AO101" s="121">
        <f t="shared" si="16"/>
        <v>3.6714999999998277E-4</v>
      </c>
      <c r="AP101" s="121">
        <f t="shared" si="17"/>
        <v>3.6838999999999622E-4</v>
      </c>
      <c r="AQ101" s="87">
        <f t="shared" si="18"/>
        <v>-6.036754000000007E-4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28.052993000000001</v>
      </c>
      <c r="G103" s="96">
        <v>31.969642</v>
      </c>
      <c r="H103" s="96">
        <v>0.93582436999999996</v>
      </c>
      <c r="I103" s="60">
        <v>0.96368664999999998</v>
      </c>
      <c r="J103" s="60">
        <v>6.6469490000000006E-2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84" t="s">
        <v>85</v>
      </c>
      <c r="U103" s="25" t="s">
        <v>33</v>
      </c>
      <c r="V103" s="39"/>
      <c r="W103" s="55"/>
      <c r="X103" s="96">
        <v>29.144006999999998</v>
      </c>
      <c r="Y103" s="96">
        <v>32.967641</v>
      </c>
      <c r="Z103" s="96">
        <v>0.94212742000000005</v>
      </c>
      <c r="AA103" s="60">
        <v>0.96705266999999995</v>
      </c>
      <c r="AB103" s="60">
        <v>5.8867387E-2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1.0910139999999977</v>
      </c>
      <c r="AN103" s="95">
        <f t="shared" si="15"/>
        <v>0.99799900000000008</v>
      </c>
      <c r="AO103" s="95">
        <f t="shared" si="16"/>
        <v>6.3030500000000877E-3</v>
      </c>
      <c r="AP103" s="95">
        <f t="shared" si="17"/>
        <v>3.3660199999999696E-3</v>
      </c>
      <c r="AQ103" s="120">
        <f t="shared" si="18"/>
        <v>-7.6021030000000059E-3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33.152959000000003</v>
      </c>
      <c r="G104" s="187">
        <v>36.398009999999999</v>
      </c>
      <c r="H104" s="187">
        <v>0.97193423000000001</v>
      </c>
      <c r="I104" s="62">
        <v>0.98341358000000001</v>
      </c>
      <c r="J104" s="62">
        <v>3.0983908000000001E-2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85"/>
      <c r="U104" s="27" t="s">
        <v>34</v>
      </c>
      <c r="V104" s="186"/>
      <c r="W104" s="56"/>
      <c r="X104" s="187">
        <v>33.877248999999999</v>
      </c>
      <c r="Y104" s="187">
        <v>37.233840000000001</v>
      </c>
      <c r="Z104" s="187">
        <v>0.97520185000000004</v>
      </c>
      <c r="AA104" s="62">
        <v>0.98452339</v>
      </c>
      <c r="AB104" s="62">
        <v>2.6657765999999999E-2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0.72428999999999633</v>
      </c>
      <c r="AN104" s="121">
        <f t="shared" si="15"/>
        <v>0.83583000000000141</v>
      </c>
      <c r="AO104" s="121">
        <f t="shared" si="16"/>
        <v>3.2676200000000266E-3</v>
      </c>
      <c r="AP104" s="121">
        <f t="shared" si="17"/>
        <v>1.1098099999999889E-3</v>
      </c>
      <c r="AQ104" s="87">
        <f t="shared" si="18"/>
        <v>-4.3261420000000016E-3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38.327249000000002</v>
      </c>
      <c r="G105" s="187">
        <v>41.531871000000002</v>
      </c>
      <c r="H105" s="187">
        <v>0.98919754999999998</v>
      </c>
      <c r="I105" s="62">
        <v>0.99303671999999998</v>
      </c>
      <c r="J105" s="62">
        <v>1.1942645999999999E-2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85"/>
      <c r="U105" s="27" t="s">
        <v>35</v>
      </c>
      <c r="V105" s="186"/>
      <c r="W105" s="56"/>
      <c r="X105" s="187">
        <v>39.180287</v>
      </c>
      <c r="Y105" s="187">
        <v>42.454652000000003</v>
      </c>
      <c r="Z105" s="187">
        <v>0.99050594999999997</v>
      </c>
      <c r="AA105" s="62">
        <v>0.99387599000000004</v>
      </c>
      <c r="AB105" s="62">
        <v>1.0365576E-2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0.85303799999999796</v>
      </c>
      <c r="AN105" s="121">
        <f t="shared" si="15"/>
        <v>0.92278100000000052</v>
      </c>
      <c r="AO105" s="121">
        <f t="shared" si="16"/>
        <v>1.3083999999999874E-3</v>
      </c>
      <c r="AP105" s="121">
        <f t="shared" si="17"/>
        <v>8.3927000000005858E-4</v>
      </c>
      <c r="AQ105" s="87">
        <f t="shared" si="18"/>
        <v>-1.5770699999999999E-3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42.317152</v>
      </c>
      <c r="G106" s="187">
        <v>45.342376999999999</v>
      </c>
      <c r="H106" s="187">
        <v>0.99460271</v>
      </c>
      <c r="I106" s="62">
        <v>0.99657514999999997</v>
      </c>
      <c r="J106" s="62">
        <v>5.0234069999999997E-3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85"/>
      <c r="U106" s="27" t="s">
        <v>37</v>
      </c>
      <c r="V106" s="186"/>
      <c r="W106" s="56"/>
      <c r="X106" s="187">
        <v>42.849795999999998</v>
      </c>
      <c r="Y106" s="187">
        <v>45.805118999999998</v>
      </c>
      <c r="Z106" s="187">
        <v>0.99504336000000004</v>
      </c>
      <c r="AA106" s="62">
        <v>0.99693628999999995</v>
      </c>
      <c r="AB106" s="62">
        <v>4.3966467000000004E-3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0.53264399999999767</v>
      </c>
      <c r="AN106" s="121">
        <f t="shared" si="15"/>
        <v>0.46274199999999865</v>
      </c>
      <c r="AO106" s="121">
        <f t="shared" si="16"/>
        <v>4.406500000000424E-4</v>
      </c>
      <c r="AP106" s="121">
        <f t="shared" si="17"/>
        <v>3.6113999999998203E-4</v>
      </c>
      <c r="AQ106" s="87">
        <f t="shared" si="18"/>
        <v>-6.2676029999999931E-4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28.521018000000002</v>
      </c>
      <c r="G108" s="96">
        <v>32.632499000000003</v>
      </c>
      <c r="H108" s="96">
        <v>0.93540498999999999</v>
      </c>
      <c r="I108" s="60">
        <v>0.96796760000000004</v>
      </c>
      <c r="J108" s="60">
        <v>6.1945844E-2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84" t="s">
        <v>86</v>
      </c>
      <c r="U108" s="25" t="s">
        <v>33</v>
      </c>
      <c r="V108" s="39"/>
      <c r="W108" s="55"/>
      <c r="X108" s="96">
        <v>29.461220000000001</v>
      </c>
      <c r="Y108" s="96">
        <v>33.541176</v>
      </c>
      <c r="Z108" s="96">
        <v>0.94185313999999998</v>
      </c>
      <c r="AA108" s="60">
        <v>0.96920751999999999</v>
      </c>
      <c r="AB108" s="60">
        <v>5.5659149999999998E-2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0.94020199999999932</v>
      </c>
      <c r="AN108" s="95">
        <f t="shared" si="15"/>
        <v>0.90867699999999729</v>
      </c>
      <c r="AO108" s="95">
        <f t="shared" si="16"/>
        <v>6.4481499999999858E-3</v>
      </c>
      <c r="AP108" s="95">
        <f t="shared" si="17"/>
        <v>1.23991999999995E-3</v>
      </c>
      <c r="AQ108" s="120">
        <f t="shared" si="18"/>
        <v>-6.2866940000000024E-3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33.106954000000002</v>
      </c>
      <c r="G109" s="187">
        <v>36.654313999999999</v>
      </c>
      <c r="H109" s="187">
        <v>0.97126995999999999</v>
      </c>
      <c r="I109" s="62">
        <v>0.98357592999999999</v>
      </c>
      <c r="J109" s="62">
        <v>2.8529748000000001E-2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85"/>
      <c r="U109" s="27" t="s">
        <v>34</v>
      </c>
      <c r="V109" s="186"/>
      <c r="W109" s="56"/>
      <c r="X109" s="187">
        <v>34.061453</v>
      </c>
      <c r="Y109" s="187">
        <v>37.591788999999999</v>
      </c>
      <c r="Z109" s="187">
        <v>0.97490754999999996</v>
      </c>
      <c r="AA109" s="62">
        <v>0.98499322</v>
      </c>
      <c r="AB109" s="62">
        <v>2.6084146999999999E-2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0.95449899999999843</v>
      </c>
      <c r="AN109" s="121">
        <f t="shared" si="15"/>
        <v>0.93747499999999917</v>
      </c>
      <c r="AO109" s="121">
        <f t="shared" si="16"/>
        <v>3.6375899999999683E-3</v>
      </c>
      <c r="AP109" s="121">
        <f t="shared" si="17"/>
        <v>1.4172900000000155E-3</v>
      </c>
      <c r="AQ109" s="87">
        <f t="shared" si="18"/>
        <v>-2.4456010000000021E-3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38.659204000000003</v>
      </c>
      <c r="G110" s="187">
        <v>41.941769999999998</v>
      </c>
      <c r="H110" s="187">
        <v>0.98938214000000002</v>
      </c>
      <c r="I110" s="62">
        <v>0.99327467999999997</v>
      </c>
      <c r="J110" s="62">
        <v>1.1482473E-2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85"/>
      <c r="U110" s="27" t="s">
        <v>35</v>
      </c>
      <c r="V110" s="186"/>
      <c r="W110" s="56"/>
      <c r="X110" s="187">
        <v>39.516840000000002</v>
      </c>
      <c r="Y110" s="187">
        <v>42.805916000000003</v>
      </c>
      <c r="Z110" s="187">
        <v>0.99073436000000004</v>
      </c>
      <c r="AA110" s="62">
        <v>0.99394464000000005</v>
      </c>
      <c r="AB110" s="62">
        <v>1.0250097E-2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0.8576359999999994</v>
      </c>
      <c r="AN110" s="121">
        <f t="shared" si="15"/>
        <v>0.86414600000000519</v>
      </c>
      <c r="AO110" s="121">
        <f t="shared" si="16"/>
        <v>1.3522200000000151E-3</v>
      </c>
      <c r="AP110" s="121">
        <f t="shared" si="17"/>
        <v>6.6996000000008049E-4</v>
      </c>
      <c r="AQ110" s="87">
        <f t="shared" si="18"/>
        <v>-1.2323760000000003E-3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43.072654999999997</v>
      </c>
      <c r="G111" s="187">
        <v>46.127538000000001</v>
      </c>
      <c r="H111" s="187">
        <v>0.99480809999999997</v>
      </c>
      <c r="I111" s="62">
        <v>0.99664931000000001</v>
      </c>
      <c r="J111" s="62">
        <v>5.1755480000000003E-3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85"/>
      <c r="U111" s="27" t="s">
        <v>37</v>
      </c>
      <c r="V111" s="186"/>
      <c r="W111" s="56"/>
      <c r="X111" s="187">
        <v>43.738906999999998</v>
      </c>
      <c r="Y111" s="187">
        <v>46.689152</v>
      </c>
      <c r="Z111" s="187">
        <v>0.99524999999999997</v>
      </c>
      <c r="AA111" s="62">
        <v>0.99701174999999997</v>
      </c>
      <c r="AB111" s="62">
        <v>4.3859854000000004E-3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0.66625200000000007</v>
      </c>
      <c r="AN111" s="121">
        <f t="shared" si="15"/>
        <v>0.56161399999999873</v>
      </c>
      <c r="AO111" s="121">
        <f t="shared" si="16"/>
        <v>4.4189999999999507E-4</v>
      </c>
      <c r="AP111" s="121">
        <f t="shared" si="17"/>
        <v>3.624399999999639E-4</v>
      </c>
      <c r="AQ111" s="87">
        <f t="shared" si="18"/>
        <v>-7.8956259999999993E-4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27.156791999999999</v>
      </c>
      <c r="G113" s="96">
        <v>31.120728</v>
      </c>
      <c r="H113" s="96">
        <v>0.92490404999999998</v>
      </c>
      <c r="I113" s="60">
        <v>0.95360215000000004</v>
      </c>
      <c r="J113" s="60">
        <v>6.8741010000000005E-2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84" t="s">
        <v>87</v>
      </c>
      <c r="U113" s="25" t="s">
        <v>33</v>
      </c>
      <c r="V113" s="39"/>
      <c r="W113" s="55"/>
      <c r="X113" s="96">
        <v>28.291418</v>
      </c>
      <c r="Y113" s="96">
        <v>32.074126999999997</v>
      </c>
      <c r="Z113" s="96">
        <v>0.93206418000000002</v>
      </c>
      <c r="AA113" s="60">
        <v>0.9594975</v>
      </c>
      <c r="AB113" s="60">
        <v>6.0263685999999997E-2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1.1346260000000008</v>
      </c>
      <c r="AN113" s="95">
        <f t="shared" si="15"/>
        <v>0.95339899999999744</v>
      </c>
      <c r="AO113" s="95">
        <f t="shared" si="16"/>
        <v>7.1601300000000423E-3</v>
      </c>
      <c r="AP113" s="95">
        <f t="shared" si="17"/>
        <v>5.8953499999999659E-3</v>
      </c>
      <c r="AQ113" s="120">
        <f t="shared" si="18"/>
        <v>-8.4773240000000083E-3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31.917611000000001</v>
      </c>
      <c r="G114" s="187">
        <v>35.375183</v>
      </c>
      <c r="H114" s="187">
        <v>0.96295350999999996</v>
      </c>
      <c r="I114" s="62">
        <v>0.97758557000000001</v>
      </c>
      <c r="J114" s="62">
        <v>3.4452730000000001E-2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85"/>
      <c r="U114" s="27" t="s">
        <v>34</v>
      </c>
      <c r="V114" s="186"/>
      <c r="W114" s="56"/>
      <c r="X114" s="187">
        <v>33.070979999999999</v>
      </c>
      <c r="Y114" s="187">
        <v>36.442022999999999</v>
      </c>
      <c r="Z114" s="187">
        <v>0.96816491999999998</v>
      </c>
      <c r="AA114" s="62">
        <v>0.98003375000000004</v>
      </c>
      <c r="AB114" s="62">
        <v>2.9251355999999999E-2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1.1533689999999979</v>
      </c>
      <c r="AN114" s="121">
        <f t="shared" si="15"/>
        <v>1.0668399999999991</v>
      </c>
      <c r="AO114" s="121">
        <f t="shared" si="16"/>
        <v>5.2114100000000274E-3</v>
      </c>
      <c r="AP114" s="121">
        <f t="shared" si="17"/>
        <v>2.448180000000022E-3</v>
      </c>
      <c r="AQ114" s="87">
        <f t="shared" si="18"/>
        <v>-5.2013740000000017E-3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37.494095000000002</v>
      </c>
      <c r="G115" s="187">
        <v>40.867555000000003</v>
      </c>
      <c r="H115" s="187">
        <v>0.98613930999999999</v>
      </c>
      <c r="I115" s="62">
        <v>0.99095133000000002</v>
      </c>
      <c r="J115" s="62">
        <v>1.395444E-2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85"/>
      <c r="U115" s="27" t="s">
        <v>35</v>
      </c>
      <c r="V115" s="186"/>
      <c r="W115" s="56"/>
      <c r="X115" s="187">
        <v>38.621079999999999</v>
      </c>
      <c r="Y115" s="187">
        <v>42.028060000000004</v>
      </c>
      <c r="Z115" s="187">
        <v>0.98829897</v>
      </c>
      <c r="AA115" s="62">
        <v>0.99231046999999994</v>
      </c>
      <c r="AB115" s="62">
        <v>1.1564076E-2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1.1269849999999977</v>
      </c>
      <c r="AN115" s="121">
        <f t="shared" si="15"/>
        <v>1.1605050000000006</v>
      </c>
      <c r="AO115" s="121">
        <f t="shared" si="16"/>
        <v>2.1596600000000077E-3</v>
      </c>
      <c r="AP115" s="121">
        <f t="shared" si="17"/>
        <v>1.3591399999999254E-3</v>
      </c>
      <c r="AQ115" s="87">
        <f t="shared" si="18"/>
        <v>-2.3903640000000007E-3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42.330367000000003</v>
      </c>
      <c r="G116" s="187">
        <v>45.522250999999997</v>
      </c>
      <c r="H116" s="187">
        <v>0.99382378000000005</v>
      </c>
      <c r="I116" s="62">
        <v>0.99601256000000005</v>
      </c>
      <c r="J116" s="62">
        <v>5.6430124999999999E-3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85"/>
      <c r="U116" s="27" t="s">
        <v>37</v>
      </c>
      <c r="V116" s="186"/>
      <c r="W116" s="56"/>
      <c r="X116" s="187">
        <v>43.075603999999998</v>
      </c>
      <c r="Y116" s="187">
        <v>46.202874999999999</v>
      </c>
      <c r="Z116" s="187">
        <v>0.99447295000000002</v>
      </c>
      <c r="AA116" s="62">
        <v>0.99649155</v>
      </c>
      <c r="AB116" s="62">
        <v>4.5283570000000002E-3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0.74523699999999593</v>
      </c>
      <c r="AN116" s="121">
        <f t="shared" si="15"/>
        <v>0.68062400000000167</v>
      </c>
      <c r="AO116" s="121">
        <f t="shared" si="16"/>
        <v>6.4916999999997671E-4</v>
      </c>
      <c r="AP116" s="121">
        <f t="shared" si="17"/>
        <v>4.7898999999995695E-4</v>
      </c>
      <c r="AQ116" s="87">
        <f t="shared" si="18"/>
        <v>-1.1146554999999997E-3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28.576502000000001</v>
      </c>
      <c r="G118" s="96">
        <v>32.909855999999998</v>
      </c>
      <c r="H118" s="96">
        <v>0.94433853000000001</v>
      </c>
      <c r="I118" s="60">
        <v>0.96775540999999998</v>
      </c>
      <c r="J118" s="60">
        <v>7.2290279999999998E-2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84" t="s">
        <v>88</v>
      </c>
      <c r="U118" s="25" t="s">
        <v>33</v>
      </c>
      <c r="V118" s="39"/>
      <c r="W118" s="55"/>
      <c r="X118" s="96">
        <v>29.077957999999999</v>
      </c>
      <c r="Y118" s="96">
        <v>33.406632999999999</v>
      </c>
      <c r="Z118" s="96">
        <v>0.94939236000000005</v>
      </c>
      <c r="AA118" s="60">
        <v>0.96851319000000002</v>
      </c>
      <c r="AB118" s="60">
        <v>6.7002300000000001E-2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0.50145599999999746</v>
      </c>
      <c r="AN118" s="95">
        <f t="shared" si="15"/>
        <v>0.49677700000000158</v>
      </c>
      <c r="AO118" s="95">
        <f t="shared" si="16"/>
        <v>5.0538300000000369E-3</v>
      </c>
      <c r="AP118" s="95">
        <f t="shared" si="17"/>
        <v>7.577800000000412E-4</v>
      </c>
      <c r="AQ118" s="120">
        <f t="shared" si="18"/>
        <v>-5.2879799999999977E-3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32.820310999999997</v>
      </c>
      <c r="G119" s="187">
        <v>36.612115000000003</v>
      </c>
      <c r="H119" s="187">
        <v>0.97565422000000002</v>
      </c>
      <c r="I119" s="62">
        <v>0.98369636000000005</v>
      </c>
      <c r="J119" s="62">
        <v>3.6040059999999999E-2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85"/>
      <c r="U119" s="27" t="s">
        <v>34</v>
      </c>
      <c r="V119" s="186"/>
      <c r="W119" s="56"/>
      <c r="X119" s="187">
        <v>33.809550999999999</v>
      </c>
      <c r="Y119" s="187">
        <v>37.528351999999998</v>
      </c>
      <c r="Z119" s="187">
        <v>0.97915103999999997</v>
      </c>
      <c r="AA119" s="62">
        <v>0.98588239</v>
      </c>
      <c r="AB119" s="62">
        <v>3.1035393000000001E-2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0.98924000000000234</v>
      </c>
      <c r="AN119" s="121">
        <f t="shared" si="15"/>
        <v>0.91623699999999531</v>
      </c>
      <c r="AO119" s="121">
        <f t="shared" si="16"/>
        <v>3.4968199999999561E-3</v>
      </c>
      <c r="AP119" s="121">
        <f t="shared" si="17"/>
        <v>2.18602999999995E-3</v>
      </c>
      <c r="AQ119" s="87">
        <f t="shared" si="18"/>
        <v>-5.0046669999999974E-3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38.621910999999997</v>
      </c>
      <c r="G120" s="187">
        <v>42.030352999999998</v>
      </c>
      <c r="H120" s="187">
        <v>0.99095275999999999</v>
      </c>
      <c r="I120" s="62">
        <v>0.99396578999999996</v>
      </c>
      <c r="J120" s="62">
        <v>1.4718349E-2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85"/>
      <c r="U120" s="27" t="s">
        <v>35</v>
      </c>
      <c r="V120" s="186"/>
      <c r="W120" s="56"/>
      <c r="X120" s="187">
        <v>39.549005000000001</v>
      </c>
      <c r="Y120" s="187">
        <v>42.874495000000003</v>
      </c>
      <c r="Z120" s="187">
        <v>0.9920987</v>
      </c>
      <c r="AA120" s="62">
        <v>0.99466931000000003</v>
      </c>
      <c r="AB120" s="62">
        <v>1.2388875000000001E-2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0.92709400000000386</v>
      </c>
      <c r="AN120" s="121">
        <f t="shared" si="15"/>
        <v>0.84414200000000505</v>
      </c>
      <c r="AO120" s="121">
        <f t="shared" si="16"/>
        <v>1.1459400000000119E-3</v>
      </c>
      <c r="AP120" s="121">
        <f t="shared" si="17"/>
        <v>7.0352000000006853E-4</v>
      </c>
      <c r="AQ120" s="87">
        <f t="shared" si="18"/>
        <v>-2.3294739999999998E-3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43.407600000000002</v>
      </c>
      <c r="G121" s="187">
        <v>46.464829999999999</v>
      </c>
      <c r="H121" s="187">
        <v>0.99536241999999997</v>
      </c>
      <c r="I121" s="62">
        <v>0.99710818000000001</v>
      </c>
      <c r="J121" s="62">
        <v>5.9892004000000002E-3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85"/>
      <c r="U121" s="27" t="s">
        <v>37</v>
      </c>
      <c r="V121" s="186"/>
      <c r="W121" s="56"/>
      <c r="X121" s="187">
        <v>44.009366999999997</v>
      </c>
      <c r="Y121" s="187">
        <v>47.012073999999998</v>
      </c>
      <c r="Z121" s="187">
        <v>0.99571136000000005</v>
      </c>
      <c r="AA121" s="62">
        <v>0.99740726000000002</v>
      </c>
      <c r="AB121" s="62">
        <v>5.2258586999999997E-3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0.60176699999999528</v>
      </c>
      <c r="AN121" s="121">
        <f t="shared" si="15"/>
        <v>0.54724399999999918</v>
      </c>
      <c r="AO121" s="121">
        <f t="shared" si="16"/>
        <v>3.489400000000753E-4</v>
      </c>
      <c r="AP121" s="121">
        <f t="shared" si="17"/>
        <v>2.9908000000000712E-4</v>
      </c>
      <c r="AQ121" s="87">
        <f t="shared" si="18"/>
        <v>-7.6334170000000052E-4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28.593859999999999</v>
      </c>
      <c r="G123" s="96">
        <v>32.974805000000003</v>
      </c>
      <c r="H123" s="96">
        <v>0.94338538999999999</v>
      </c>
      <c r="I123" s="60">
        <v>0.97038405000000005</v>
      </c>
      <c r="J123" s="60">
        <v>6.4089370000000007E-2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84" t="s">
        <v>89</v>
      </c>
      <c r="U123" s="25" t="s">
        <v>33</v>
      </c>
      <c r="V123" s="39"/>
      <c r="W123" s="55"/>
      <c r="X123" s="96">
        <v>29.622287</v>
      </c>
      <c r="Y123" s="96">
        <v>33.896709999999999</v>
      </c>
      <c r="Z123" s="96">
        <v>0.95052212000000003</v>
      </c>
      <c r="AA123" s="60">
        <v>0.97350857000000002</v>
      </c>
      <c r="AB123" s="60">
        <v>5.6370693999999999E-2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1.0284270000000006</v>
      </c>
      <c r="AN123" s="95">
        <f t="shared" si="15"/>
        <v>0.92190499999999531</v>
      </c>
      <c r="AO123" s="95">
        <f t="shared" si="16"/>
        <v>7.1367300000000355E-3</v>
      </c>
      <c r="AP123" s="95">
        <f t="shared" si="17"/>
        <v>3.124519999999964E-3</v>
      </c>
      <c r="AQ123" s="120">
        <f t="shared" si="18"/>
        <v>-7.7186760000000076E-3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33.309105000000002</v>
      </c>
      <c r="G124" s="187">
        <v>36.991129000000001</v>
      </c>
      <c r="H124" s="187">
        <v>0.97646727</v>
      </c>
      <c r="I124" s="62">
        <v>0.98577497999999997</v>
      </c>
      <c r="J124" s="62">
        <v>2.7007225999999999E-2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85"/>
      <c r="U124" s="27" t="s">
        <v>34</v>
      </c>
      <c r="V124" s="186"/>
      <c r="W124" s="56"/>
      <c r="X124" s="187">
        <v>34.424005999999999</v>
      </c>
      <c r="Y124" s="187">
        <v>37.949815000000001</v>
      </c>
      <c r="Z124" s="187">
        <v>0.97995790000000005</v>
      </c>
      <c r="AA124" s="62">
        <v>0.9875062</v>
      </c>
      <c r="AB124" s="62">
        <v>2.3772339999999999E-2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1.1149009999999961</v>
      </c>
      <c r="AN124" s="121">
        <f t="shared" si="15"/>
        <v>0.95868600000000015</v>
      </c>
      <c r="AO124" s="121">
        <f t="shared" si="16"/>
        <v>3.4906300000000501E-3</v>
      </c>
      <c r="AP124" s="121">
        <f t="shared" si="17"/>
        <v>1.7312200000000333E-3</v>
      </c>
      <c r="AQ124" s="87">
        <f t="shared" si="18"/>
        <v>-3.2348859999999993E-3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39.169809000000001</v>
      </c>
      <c r="G125" s="187">
        <v>42.406320000000001</v>
      </c>
      <c r="H125" s="187">
        <v>0.99122547999999999</v>
      </c>
      <c r="I125" s="62">
        <v>0.99434157000000001</v>
      </c>
      <c r="J125" s="62">
        <v>9.8453389999999998E-3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85"/>
      <c r="U125" s="27" t="s">
        <v>35</v>
      </c>
      <c r="V125" s="186"/>
      <c r="W125" s="56"/>
      <c r="X125" s="187">
        <v>39.752906000000003</v>
      </c>
      <c r="Y125" s="187">
        <v>42.895794000000002</v>
      </c>
      <c r="Z125" s="187">
        <v>0.99220956000000005</v>
      </c>
      <c r="AA125" s="62">
        <v>0.99468891999999998</v>
      </c>
      <c r="AB125" s="62">
        <v>8.7423109999999991E-3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0.5830970000000022</v>
      </c>
      <c r="AN125" s="121">
        <f t="shared" si="15"/>
        <v>0.4894740000000013</v>
      </c>
      <c r="AO125" s="121">
        <f t="shared" si="16"/>
        <v>9.840800000000538E-4</v>
      </c>
      <c r="AP125" s="121">
        <f t="shared" si="17"/>
        <v>3.4734999999996852E-4</v>
      </c>
      <c r="AQ125" s="87">
        <f t="shared" si="18"/>
        <v>-1.1030280000000007E-3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43.300592999999999</v>
      </c>
      <c r="G126" s="187">
        <v>46.300584999999998</v>
      </c>
      <c r="H126" s="187">
        <v>0.99530918000000002</v>
      </c>
      <c r="I126" s="62">
        <v>0.99705027999999996</v>
      </c>
      <c r="J126" s="62">
        <v>4.3871520000000001E-3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85"/>
      <c r="U126" s="27" t="s">
        <v>37</v>
      </c>
      <c r="V126" s="186"/>
      <c r="W126" s="56"/>
      <c r="X126" s="187">
        <v>43.905003999999998</v>
      </c>
      <c r="Y126" s="187">
        <v>46.780833000000001</v>
      </c>
      <c r="Z126" s="187">
        <v>0.99564326999999997</v>
      </c>
      <c r="AA126" s="62">
        <v>0.99732816999999996</v>
      </c>
      <c r="AB126" s="62">
        <v>3.8367610000000002E-3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0.60441099999999892</v>
      </c>
      <c r="AN126" s="121">
        <f t="shared" si="15"/>
        <v>0.48024800000000312</v>
      </c>
      <c r="AO126" s="121">
        <f t="shared" si="16"/>
        <v>3.3408999999995359E-4</v>
      </c>
      <c r="AP126" s="121">
        <f t="shared" si="17"/>
        <v>2.7789000000000286E-4</v>
      </c>
      <c r="AQ126" s="87">
        <f t="shared" si="18"/>
        <v>-5.503909999999999E-4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29.109729000000002</v>
      </c>
      <c r="G128" s="96">
        <v>33.064387000000004</v>
      </c>
      <c r="H128" s="96">
        <v>0.93859526999999998</v>
      </c>
      <c r="I128" s="60">
        <v>0.96990374999999995</v>
      </c>
      <c r="J128" s="60">
        <v>6.6071494999999994E-2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84" t="s">
        <v>90</v>
      </c>
      <c r="U128" s="25" t="s">
        <v>33</v>
      </c>
      <c r="V128" s="39"/>
      <c r="W128" s="55"/>
      <c r="X128" s="96">
        <v>30.038881</v>
      </c>
      <c r="Y128" s="96">
        <v>33.890855000000002</v>
      </c>
      <c r="Z128" s="96">
        <v>0.94573085999999995</v>
      </c>
      <c r="AA128" s="60">
        <v>0.97163571999999998</v>
      </c>
      <c r="AB128" s="60">
        <v>6.0505927000000001E-2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0.92915199999999842</v>
      </c>
      <c r="AN128" s="95">
        <f t="shared" si="15"/>
        <v>0.82646799999999843</v>
      </c>
      <c r="AO128" s="95">
        <f t="shared" si="16"/>
        <v>7.1355899999999695E-3</v>
      </c>
      <c r="AP128" s="95">
        <f t="shared" si="17"/>
        <v>1.7319700000000271E-3</v>
      </c>
      <c r="AQ128" s="120">
        <f t="shared" si="18"/>
        <v>-5.565567999999993E-3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33.811267999999998</v>
      </c>
      <c r="G129" s="187">
        <v>37.221074000000002</v>
      </c>
      <c r="H129" s="187">
        <v>0.97376651000000003</v>
      </c>
      <c r="I129" s="62">
        <v>0.98489651</v>
      </c>
      <c r="J129" s="62">
        <v>3.158383E-2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85"/>
      <c r="U129" s="27" t="s">
        <v>34</v>
      </c>
      <c r="V129" s="186"/>
      <c r="W129" s="56"/>
      <c r="X129" s="187">
        <v>34.680356000000003</v>
      </c>
      <c r="Y129" s="187">
        <v>38.126123</v>
      </c>
      <c r="Z129" s="187">
        <v>0.97738607</v>
      </c>
      <c r="AA129" s="62">
        <v>0.98649410999999998</v>
      </c>
      <c r="AB129" s="62">
        <v>2.7558550000000001E-2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0.86908800000000497</v>
      </c>
      <c r="AN129" s="121">
        <f t="shared" si="15"/>
        <v>0.90504899999999822</v>
      </c>
      <c r="AO129" s="121">
        <f t="shared" si="16"/>
        <v>3.6195599999999661E-3</v>
      </c>
      <c r="AP129" s="121">
        <f t="shared" si="17"/>
        <v>1.5975999999999768E-3</v>
      </c>
      <c r="AQ129" s="87">
        <f t="shared" si="18"/>
        <v>-4.0252799999999991E-3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39.059902000000001</v>
      </c>
      <c r="G130" s="187">
        <v>42.363272000000002</v>
      </c>
      <c r="H130" s="187">
        <v>0.99029935999999996</v>
      </c>
      <c r="I130" s="62">
        <v>0.99381195</v>
      </c>
      <c r="J130" s="62">
        <v>1.2752995E-2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85"/>
      <c r="U130" s="27" t="s">
        <v>35</v>
      </c>
      <c r="V130" s="186"/>
      <c r="W130" s="56"/>
      <c r="X130" s="187">
        <v>39.873106</v>
      </c>
      <c r="Y130" s="187">
        <v>43.125971999999997</v>
      </c>
      <c r="Z130" s="187">
        <v>0.99159648</v>
      </c>
      <c r="AA130" s="62">
        <v>0.99444902999999996</v>
      </c>
      <c r="AB130" s="62">
        <v>1.0478981E-2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0.81320399999999893</v>
      </c>
      <c r="AN130" s="121">
        <f t="shared" si="15"/>
        <v>0.76269999999999527</v>
      </c>
      <c r="AO130" s="121">
        <f t="shared" si="16"/>
        <v>1.2971200000000405E-3</v>
      </c>
      <c r="AP130" s="121">
        <f t="shared" si="17"/>
        <v>6.3707999999995657E-4</v>
      </c>
      <c r="AQ130" s="87">
        <f t="shared" si="18"/>
        <v>-2.2740139999999995E-3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43.551752</v>
      </c>
      <c r="G131" s="187">
        <v>46.647958000000003</v>
      </c>
      <c r="H131" s="187">
        <v>0.99523331999999998</v>
      </c>
      <c r="I131" s="62">
        <v>0.99699168000000005</v>
      </c>
      <c r="J131" s="62">
        <v>5.5017965000000004E-3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85"/>
      <c r="U131" s="27" t="s">
        <v>37</v>
      </c>
      <c r="V131" s="186"/>
      <c r="W131" s="56"/>
      <c r="X131" s="187">
        <v>44.056699000000002</v>
      </c>
      <c r="Y131" s="187">
        <v>47.048962000000003</v>
      </c>
      <c r="Z131" s="187">
        <v>0.99560731999999996</v>
      </c>
      <c r="AA131" s="62">
        <v>0.99723174000000003</v>
      </c>
      <c r="AB131" s="62">
        <v>4.6424624000000001E-3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0.50494700000000137</v>
      </c>
      <c r="AN131" s="121">
        <f t="shared" si="15"/>
        <v>0.40100400000000036</v>
      </c>
      <c r="AO131" s="121">
        <f t="shared" si="16"/>
        <v>3.7399999999998546E-4</v>
      </c>
      <c r="AP131" s="121">
        <f t="shared" si="17"/>
        <v>2.400599999999864E-4</v>
      </c>
      <c r="AQ131" s="87">
        <f t="shared" si="18"/>
        <v>-8.5933410000000026E-4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27.942125999999998</v>
      </c>
      <c r="G133" s="96">
        <v>31.896255</v>
      </c>
      <c r="H133" s="96">
        <v>0.93143719000000003</v>
      </c>
      <c r="I133" s="60">
        <v>0.96327355000000003</v>
      </c>
      <c r="J133" s="60">
        <v>6.6384299999999993E-2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84" t="s">
        <v>91</v>
      </c>
      <c r="U133" s="25" t="s">
        <v>33</v>
      </c>
      <c r="V133" s="39"/>
      <c r="W133" s="55"/>
      <c r="X133" s="96">
        <v>28.778541000000001</v>
      </c>
      <c r="Y133" s="96">
        <v>32.715940000000003</v>
      </c>
      <c r="Z133" s="96">
        <v>0.93909737999999998</v>
      </c>
      <c r="AA133" s="60">
        <v>0.96576154999999997</v>
      </c>
      <c r="AB133" s="60">
        <v>5.8507009999999998E-2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0.83641500000000235</v>
      </c>
      <c r="AN133" s="95">
        <f t="shared" si="15"/>
        <v>0.81968500000000333</v>
      </c>
      <c r="AO133" s="95">
        <f t="shared" si="16"/>
        <v>7.6601899999999556E-3</v>
      </c>
      <c r="AP133" s="95">
        <f t="shared" si="17"/>
        <v>2.4879999999999347E-3</v>
      </c>
      <c r="AQ133" s="120">
        <f t="shared" si="18"/>
        <v>-7.8772899999999951E-3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32.670001999999997</v>
      </c>
      <c r="G134" s="187">
        <v>36.127381</v>
      </c>
      <c r="H134" s="187">
        <v>0.97023835999999997</v>
      </c>
      <c r="I134" s="62">
        <v>0.98215956000000004</v>
      </c>
      <c r="J134" s="62">
        <v>3.1013042000000001E-2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85"/>
      <c r="U134" s="27" t="s">
        <v>34</v>
      </c>
      <c r="V134" s="186"/>
      <c r="W134" s="56"/>
      <c r="X134" s="187">
        <v>33.672415000000001</v>
      </c>
      <c r="Y134" s="187">
        <v>37.120821999999997</v>
      </c>
      <c r="Z134" s="187">
        <v>0.97441412999999999</v>
      </c>
      <c r="AA134" s="62">
        <v>0.98443316999999997</v>
      </c>
      <c r="AB134" s="62">
        <v>2.5401652E-2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1.0024130000000042</v>
      </c>
      <c r="AN134" s="121">
        <f t="shared" si="15"/>
        <v>0.99344099999999713</v>
      </c>
      <c r="AO134" s="121">
        <f t="shared" si="16"/>
        <v>4.1757700000000231E-3</v>
      </c>
      <c r="AP134" s="121">
        <f t="shared" si="17"/>
        <v>2.273609999999926E-3</v>
      </c>
      <c r="AQ134" s="87">
        <f t="shared" si="18"/>
        <v>-5.6113900000000008E-3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38.060946999999999</v>
      </c>
      <c r="G135" s="187">
        <v>41.398859000000002</v>
      </c>
      <c r="H135" s="187">
        <v>0.98897142000000005</v>
      </c>
      <c r="I135" s="62">
        <v>0.99276509999999996</v>
      </c>
      <c r="J135" s="62">
        <v>1.1857187E-2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85"/>
      <c r="U135" s="27" t="s">
        <v>35</v>
      </c>
      <c r="V135" s="186"/>
      <c r="W135" s="56"/>
      <c r="X135" s="187">
        <v>39.197223000000001</v>
      </c>
      <c r="Y135" s="187">
        <v>42.514110000000002</v>
      </c>
      <c r="Z135" s="187">
        <v>0.99051403999999998</v>
      </c>
      <c r="AA135" s="62">
        <v>0.99386390000000002</v>
      </c>
      <c r="AB135" s="62">
        <v>9.5997749999999996E-3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1.1362760000000023</v>
      </c>
      <c r="AN135" s="121">
        <f t="shared" si="15"/>
        <v>1.1152510000000007</v>
      </c>
      <c r="AO135" s="121">
        <f t="shared" si="16"/>
        <v>1.542619999999939E-3</v>
      </c>
      <c r="AP135" s="121">
        <f t="shared" si="17"/>
        <v>1.0988000000000664E-3</v>
      </c>
      <c r="AQ135" s="87">
        <f t="shared" si="18"/>
        <v>-2.2574120000000003E-3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42.447026000000001</v>
      </c>
      <c r="G136" s="187">
        <v>45.501705000000001</v>
      </c>
      <c r="H136" s="187">
        <v>0.99470294000000004</v>
      </c>
      <c r="I136" s="62">
        <v>0.99660873000000005</v>
      </c>
      <c r="J136" s="62">
        <v>4.7382605E-3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85"/>
      <c r="U136" s="27" t="s">
        <v>37</v>
      </c>
      <c r="V136" s="186"/>
      <c r="W136" s="56"/>
      <c r="X136" s="187">
        <v>42.926281000000003</v>
      </c>
      <c r="Y136" s="187">
        <v>45.926197000000002</v>
      </c>
      <c r="Z136" s="187">
        <v>0.99515781999999997</v>
      </c>
      <c r="AA136" s="62">
        <v>0.99692912</v>
      </c>
      <c r="AB136" s="62">
        <v>4.0735564999999996E-3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0.47925500000000198</v>
      </c>
      <c r="AN136" s="121">
        <f t="shared" si="15"/>
        <v>0.42449200000000076</v>
      </c>
      <c r="AO136" s="121">
        <f t="shared" si="16"/>
        <v>4.5487999999993534E-4</v>
      </c>
      <c r="AP136" s="121">
        <f t="shared" si="17"/>
        <v>3.2038999999994822E-4</v>
      </c>
      <c r="AQ136" s="87">
        <f t="shared" si="18"/>
        <v>-6.6470400000000034E-4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28.503655999999999</v>
      </c>
      <c r="G138" s="96">
        <v>32.383096999999999</v>
      </c>
      <c r="H138" s="96">
        <v>0.94994794999999999</v>
      </c>
      <c r="I138" s="60">
        <v>0.97019180999999999</v>
      </c>
      <c r="J138" s="60">
        <v>6.4199999999999993E-2</v>
      </c>
      <c r="K138" s="61"/>
      <c r="L138" s="257"/>
      <c r="M138" s="257"/>
      <c r="N138" s="55"/>
      <c r="O138" s="26"/>
      <c r="P138" s="55"/>
      <c r="Q138" s="26"/>
      <c r="R138" s="131"/>
      <c r="S138" s="213"/>
      <c r="T138" s="284" t="s">
        <v>92</v>
      </c>
      <c r="U138" s="25" t="s">
        <v>33</v>
      </c>
      <c r="V138" s="39"/>
      <c r="W138" s="55"/>
      <c r="X138" s="96">
        <v>29.563089000000002</v>
      </c>
      <c r="Y138" s="96">
        <v>33.362454999999997</v>
      </c>
      <c r="Z138" s="96">
        <v>0.95421964000000004</v>
      </c>
      <c r="AA138" s="60">
        <v>0.97165164000000004</v>
      </c>
      <c r="AB138" s="60">
        <v>5.9821256000000003E-2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>
        <f t="shared" si="14"/>
        <v>1.0594330000000021</v>
      </c>
      <c r="AN138" s="95">
        <f t="shared" si="15"/>
        <v>0.97935799999999773</v>
      </c>
      <c r="AO138" s="95">
        <f t="shared" si="16"/>
        <v>4.2716900000000502E-3</v>
      </c>
      <c r="AP138" s="95">
        <f t="shared" si="17"/>
        <v>1.4598300000000508E-3</v>
      </c>
      <c r="AQ138" s="120">
        <f t="shared" si="18"/>
        <v>-4.37874399999999E-3</v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33.403022999999997</v>
      </c>
      <c r="G139" s="187">
        <v>36.742114000000001</v>
      </c>
      <c r="H139" s="187">
        <v>0.97744991999999997</v>
      </c>
      <c r="I139" s="62">
        <v>0.98593377000000004</v>
      </c>
      <c r="J139" s="62">
        <v>3.0860327E-2</v>
      </c>
      <c r="K139" s="188"/>
      <c r="L139" s="258"/>
      <c r="M139" s="258"/>
      <c r="N139" s="56"/>
      <c r="O139" s="28"/>
      <c r="P139" s="56"/>
      <c r="Q139" s="28"/>
      <c r="R139" s="132"/>
      <c r="S139" s="213"/>
      <c r="T139" s="285"/>
      <c r="U139" s="27" t="s">
        <v>34</v>
      </c>
      <c r="V139" s="186"/>
      <c r="W139" s="56"/>
      <c r="X139" s="187">
        <v>34.355176999999998</v>
      </c>
      <c r="Y139" s="187">
        <v>37.641942</v>
      </c>
      <c r="Z139" s="187">
        <v>0.98001225999999997</v>
      </c>
      <c r="AA139" s="62">
        <v>0.98714625</v>
      </c>
      <c r="AB139" s="62">
        <v>2.8223062E-2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0.95215400000000017</v>
      </c>
      <c r="AN139" s="121">
        <f t="shared" si="15"/>
        <v>0.89982799999999941</v>
      </c>
      <c r="AO139" s="121">
        <f t="shared" si="16"/>
        <v>2.5623399999999963E-3</v>
      </c>
      <c r="AP139" s="121">
        <f t="shared" si="17"/>
        <v>1.2124799999999603E-3</v>
      </c>
      <c r="AQ139" s="87">
        <f t="shared" si="18"/>
        <v>-2.6372649999999997E-3</v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38.951484999999998</v>
      </c>
      <c r="G140" s="187">
        <v>42.150526999999997</v>
      </c>
      <c r="H140" s="187">
        <v>0.99118044999999999</v>
      </c>
      <c r="I140" s="62">
        <v>0.99424579000000002</v>
      </c>
      <c r="J140" s="62">
        <v>1.1531914000000001E-2</v>
      </c>
      <c r="K140" s="188"/>
      <c r="L140" s="258"/>
      <c r="M140" s="258"/>
      <c r="N140" s="56"/>
      <c r="O140" s="28"/>
      <c r="P140" s="56"/>
      <c r="Q140" s="28"/>
      <c r="R140" s="132"/>
      <c r="S140" s="213"/>
      <c r="T140" s="285"/>
      <c r="U140" s="27" t="s">
        <v>35</v>
      </c>
      <c r="V140" s="186"/>
      <c r="W140" s="56"/>
      <c r="X140" s="187">
        <v>39.886972</v>
      </c>
      <c r="Y140" s="187">
        <v>43.100002000000003</v>
      </c>
      <c r="Z140" s="187">
        <v>0.99229045000000005</v>
      </c>
      <c r="AA140" s="62">
        <v>0.99492528999999996</v>
      </c>
      <c r="AB140" s="62">
        <v>1.0483716000000001E-2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0.93548700000000196</v>
      </c>
      <c r="AN140" s="121">
        <f t="shared" si="15"/>
        <v>0.94947500000000673</v>
      </c>
      <c r="AO140" s="121">
        <f t="shared" si="16"/>
        <v>1.1100000000000554E-3</v>
      </c>
      <c r="AP140" s="121">
        <f t="shared" si="17"/>
        <v>6.7949999999994404E-4</v>
      </c>
      <c r="AQ140" s="87">
        <f t="shared" si="18"/>
        <v>-1.0481980000000002E-3</v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43.143262</v>
      </c>
      <c r="G141" s="187">
        <v>46.108488000000001</v>
      </c>
      <c r="H141" s="187">
        <v>0.99533052</v>
      </c>
      <c r="I141" s="62">
        <v>0.99712217000000003</v>
      </c>
      <c r="J141" s="62">
        <v>5.2920049999999998E-3</v>
      </c>
      <c r="K141" s="188"/>
      <c r="L141" s="258"/>
      <c r="M141" s="258"/>
      <c r="N141" s="56"/>
      <c r="O141" s="28"/>
      <c r="P141" s="56"/>
      <c r="Q141" s="28"/>
      <c r="R141" s="132"/>
      <c r="S141" s="213"/>
      <c r="T141" s="285"/>
      <c r="U141" s="27" t="s">
        <v>37</v>
      </c>
      <c r="V141" s="186"/>
      <c r="W141" s="56"/>
      <c r="X141" s="187">
        <v>43.856693</v>
      </c>
      <c r="Y141" s="187">
        <v>46.676568000000003</v>
      </c>
      <c r="Z141" s="187">
        <v>0.99568641999999996</v>
      </c>
      <c r="AA141" s="62">
        <v>0.99741701000000005</v>
      </c>
      <c r="AB141" s="62">
        <v>4.9026180000000001E-3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0.71343099999999993</v>
      </c>
      <c r="AN141" s="121">
        <f t="shared" si="15"/>
        <v>0.56808000000000192</v>
      </c>
      <c r="AO141" s="121">
        <f t="shared" si="16"/>
        <v>3.5589999999996458E-4</v>
      </c>
      <c r="AP141" s="121">
        <f t="shared" si="17"/>
        <v>2.9484000000001842E-4</v>
      </c>
      <c r="AQ141" s="87">
        <f t="shared" si="18"/>
        <v>-3.8938699999999972E-4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28.890523000000002</v>
      </c>
      <c r="G143" s="96">
        <v>32.534849999999999</v>
      </c>
      <c r="H143" s="96">
        <v>0.94431271000000006</v>
      </c>
      <c r="I143" s="60">
        <v>0.96879493000000005</v>
      </c>
      <c r="J143" s="60">
        <v>7.3512670000000002E-2</v>
      </c>
      <c r="K143" s="61"/>
      <c r="L143" s="257"/>
      <c r="M143" s="257"/>
      <c r="N143" s="55"/>
      <c r="O143" s="26"/>
      <c r="P143" s="55"/>
      <c r="Q143" s="26"/>
      <c r="R143" s="131"/>
      <c r="S143" s="213"/>
      <c r="T143" s="284" t="s">
        <v>93</v>
      </c>
      <c r="U143" s="25" t="s">
        <v>33</v>
      </c>
      <c r="V143" s="39"/>
      <c r="W143" s="55"/>
      <c r="X143" s="96">
        <v>29.950952000000001</v>
      </c>
      <c r="Y143" s="96">
        <v>33.530135999999999</v>
      </c>
      <c r="Z143" s="96">
        <v>0.95021385000000003</v>
      </c>
      <c r="AA143" s="60">
        <v>0.97102546000000001</v>
      </c>
      <c r="AB143" s="60">
        <v>6.4283705999999996E-2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>
        <f t="shared" si="14"/>
        <v>1.0604289999999992</v>
      </c>
      <c r="AN143" s="95">
        <f t="shared" si="15"/>
        <v>0.99528600000000012</v>
      </c>
      <c r="AO143" s="95">
        <f t="shared" si="16"/>
        <v>5.9011399999999714E-3</v>
      </c>
      <c r="AP143" s="95">
        <f t="shared" si="17"/>
        <v>2.2305299999999528E-3</v>
      </c>
      <c r="AQ143" s="120">
        <f t="shared" si="18"/>
        <v>-9.2289640000000062E-3</v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33.661541</v>
      </c>
      <c r="G144" s="187">
        <v>36.979196000000002</v>
      </c>
      <c r="H144" s="187">
        <v>0.97520708</v>
      </c>
      <c r="I144" s="62">
        <v>0.98487232000000002</v>
      </c>
      <c r="J144" s="62">
        <v>3.5894725000000002E-2</v>
      </c>
      <c r="K144" s="188"/>
      <c r="L144" s="258"/>
      <c r="M144" s="258"/>
      <c r="N144" s="56"/>
      <c r="O144" s="28"/>
      <c r="P144" s="56"/>
      <c r="Q144" s="28"/>
      <c r="R144" s="132"/>
      <c r="S144" s="213"/>
      <c r="T144" s="285"/>
      <c r="U144" s="27" t="s">
        <v>34</v>
      </c>
      <c r="V144" s="186"/>
      <c r="W144" s="56"/>
      <c r="X144" s="187">
        <v>34.297525</v>
      </c>
      <c r="Y144" s="187">
        <v>37.554763000000001</v>
      </c>
      <c r="Z144" s="187">
        <v>0.97857203000000004</v>
      </c>
      <c r="AA144" s="62">
        <v>0.98633744000000001</v>
      </c>
      <c r="AB144" s="62">
        <v>3.0714568000000001E-2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0.63598400000000055</v>
      </c>
      <c r="AN144" s="121">
        <f t="shared" si="15"/>
        <v>0.5755669999999995</v>
      </c>
      <c r="AO144" s="121">
        <f t="shared" si="16"/>
        <v>3.3649500000000332E-3</v>
      </c>
      <c r="AP144" s="121">
        <f t="shared" si="17"/>
        <v>1.4651199999999864E-3</v>
      </c>
      <c r="AQ144" s="87">
        <f t="shared" si="18"/>
        <v>-5.1801570000000012E-3</v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38.800854000000001</v>
      </c>
      <c r="G145" s="187">
        <v>42.165891999999999</v>
      </c>
      <c r="H145" s="187">
        <v>0.9903864</v>
      </c>
      <c r="I145" s="62">
        <v>0.99386291999999998</v>
      </c>
      <c r="J145" s="62">
        <v>1.3878214999999999E-2</v>
      </c>
      <c r="K145" s="188"/>
      <c r="L145" s="258"/>
      <c r="M145" s="258"/>
      <c r="N145" s="56"/>
      <c r="O145" s="28"/>
      <c r="P145" s="56"/>
      <c r="Q145" s="28"/>
      <c r="R145" s="132"/>
      <c r="S145" s="213"/>
      <c r="T145" s="285"/>
      <c r="U145" s="27" t="s">
        <v>35</v>
      </c>
      <c r="V145" s="186"/>
      <c r="W145" s="56"/>
      <c r="X145" s="187">
        <v>39.758935000000001</v>
      </c>
      <c r="Y145" s="187">
        <v>42.951284999999999</v>
      </c>
      <c r="Z145" s="187">
        <v>0.99166098000000003</v>
      </c>
      <c r="AA145" s="62">
        <v>0.99466695999999999</v>
      </c>
      <c r="AB145" s="62">
        <v>1.1851857E-2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0.95808099999999996</v>
      </c>
      <c r="AN145" s="121">
        <f t="shared" si="15"/>
        <v>0.78539299999999912</v>
      </c>
      <c r="AO145" s="121">
        <f t="shared" si="16"/>
        <v>1.2745800000000251E-3</v>
      </c>
      <c r="AP145" s="121">
        <f t="shared" si="17"/>
        <v>8.0404000000000586E-4</v>
      </c>
      <c r="AQ145" s="87">
        <f t="shared" si="18"/>
        <v>-2.0263579999999989E-3</v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43.028751999999997</v>
      </c>
      <c r="G146" s="187">
        <v>45.975703000000003</v>
      </c>
      <c r="H146" s="187">
        <v>0.99503845000000002</v>
      </c>
      <c r="I146" s="62">
        <v>0.99705473</v>
      </c>
      <c r="J146" s="62">
        <v>6.1670609999999997E-3</v>
      </c>
      <c r="K146" s="188"/>
      <c r="L146" s="258"/>
      <c r="M146" s="258"/>
      <c r="N146" s="56"/>
      <c r="O146" s="28"/>
      <c r="P146" s="56"/>
      <c r="Q146" s="28"/>
      <c r="R146" s="132"/>
      <c r="S146" s="213"/>
      <c r="T146" s="285"/>
      <c r="U146" s="27" t="s">
        <v>37</v>
      </c>
      <c r="V146" s="186"/>
      <c r="W146" s="56"/>
      <c r="X146" s="187">
        <v>43.613106999999999</v>
      </c>
      <c r="Y146" s="187">
        <v>46.497587000000003</v>
      </c>
      <c r="Z146" s="187">
        <v>0.99538886999999998</v>
      </c>
      <c r="AA146" s="62">
        <v>0.99730218999999998</v>
      </c>
      <c r="AB146" s="62">
        <v>5.3215329999999998E-3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0.58435500000000218</v>
      </c>
      <c r="AN146" s="121">
        <f t="shared" si="15"/>
        <v>0.52188400000000001</v>
      </c>
      <c r="AO146" s="121">
        <f t="shared" si="16"/>
        <v>3.5041999999996243E-4</v>
      </c>
      <c r="AP146" s="121">
        <f t="shared" si="17"/>
        <v>2.4745999999997714E-4</v>
      </c>
      <c r="AQ146" s="87">
        <f t="shared" si="18"/>
        <v>-8.455279999999999E-4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27.056588000000001</v>
      </c>
      <c r="G148" s="96">
        <v>31.499956999999998</v>
      </c>
      <c r="H148" s="96">
        <v>0.93684310999999998</v>
      </c>
      <c r="I148" s="60">
        <v>0.95929836000000002</v>
      </c>
      <c r="J148" s="60">
        <v>7.3636129999999994E-2</v>
      </c>
      <c r="K148" s="61"/>
      <c r="L148" s="257"/>
      <c r="M148" s="257"/>
      <c r="N148" s="55"/>
      <c r="O148" s="26"/>
      <c r="P148" s="55"/>
      <c r="Q148" s="26"/>
      <c r="R148" s="131"/>
      <c r="S148" s="213"/>
      <c r="T148" s="284" t="s">
        <v>94</v>
      </c>
      <c r="U148" s="25" t="s">
        <v>33</v>
      </c>
      <c r="V148" s="39"/>
      <c r="W148" s="55"/>
      <c r="X148" s="96">
        <v>28.091464999999999</v>
      </c>
      <c r="Y148" s="96">
        <v>32.520411000000003</v>
      </c>
      <c r="Z148" s="96">
        <v>0.94369844000000003</v>
      </c>
      <c r="AA148" s="60">
        <v>0.96340888999999996</v>
      </c>
      <c r="AB148" s="60">
        <v>6.2893359999999995E-2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>
        <f t="shared" si="14"/>
        <v>1.034876999999998</v>
      </c>
      <c r="AN148" s="95">
        <f t="shared" si="15"/>
        <v>1.0204540000000044</v>
      </c>
      <c r="AO148" s="95">
        <f t="shared" si="16"/>
        <v>6.8553300000000483E-3</v>
      </c>
      <c r="AP148" s="95">
        <f t="shared" si="17"/>
        <v>4.1105299999999456E-3</v>
      </c>
      <c r="AQ148" s="120">
        <f t="shared" si="18"/>
        <v>-1.0742769999999999E-2</v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32.501018999999999</v>
      </c>
      <c r="G149" s="187">
        <v>36.141630999999997</v>
      </c>
      <c r="H149" s="187">
        <v>0.97441266999999998</v>
      </c>
      <c r="I149" s="62">
        <v>0.98274640999999996</v>
      </c>
      <c r="J149" s="62">
        <v>3.1571950000000001E-2</v>
      </c>
      <c r="K149" s="188"/>
      <c r="L149" s="258"/>
      <c r="M149" s="258"/>
      <c r="N149" s="56"/>
      <c r="O149" s="28"/>
      <c r="P149" s="56"/>
      <c r="Q149" s="28"/>
      <c r="R149" s="132"/>
      <c r="S149" s="213"/>
      <c r="T149" s="285"/>
      <c r="U149" s="27" t="s">
        <v>34</v>
      </c>
      <c r="V149" s="186"/>
      <c r="W149" s="56"/>
      <c r="X149" s="187">
        <v>33.296998000000002</v>
      </c>
      <c r="Y149" s="187">
        <v>37.046382999999999</v>
      </c>
      <c r="Z149" s="187">
        <v>0.97734197</v>
      </c>
      <c r="AA149" s="62">
        <v>0.98427107999999996</v>
      </c>
      <c r="AB149" s="62">
        <v>2.6949503999999999E-2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0.79597900000000266</v>
      </c>
      <c r="AN149" s="121">
        <f t="shared" si="15"/>
        <v>0.904752000000002</v>
      </c>
      <c r="AO149" s="121">
        <f t="shared" si="16"/>
        <v>2.9293000000000236E-3</v>
      </c>
      <c r="AP149" s="121">
        <f t="shared" si="17"/>
        <v>1.5246700000000057E-3</v>
      </c>
      <c r="AQ149" s="87">
        <f t="shared" si="18"/>
        <v>-4.6224460000000023E-3</v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38.332053000000002</v>
      </c>
      <c r="G150" s="187">
        <v>41.664141999999998</v>
      </c>
      <c r="H150" s="187">
        <v>0.99048961999999996</v>
      </c>
      <c r="I150" s="62">
        <v>0.99338987999999995</v>
      </c>
      <c r="J150" s="62">
        <v>1.1958163000000001E-2</v>
      </c>
      <c r="K150" s="188"/>
      <c r="L150" s="258"/>
      <c r="M150" s="258"/>
      <c r="N150" s="56"/>
      <c r="O150" s="28"/>
      <c r="P150" s="56"/>
      <c r="Q150" s="28"/>
      <c r="R150" s="132"/>
      <c r="S150" s="213"/>
      <c r="T150" s="285"/>
      <c r="U150" s="27" t="s">
        <v>35</v>
      </c>
      <c r="V150" s="186"/>
      <c r="W150" s="56"/>
      <c r="X150" s="187">
        <v>39.139918999999999</v>
      </c>
      <c r="Y150" s="187">
        <v>42.533496999999997</v>
      </c>
      <c r="Z150" s="187">
        <v>0.99171575000000001</v>
      </c>
      <c r="AA150" s="62">
        <v>0.99423452999999995</v>
      </c>
      <c r="AB150" s="62">
        <v>1.0689755E-2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0.80786599999999709</v>
      </c>
      <c r="AN150" s="121">
        <f t="shared" si="15"/>
        <v>0.86935499999999877</v>
      </c>
      <c r="AO150" s="121">
        <f t="shared" si="16"/>
        <v>1.2261300000000475E-3</v>
      </c>
      <c r="AP150" s="121">
        <f t="shared" si="17"/>
        <v>8.4465000000000234E-4</v>
      </c>
      <c r="AQ150" s="87">
        <f t="shared" si="18"/>
        <v>-1.2684080000000004E-3</v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42.833067999999997</v>
      </c>
      <c r="G151" s="187">
        <v>45.923464000000003</v>
      </c>
      <c r="H151" s="187">
        <v>0.99533537000000005</v>
      </c>
      <c r="I151" s="62">
        <v>0.99691415000000005</v>
      </c>
      <c r="J151" s="62">
        <v>5.0386600000000004E-3</v>
      </c>
      <c r="K151" s="188"/>
      <c r="L151" s="258"/>
      <c r="M151" s="258"/>
      <c r="N151" s="56"/>
      <c r="O151" s="28"/>
      <c r="P151" s="56"/>
      <c r="Q151" s="28"/>
      <c r="R151" s="132"/>
      <c r="S151" s="213"/>
      <c r="T151" s="285"/>
      <c r="U151" s="27" t="s">
        <v>37</v>
      </c>
      <c r="V151" s="186"/>
      <c r="W151" s="56"/>
      <c r="X151" s="187">
        <v>43.646825999999997</v>
      </c>
      <c r="Y151" s="187">
        <v>46.652340000000002</v>
      </c>
      <c r="Z151" s="187">
        <v>0.99566874999999999</v>
      </c>
      <c r="AA151" s="62">
        <v>0.99725741000000001</v>
      </c>
      <c r="AB151" s="62">
        <v>4.4435626000000001E-3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0.81375799999999998</v>
      </c>
      <c r="AN151" s="121">
        <f t="shared" si="15"/>
        <v>0.72887599999999964</v>
      </c>
      <c r="AO151" s="121">
        <f t="shared" si="16"/>
        <v>3.3337999999993873E-4</v>
      </c>
      <c r="AP151" s="121">
        <f t="shared" si="17"/>
        <v>3.4325999999995638E-4</v>
      </c>
      <c r="AQ151" s="87">
        <f t="shared" si="18"/>
        <v>-5.950974000000003E-4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>
        <v>28.144874000000002</v>
      </c>
      <c r="G153" s="96">
        <v>32.184420000000003</v>
      </c>
      <c r="H153" s="96">
        <v>0.93194677000000004</v>
      </c>
      <c r="I153" s="60">
        <v>0.96591364999999996</v>
      </c>
      <c r="J153" s="60">
        <v>6.8353739999999996E-2</v>
      </c>
      <c r="K153" s="61"/>
      <c r="L153" s="257"/>
      <c r="M153" s="257"/>
      <c r="N153" s="55"/>
      <c r="O153" s="26"/>
      <c r="P153" s="55"/>
      <c r="Q153" s="26"/>
      <c r="R153" s="131"/>
      <c r="S153" s="213"/>
      <c r="T153" s="284" t="s">
        <v>95</v>
      </c>
      <c r="U153" s="25" t="s">
        <v>33</v>
      </c>
      <c r="V153" s="39"/>
      <c r="W153" s="55"/>
      <c r="X153" s="96">
        <v>29.014938999999998</v>
      </c>
      <c r="Y153" s="96">
        <v>33.064194999999998</v>
      </c>
      <c r="Z153" s="96">
        <v>0.94059594999999996</v>
      </c>
      <c r="AA153" s="60">
        <v>0.96839030000000004</v>
      </c>
      <c r="AB153" s="60">
        <v>5.761836E-2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>
        <f t="shared" si="14"/>
        <v>0.87006499999999676</v>
      </c>
      <c r="AN153" s="95">
        <f t="shared" si="15"/>
        <v>0.87977499999999509</v>
      </c>
      <c r="AO153" s="95">
        <f t="shared" si="16"/>
        <v>8.649179999999923E-3</v>
      </c>
      <c r="AP153" s="95">
        <f t="shared" si="17"/>
        <v>2.4766500000000802E-3</v>
      </c>
      <c r="AQ153" s="120">
        <f t="shared" si="18"/>
        <v>-1.0735379999999996E-2</v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>
        <v>32.836723999999997</v>
      </c>
      <c r="G154" s="187">
        <v>36.350065999999998</v>
      </c>
      <c r="H154" s="187">
        <v>0.97031106</v>
      </c>
      <c r="I154" s="62">
        <v>0.98310560999999996</v>
      </c>
      <c r="J154" s="62">
        <v>3.1085270000000002E-2</v>
      </c>
      <c r="K154" s="188"/>
      <c r="L154" s="258"/>
      <c r="M154" s="258"/>
      <c r="N154" s="56"/>
      <c r="O154" s="28"/>
      <c r="P154" s="56"/>
      <c r="Q154" s="28"/>
      <c r="R154" s="132"/>
      <c r="S154" s="213"/>
      <c r="T154" s="285"/>
      <c r="U154" s="27" t="s">
        <v>34</v>
      </c>
      <c r="V154" s="186"/>
      <c r="W154" s="56"/>
      <c r="X154" s="187">
        <v>33.608530000000002</v>
      </c>
      <c r="Y154" s="187">
        <v>37.182192999999998</v>
      </c>
      <c r="Z154" s="187">
        <v>0.97457755000000001</v>
      </c>
      <c r="AA154" s="62">
        <v>0.98446416000000003</v>
      </c>
      <c r="AB154" s="62">
        <v>2.5864188E-2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0.7718060000000051</v>
      </c>
      <c r="AN154" s="121">
        <f t="shared" si="15"/>
        <v>0.83212699999999984</v>
      </c>
      <c r="AO154" s="121">
        <f t="shared" si="16"/>
        <v>4.2664900000000117E-3</v>
      </c>
      <c r="AP154" s="121">
        <f t="shared" si="17"/>
        <v>1.3585500000000694E-3</v>
      </c>
      <c r="AQ154" s="87">
        <f t="shared" si="18"/>
        <v>-5.2210820000000019E-3</v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>
        <v>38.368903000000003</v>
      </c>
      <c r="G155" s="187">
        <v>41.726689999999998</v>
      </c>
      <c r="H155" s="187">
        <v>0.98922909000000003</v>
      </c>
      <c r="I155" s="62">
        <v>0.99313404000000005</v>
      </c>
      <c r="J155" s="62">
        <v>1.2186412000000001E-2</v>
      </c>
      <c r="K155" s="188"/>
      <c r="L155" s="258"/>
      <c r="M155" s="258"/>
      <c r="N155" s="56"/>
      <c r="O155" s="28"/>
      <c r="P155" s="56"/>
      <c r="Q155" s="28"/>
      <c r="R155" s="132"/>
      <c r="S155" s="213"/>
      <c r="T155" s="285"/>
      <c r="U155" s="27" t="s">
        <v>35</v>
      </c>
      <c r="V155" s="186"/>
      <c r="W155" s="56"/>
      <c r="X155" s="187">
        <v>39.175626000000001</v>
      </c>
      <c r="Y155" s="187">
        <v>42.546225999999997</v>
      </c>
      <c r="Z155" s="187">
        <v>0.99067181999999998</v>
      </c>
      <c r="AA155" s="62">
        <v>0.99371935</v>
      </c>
      <c r="AB155" s="62">
        <v>1.0026184E-2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0.80672299999999808</v>
      </c>
      <c r="AN155" s="121">
        <f t="shared" si="15"/>
        <v>0.81953599999999938</v>
      </c>
      <c r="AO155" s="121">
        <f t="shared" si="16"/>
        <v>1.4427299999999477E-3</v>
      </c>
      <c r="AP155" s="121">
        <f t="shared" si="17"/>
        <v>5.8530999999995004E-4</v>
      </c>
      <c r="AQ155" s="87">
        <f t="shared" si="18"/>
        <v>-2.1602280000000001E-3</v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>
        <v>43.032829999999997</v>
      </c>
      <c r="G156" s="187">
        <v>46.137470999999998</v>
      </c>
      <c r="H156" s="187">
        <v>0.99488374000000002</v>
      </c>
      <c r="I156" s="62">
        <v>0.99665740999999997</v>
      </c>
      <c r="J156" s="62">
        <v>4.6788369999999999E-3</v>
      </c>
      <c r="K156" s="188"/>
      <c r="L156" s="258"/>
      <c r="M156" s="258"/>
      <c r="N156" s="56"/>
      <c r="O156" s="28"/>
      <c r="P156" s="56"/>
      <c r="Q156" s="28"/>
      <c r="R156" s="132"/>
      <c r="S156" s="213"/>
      <c r="T156" s="285"/>
      <c r="U156" s="27" t="s">
        <v>37</v>
      </c>
      <c r="V156" s="186"/>
      <c r="W156" s="56"/>
      <c r="X156" s="187">
        <v>43.655133999999997</v>
      </c>
      <c r="Y156" s="187">
        <v>46.666738000000002</v>
      </c>
      <c r="Z156" s="187">
        <v>0.99535996000000004</v>
      </c>
      <c r="AA156" s="62">
        <v>0.99698220999999998</v>
      </c>
      <c r="AB156" s="62">
        <v>3.9829206999999998E-3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0.62230399999999975</v>
      </c>
      <c r="AN156" s="121">
        <f t="shared" si="15"/>
        <v>0.52926700000000437</v>
      </c>
      <c r="AO156" s="121">
        <f t="shared" si="16"/>
        <v>4.7622000000002718E-4</v>
      </c>
      <c r="AP156" s="121">
        <f t="shared" si="17"/>
        <v>3.2480000000001397E-4</v>
      </c>
      <c r="AQ156" s="87">
        <f t="shared" si="18"/>
        <v>-6.9591630000000008E-4</v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>
        <v>27.711545000000001</v>
      </c>
      <c r="G158" s="96">
        <v>31.435482</v>
      </c>
      <c r="H158" s="96">
        <v>0.93185530999999999</v>
      </c>
      <c r="I158" s="60">
        <v>0.96200859999999999</v>
      </c>
      <c r="J158" s="60">
        <v>6.8331234000000005E-2</v>
      </c>
      <c r="K158" s="61"/>
      <c r="L158" s="257"/>
      <c r="M158" s="257"/>
      <c r="N158" s="55"/>
      <c r="O158" s="26"/>
      <c r="P158" s="55"/>
      <c r="Q158" s="26"/>
      <c r="R158" s="131"/>
      <c r="S158" s="213"/>
      <c r="T158" s="284" t="s">
        <v>96</v>
      </c>
      <c r="U158" s="25" t="s">
        <v>33</v>
      </c>
      <c r="V158" s="39"/>
      <c r="W158" s="55"/>
      <c r="X158" s="96">
        <v>28.651301</v>
      </c>
      <c r="Y158" s="96">
        <v>32.357357999999998</v>
      </c>
      <c r="Z158" s="96">
        <v>0.94046549000000002</v>
      </c>
      <c r="AA158" s="60">
        <v>0.96510985000000005</v>
      </c>
      <c r="AB158" s="60">
        <v>5.8323989999999999E-2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>
        <f t="shared" si="14"/>
        <v>0.93975599999999915</v>
      </c>
      <c r="AN158" s="95">
        <f t="shared" si="15"/>
        <v>0.92187599999999748</v>
      </c>
      <c r="AO158" s="95">
        <f t="shared" si="16"/>
        <v>8.6101800000000228E-3</v>
      </c>
      <c r="AP158" s="95">
        <f t="shared" si="17"/>
        <v>3.1012500000000554E-3</v>
      </c>
      <c r="AQ158" s="120">
        <f t="shared" si="18"/>
        <v>-1.0007244000000005E-2</v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>
        <v>32.356529000000002</v>
      </c>
      <c r="G159" s="187">
        <v>35.722740000000002</v>
      </c>
      <c r="H159" s="187">
        <v>0.97119080999999996</v>
      </c>
      <c r="I159" s="62">
        <v>0.98206289999999996</v>
      </c>
      <c r="J159" s="62">
        <v>2.8188075999999999E-2</v>
      </c>
      <c r="K159" s="188"/>
      <c r="L159" s="258"/>
      <c r="M159" s="258"/>
      <c r="N159" s="56"/>
      <c r="O159" s="28"/>
      <c r="P159" s="56"/>
      <c r="Q159" s="28"/>
      <c r="R159" s="132"/>
      <c r="S159" s="213"/>
      <c r="T159" s="285"/>
      <c r="U159" s="27" t="s">
        <v>34</v>
      </c>
      <c r="V159" s="186"/>
      <c r="W159" s="56"/>
      <c r="X159" s="187">
        <v>33.397779999999997</v>
      </c>
      <c r="Y159" s="187">
        <v>36.771500000000003</v>
      </c>
      <c r="Z159" s="187">
        <v>0.97491832</v>
      </c>
      <c r="AA159" s="62">
        <v>0.98395049999999995</v>
      </c>
      <c r="AB159" s="62">
        <v>2.4802523E-2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1.0412509999999955</v>
      </c>
      <c r="AN159" s="121">
        <f t="shared" si="15"/>
        <v>1.0487600000000015</v>
      </c>
      <c r="AO159" s="121">
        <f t="shared" si="16"/>
        <v>3.727510000000045E-3</v>
      </c>
      <c r="AP159" s="121">
        <f t="shared" si="17"/>
        <v>1.8875999999999893E-3</v>
      </c>
      <c r="AQ159" s="87">
        <f t="shared" si="18"/>
        <v>-3.3855529999999995E-3</v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>
        <v>37.844855000000003</v>
      </c>
      <c r="G160" s="187">
        <v>41.216492000000002</v>
      </c>
      <c r="H160" s="187">
        <v>0.98891346000000002</v>
      </c>
      <c r="I160" s="62">
        <v>0.99248362999999995</v>
      </c>
      <c r="J160" s="62">
        <v>1.1247771E-2</v>
      </c>
      <c r="K160" s="188"/>
      <c r="L160" s="258"/>
      <c r="M160" s="258"/>
      <c r="N160" s="56"/>
      <c r="O160" s="28"/>
      <c r="P160" s="56"/>
      <c r="Q160" s="28"/>
      <c r="R160" s="132"/>
      <c r="S160" s="213"/>
      <c r="T160" s="285"/>
      <c r="U160" s="27" t="s">
        <v>35</v>
      </c>
      <c r="V160" s="186"/>
      <c r="W160" s="56"/>
      <c r="X160" s="187">
        <v>39.017004</v>
      </c>
      <c r="Y160" s="187">
        <v>42.302745000000002</v>
      </c>
      <c r="Z160" s="187">
        <v>0.99058451000000003</v>
      </c>
      <c r="AA160" s="62">
        <v>0.99361783999999997</v>
      </c>
      <c r="AB160" s="62">
        <v>8.8751139999999999E-3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1.1721489999999974</v>
      </c>
      <c r="AN160" s="121">
        <f t="shared" si="15"/>
        <v>1.0862529999999992</v>
      </c>
      <c r="AO160" s="121">
        <f t="shared" si="16"/>
        <v>1.6710500000000073E-3</v>
      </c>
      <c r="AP160" s="121">
        <f t="shared" si="17"/>
        <v>1.1342100000000244E-3</v>
      </c>
      <c r="AQ160" s="87">
        <f t="shared" si="18"/>
        <v>-2.3726570000000002E-3</v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>
        <v>42.26943</v>
      </c>
      <c r="G161" s="187">
        <v>45.305934000000001</v>
      </c>
      <c r="H161" s="187">
        <v>0.99465700999999995</v>
      </c>
      <c r="I161" s="62">
        <v>0.99648831000000004</v>
      </c>
      <c r="J161" s="62">
        <v>4.7845463000000003E-3</v>
      </c>
      <c r="K161" s="188"/>
      <c r="L161" s="258"/>
      <c r="M161" s="258"/>
      <c r="N161" s="56"/>
      <c r="O161" s="28"/>
      <c r="P161" s="56"/>
      <c r="Q161" s="28"/>
      <c r="R161" s="132"/>
      <c r="S161" s="213"/>
      <c r="T161" s="285"/>
      <c r="U161" s="27" t="s">
        <v>37</v>
      </c>
      <c r="V161" s="186"/>
      <c r="W161" s="56"/>
      <c r="X161" s="187">
        <v>42.981335000000001</v>
      </c>
      <c r="Y161" s="187">
        <v>45.939183</v>
      </c>
      <c r="Z161" s="187">
        <v>0.99512840000000002</v>
      </c>
      <c r="AA161" s="62">
        <v>0.99685005000000004</v>
      </c>
      <c r="AB161" s="62">
        <v>4.0962244E-3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0.71190500000000156</v>
      </c>
      <c r="AN161" s="121">
        <f t="shared" ref="AN161:AN224" si="20">IF(OR(Y161="",G161=""),"",Y161-G161)</f>
        <v>0.63324899999999928</v>
      </c>
      <c r="AO161" s="121">
        <f t="shared" ref="AO161:AO224" si="21">IF(OR(Z161="",H161=""),"",Z161-H161)</f>
        <v>4.7139000000007147E-4</v>
      </c>
      <c r="AP161" s="121">
        <f t="shared" ref="AP161:AP224" si="22">IF(OR(AA161="",I161=""),"",AA161-I161)</f>
        <v>3.6173999999999928E-4</v>
      </c>
      <c r="AQ161" s="87">
        <f t="shared" ref="AQ161:AQ224" si="23">IF(OR(AB161="",J161=""),"",AB161-J161)</f>
        <v>-6.8832190000000029E-4</v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>
        <v>27.600670000000001</v>
      </c>
      <c r="G163" s="96">
        <v>32.023470000000003</v>
      </c>
      <c r="H163" s="96">
        <v>0.93972281999999996</v>
      </c>
      <c r="I163" s="60">
        <v>0.96281391999999999</v>
      </c>
      <c r="J163" s="60">
        <v>7.1945034000000005E-2</v>
      </c>
      <c r="K163" s="61"/>
      <c r="L163" s="257"/>
      <c r="M163" s="257"/>
      <c r="N163" s="55"/>
      <c r="O163" s="26"/>
      <c r="P163" s="55"/>
      <c r="Q163" s="26"/>
      <c r="R163" s="131"/>
      <c r="S163" s="213"/>
      <c r="T163" s="284" t="s">
        <v>97</v>
      </c>
      <c r="U163" s="25" t="s">
        <v>33</v>
      </c>
      <c r="V163" s="39"/>
      <c r="W163" s="55"/>
      <c r="X163" s="96">
        <v>28.617581000000001</v>
      </c>
      <c r="Y163" s="96">
        <v>33.03707</v>
      </c>
      <c r="Z163" s="96">
        <v>0.94589875999999995</v>
      </c>
      <c r="AA163" s="60">
        <v>0.96660948999999996</v>
      </c>
      <c r="AB163" s="60">
        <v>6.3767210000000005E-2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>
        <f t="shared" si="19"/>
        <v>1.0169110000000003</v>
      </c>
      <c r="AN163" s="95">
        <f t="shared" si="20"/>
        <v>1.0135999999999967</v>
      </c>
      <c r="AO163" s="95">
        <f t="shared" si="21"/>
        <v>6.1759399999999909E-3</v>
      </c>
      <c r="AP163" s="95">
        <f t="shared" si="22"/>
        <v>3.7955699999999704E-3</v>
      </c>
      <c r="AQ163" s="120">
        <f t="shared" si="23"/>
        <v>-8.1778240000000002E-3</v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>
        <v>32.914414999999998</v>
      </c>
      <c r="G164" s="187">
        <v>36.526031000000003</v>
      </c>
      <c r="H164" s="187">
        <v>0.97499020000000003</v>
      </c>
      <c r="I164" s="62">
        <v>0.98363476000000005</v>
      </c>
      <c r="J164" s="62">
        <v>3.3078690000000001E-2</v>
      </c>
      <c r="K164" s="188"/>
      <c r="L164" s="258"/>
      <c r="M164" s="258"/>
      <c r="N164" s="56"/>
      <c r="O164" s="28"/>
      <c r="P164" s="56"/>
      <c r="Q164" s="28"/>
      <c r="R164" s="132"/>
      <c r="S164" s="213"/>
      <c r="T164" s="285"/>
      <c r="U164" s="27" t="s">
        <v>34</v>
      </c>
      <c r="V164" s="186"/>
      <c r="W164" s="56"/>
      <c r="X164" s="187">
        <v>33.833340999999997</v>
      </c>
      <c r="Y164" s="187">
        <v>37.543382999999999</v>
      </c>
      <c r="Z164" s="187">
        <v>0.97789618</v>
      </c>
      <c r="AA164" s="62">
        <v>0.98534683000000001</v>
      </c>
      <c r="AB164" s="62">
        <v>2.8164688E-2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0.91892599999999902</v>
      </c>
      <c r="AN164" s="121">
        <f t="shared" si="20"/>
        <v>1.0173519999999954</v>
      </c>
      <c r="AO164" s="121">
        <f t="shared" si="21"/>
        <v>2.9059799999999747E-3</v>
      </c>
      <c r="AP164" s="121">
        <f t="shared" si="22"/>
        <v>1.7120699999999545E-3</v>
      </c>
      <c r="AQ164" s="87">
        <f t="shared" si="23"/>
        <v>-4.9140020000000006E-3</v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>
        <v>38.530638000000003</v>
      </c>
      <c r="G165" s="187">
        <v>41.819042000000003</v>
      </c>
      <c r="H165" s="187">
        <v>0.99054522</v>
      </c>
      <c r="I165" s="62">
        <v>0.99365258999999995</v>
      </c>
      <c r="J165" s="62">
        <v>1.2853125999999999E-2</v>
      </c>
      <c r="K165" s="188"/>
      <c r="L165" s="258"/>
      <c r="M165" s="258"/>
      <c r="N165" s="56"/>
      <c r="O165" s="28"/>
      <c r="P165" s="56"/>
      <c r="Q165" s="28"/>
      <c r="R165" s="132"/>
      <c r="S165" s="213"/>
      <c r="T165" s="285"/>
      <c r="U165" s="27" t="s">
        <v>35</v>
      </c>
      <c r="V165" s="186"/>
      <c r="W165" s="56"/>
      <c r="X165" s="187">
        <v>39.334747999999998</v>
      </c>
      <c r="Y165" s="187">
        <v>42.695214999999997</v>
      </c>
      <c r="Z165" s="187">
        <v>0.99170550999999996</v>
      </c>
      <c r="AA165" s="62">
        <v>0.99436811999999997</v>
      </c>
      <c r="AB165" s="62">
        <v>1.1910382000000001E-2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0.80410999999999433</v>
      </c>
      <c r="AN165" s="121">
        <f t="shared" si="20"/>
        <v>0.87617299999999432</v>
      </c>
      <c r="AO165" s="121">
        <f t="shared" si="21"/>
        <v>1.1602899999999527E-3</v>
      </c>
      <c r="AP165" s="121">
        <f t="shared" si="22"/>
        <v>7.1553000000001976E-4</v>
      </c>
      <c r="AQ165" s="87">
        <f t="shared" si="23"/>
        <v>-9.4274399999999883E-4</v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>
        <v>42.995522999999999</v>
      </c>
      <c r="G166" s="187">
        <v>46.028613999999997</v>
      </c>
      <c r="H166" s="187">
        <v>0.99507699000000005</v>
      </c>
      <c r="I166" s="62">
        <v>0.99700445000000004</v>
      </c>
      <c r="J166" s="62">
        <v>6.0540940000000003E-3</v>
      </c>
      <c r="K166" s="188"/>
      <c r="L166" s="258"/>
      <c r="M166" s="258"/>
      <c r="N166" s="56"/>
      <c r="O166" s="28"/>
      <c r="P166" s="56"/>
      <c r="Q166" s="28"/>
      <c r="R166" s="132"/>
      <c r="S166" s="213"/>
      <c r="T166" s="285"/>
      <c r="U166" s="27" t="s">
        <v>37</v>
      </c>
      <c r="V166" s="186"/>
      <c r="W166" s="56"/>
      <c r="X166" s="187">
        <v>43.542290000000001</v>
      </c>
      <c r="Y166" s="187">
        <v>46.477302000000002</v>
      </c>
      <c r="Z166" s="187">
        <v>0.99538636000000003</v>
      </c>
      <c r="AA166" s="62">
        <v>0.99726904999999999</v>
      </c>
      <c r="AB166" s="62">
        <v>5.4872087000000002E-3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0.54676700000000267</v>
      </c>
      <c r="AN166" s="121">
        <f t="shared" si="20"/>
        <v>0.44868800000000419</v>
      </c>
      <c r="AO166" s="121">
        <f t="shared" si="21"/>
        <v>3.093699999999755E-4</v>
      </c>
      <c r="AP166" s="121">
        <f t="shared" si="22"/>
        <v>2.6459999999994821E-4</v>
      </c>
      <c r="AQ166" s="87">
        <f t="shared" si="23"/>
        <v>-5.6688530000000015E-4</v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>
        <v>28.383451999999998</v>
      </c>
      <c r="G168" s="96">
        <v>32.201237999999996</v>
      </c>
      <c r="H168" s="96">
        <v>0.93745590999999995</v>
      </c>
      <c r="I168" s="60">
        <v>0.96560670000000004</v>
      </c>
      <c r="J168" s="60">
        <v>6.7945993999999996E-2</v>
      </c>
      <c r="K168" s="61"/>
      <c r="L168" s="257"/>
      <c r="M168" s="257"/>
      <c r="N168" s="55"/>
      <c r="O168" s="26"/>
      <c r="P168" s="55"/>
      <c r="Q168" s="26"/>
      <c r="R168" s="131"/>
      <c r="S168" s="213"/>
      <c r="T168" s="284" t="s">
        <v>98</v>
      </c>
      <c r="U168" s="25" t="s">
        <v>33</v>
      </c>
      <c r="V168" s="39"/>
      <c r="W168" s="55"/>
      <c r="X168" s="96">
        <v>29.548573000000001</v>
      </c>
      <c r="Y168" s="96">
        <v>33.255135000000003</v>
      </c>
      <c r="Z168" s="96">
        <v>0.94494898999999999</v>
      </c>
      <c r="AA168" s="60">
        <v>0.96977084999999996</v>
      </c>
      <c r="AB168" s="60">
        <v>5.8156847999999997E-2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>
        <f t="shared" si="19"/>
        <v>1.1651210000000027</v>
      </c>
      <c r="AN168" s="95">
        <f t="shared" si="20"/>
        <v>1.0538970000000063</v>
      </c>
      <c r="AO168" s="95">
        <f t="shared" si="21"/>
        <v>7.4930800000000408E-3</v>
      </c>
      <c r="AP168" s="95">
        <f t="shared" si="22"/>
        <v>4.1641499999999221E-3</v>
      </c>
      <c r="AQ168" s="120">
        <f t="shared" si="23"/>
        <v>-9.7891459999999986E-3</v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>
        <v>33.175279000000003</v>
      </c>
      <c r="G169" s="187">
        <v>36.491442999999997</v>
      </c>
      <c r="H169" s="187">
        <v>0.97254529000000001</v>
      </c>
      <c r="I169" s="62">
        <v>0.98394926999999999</v>
      </c>
      <c r="J169" s="62">
        <v>3.1400709999999998E-2</v>
      </c>
      <c r="K169" s="188"/>
      <c r="L169" s="258"/>
      <c r="M169" s="258"/>
      <c r="N169" s="56"/>
      <c r="O169" s="28"/>
      <c r="P169" s="56"/>
      <c r="Q169" s="28"/>
      <c r="R169" s="132"/>
      <c r="S169" s="213"/>
      <c r="T169" s="285"/>
      <c r="U169" s="27" t="s">
        <v>34</v>
      </c>
      <c r="V169" s="186"/>
      <c r="W169" s="56"/>
      <c r="X169" s="187">
        <v>34.300566000000003</v>
      </c>
      <c r="Y169" s="187">
        <v>37.596375999999999</v>
      </c>
      <c r="Z169" s="187">
        <v>0.97633893999999999</v>
      </c>
      <c r="AA169" s="62">
        <v>0.98591008000000002</v>
      </c>
      <c r="AB169" s="62">
        <v>2.6170341E-2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1.1252870000000001</v>
      </c>
      <c r="AN169" s="121">
        <f t="shared" si="20"/>
        <v>1.1049330000000026</v>
      </c>
      <c r="AO169" s="121">
        <f t="shared" si="21"/>
        <v>3.7936499999999818E-3</v>
      </c>
      <c r="AP169" s="121">
        <f t="shared" si="22"/>
        <v>1.960810000000035E-3</v>
      </c>
      <c r="AQ169" s="87">
        <f t="shared" si="23"/>
        <v>-5.2303689999999986E-3</v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>
        <v>38.249639000000002</v>
      </c>
      <c r="G170" s="187">
        <v>41.501002999999997</v>
      </c>
      <c r="H170" s="187">
        <v>0.98935035999999998</v>
      </c>
      <c r="I170" s="62">
        <v>0.99319983999999994</v>
      </c>
      <c r="J170" s="62">
        <v>1.2001421E-2</v>
      </c>
      <c r="K170" s="188"/>
      <c r="L170" s="258"/>
      <c r="M170" s="258"/>
      <c r="N170" s="56"/>
      <c r="O170" s="28"/>
      <c r="P170" s="56"/>
      <c r="Q170" s="28"/>
      <c r="R170" s="132"/>
      <c r="S170" s="213"/>
      <c r="T170" s="285"/>
      <c r="U170" s="27" t="s">
        <v>35</v>
      </c>
      <c r="V170" s="186"/>
      <c r="W170" s="56"/>
      <c r="X170" s="187">
        <v>39.387976999999999</v>
      </c>
      <c r="Y170" s="187">
        <v>42.604931000000001</v>
      </c>
      <c r="Z170" s="187">
        <v>0.99092062000000003</v>
      </c>
      <c r="AA170" s="62">
        <v>0.99432578999999999</v>
      </c>
      <c r="AB170" s="62">
        <v>1.0271926000000001E-2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1.1383379999999974</v>
      </c>
      <c r="AN170" s="121">
        <f t="shared" si="20"/>
        <v>1.1039280000000034</v>
      </c>
      <c r="AO170" s="121">
        <f t="shared" si="21"/>
        <v>1.5702600000000455E-3</v>
      </c>
      <c r="AP170" s="121">
        <f t="shared" si="22"/>
        <v>1.1259500000000422E-3</v>
      </c>
      <c r="AQ170" s="87">
        <f t="shared" si="23"/>
        <v>-1.7294949999999993E-3</v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>
        <v>42.190382999999997</v>
      </c>
      <c r="G171" s="187">
        <v>45.201489000000002</v>
      </c>
      <c r="H171" s="187">
        <v>0.99459083000000004</v>
      </c>
      <c r="I171" s="62">
        <v>0.99668840999999997</v>
      </c>
      <c r="J171" s="62">
        <v>5.3596829999999996E-3</v>
      </c>
      <c r="K171" s="188"/>
      <c r="L171" s="258"/>
      <c r="M171" s="258"/>
      <c r="N171" s="56"/>
      <c r="O171" s="28"/>
      <c r="P171" s="56"/>
      <c r="Q171" s="28"/>
      <c r="R171" s="132"/>
      <c r="S171" s="213"/>
      <c r="T171" s="285"/>
      <c r="U171" s="27" t="s">
        <v>37</v>
      </c>
      <c r="V171" s="186"/>
      <c r="W171" s="56"/>
      <c r="X171" s="187">
        <v>42.890236000000002</v>
      </c>
      <c r="Y171" s="187">
        <v>45.839005</v>
      </c>
      <c r="Z171" s="187">
        <v>0.99504574000000001</v>
      </c>
      <c r="AA171" s="62">
        <v>0.99709835999999996</v>
      </c>
      <c r="AB171" s="62">
        <v>4.9940419999999998E-3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0.6998530000000045</v>
      </c>
      <c r="AN171" s="121">
        <f t="shared" si="20"/>
        <v>0.63751599999999797</v>
      </c>
      <c r="AO171" s="121">
        <f t="shared" si="21"/>
        <v>4.5490999999997506E-4</v>
      </c>
      <c r="AP171" s="121">
        <f t="shared" si="22"/>
        <v>4.0994999999999227E-4</v>
      </c>
      <c r="AQ171" s="87">
        <f t="shared" si="23"/>
        <v>-3.6564099999999988E-4</v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>
        <v>27.135408999999999</v>
      </c>
      <c r="G173" s="96">
        <v>31.485302999999998</v>
      </c>
      <c r="H173" s="96">
        <v>0.93222505</v>
      </c>
      <c r="I173" s="60">
        <v>0.96112684999999998</v>
      </c>
      <c r="J173" s="60">
        <v>7.7185154000000006E-2</v>
      </c>
      <c r="K173" s="61"/>
      <c r="L173" s="257"/>
      <c r="M173" s="257"/>
      <c r="N173" s="55"/>
      <c r="O173" s="26"/>
      <c r="P173" s="55"/>
      <c r="Q173" s="26"/>
      <c r="R173" s="131"/>
      <c r="S173" s="213"/>
      <c r="T173" s="284" t="s">
        <v>99</v>
      </c>
      <c r="U173" s="25" t="s">
        <v>33</v>
      </c>
      <c r="V173" s="39"/>
      <c r="W173" s="55"/>
      <c r="X173" s="96">
        <v>28.695468999999999</v>
      </c>
      <c r="Y173" s="96">
        <v>33.012208999999999</v>
      </c>
      <c r="Z173" s="96">
        <v>0.94137789999999999</v>
      </c>
      <c r="AA173" s="60">
        <v>0.96601678000000002</v>
      </c>
      <c r="AB173" s="60">
        <v>6.691532E-2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>
        <f t="shared" si="19"/>
        <v>1.56006</v>
      </c>
      <c r="AN173" s="95">
        <f t="shared" si="20"/>
        <v>1.5269060000000003</v>
      </c>
      <c r="AO173" s="95">
        <f t="shared" si="21"/>
        <v>9.1528499999999902E-3</v>
      </c>
      <c r="AP173" s="95">
        <f t="shared" si="22"/>
        <v>4.8899300000000423E-3</v>
      </c>
      <c r="AQ173" s="120">
        <f t="shared" si="23"/>
        <v>-1.0269834000000005E-2</v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>
        <v>32.598039999999997</v>
      </c>
      <c r="G174" s="187">
        <v>36.183869000000001</v>
      </c>
      <c r="H174" s="187">
        <v>0.97367466000000003</v>
      </c>
      <c r="I174" s="62">
        <v>0.98305732000000001</v>
      </c>
      <c r="J174" s="62">
        <v>3.4250944999999998E-2</v>
      </c>
      <c r="K174" s="188"/>
      <c r="L174" s="258"/>
      <c r="M174" s="258"/>
      <c r="N174" s="56"/>
      <c r="O174" s="28"/>
      <c r="P174" s="56"/>
      <c r="Q174" s="28"/>
      <c r="R174" s="132"/>
      <c r="S174" s="213"/>
      <c r="T174" s="285"/>
      <c r="U174" s="27" t="s">
        <v>34</v>
      </c>
      <c r="V174" s="186"/>
      <c r="W174" s="56"/>
      <c r="X174" s="187">
        <v>33.824916000000002</v>
      </c>
      <c r="Y174" s="187">
        <v>37.422505999999998</v>
      </c>
      <c r="Z174" s="187">
        <v>0.97707801000000005</v>
      </c>
      <c r="AA174" s="62">
        <v>0.98512595999999997</v>
      </c>
      <c r="AB174" s="62">
        <v>2.9370061999999999E-2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1.2268760000000043</v>
      </c>
      <c r="AN174" s="121">
        <f t="shared" si="20"/>
        <v>1.2386369999999971</v>
      </c>
      <c r="AO174" s="121">
        <f t="shared" si="21"/>
        <v>3.4033500000000272E-3</v>
      </c>
      <c r="AP174" s="121">
        <f t="shared" si="22"/>
        <v>2.068639999999955E-3</v>
      </c>
      <c r="AQ174" s="87">
        <f t="shared" si="23"/>
        <v>-4.8808829999999991E-3</v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>
        <v>38.385953000000001</v>
      </c>
      <c r="G175" s="187">
        <v>41.622495000000001</v>
      </c>
      <c r="H175" s="187">
        <v>0.99006203999999998</v>
      </c>
      <c r="I175" s="62">
        <v>0.99336679000000006</v>
      </c>
      <c r="J175" s="62">
        <v>1.3368175E-2</v>
      </c>
      <c r="K175" s="188"/>
      <c r="L175" s="258"/>
      <c r="M175" s="258"/>
      <c r="N175" s="56"/>
      <c r="O175" s="28"/>
      <c r="P175" s="56"/>
      <c r="Q175" s="28"/>
      <c r="R175" s="132"/>
      <c r="S175" s="213"/>
      <c r="T175" s="285"/>
      <c r="U175" s="27" t="s">
        <v>35</v>
      </c>
      <c r="V175" s="186"/>
      <c r="W175" s="56"/>
      <c r="X175" s="187">
        <v>39.370460999999999</v>
      </c>
      <c r="Y175" s="187">
        <v>42.572079000000002</v>
      </c>
      <c r="Z175" s="187">
        <v>0.99129915000000002</v>
      </c>
      <c r="AA175" s="62">
        <v>0.99426049999999999</v>
      </c>
      <c r="AB175" s="62">
        <v>1.1924125000000001E-2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0.98450799999999816</v>
      </c>
      <c r="AN175" s="121">
        <f t="shared" si="20"/>
        <v>0.94958400000000154</v>
      </c>
      <c r="AO175" s="121">
        <f t="shared" si="21"/>
        <v>1.2371100000000412E-3</v>
      </c>
      <c r="AP175" s="121">
        <f t="shared" si="22"/>
        <v>8.937099999999365E-4</v>
      </c>
      <c r="AQ175" s="87">
        <f t="shared" si="23"/>
        <v>-1.4440499999999988E-3</v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>
        <v>42.603752999999998</v>
      </c>
      <c r="G176" s="187">
        <v>45.510945</v>
      </c>
      <c r="H176" s="187">
        <v>0.99470263000000003</v>
      </c>
      <c r="I176" s="62">
        <v>0.99673456000000005</v>
      </c>
      <c r="J176" s="62">
        <v>6.3810777000000004E-3</v>
      </c>
      <c r="K176" s="188"/>
      <c r="L176" s="258"/>
      <c r="M176" s="258"/>
      <c r="N176" s="56"/>
      <c r="O176" s="28"/>
      <c r="P176" s="56"/>
      <c r="Q176" s="28"/>
      <c r="R176" s="132"/>
      <c r="S176" s="213"/>
      <c r="T176" s="285"/>
      <c r="U176" s="27" t="s">
        <v>37</v>
      </c>
      <c r="V176" s="186"/>
      <c r="W176" s="56"/>
      <c r="X176" s="187">
        <v>43.159531999999999</v>
      </c>
      <c r="Y176" s="187">
        <v>45.973916000000003</v>
      </c>
      <c r="Z176" s="187">
        <v>0.99504535999999999</v>
      </c>
      <c r="AA176" s="62">
        <v>0.99705969999999999</v>
      </c>
      <c r="AB176" s="62">
        <v>5.7659690000000001E-3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0.55577900000000113</v>
      </c>
      <c r="AN176" s="121">
        <f t="shared" si="20"/>
        <v>0.46297100000000313</v>
      </c>
      <c r="AO176" s="121">
        <f t="shared" si="21"/>
        <v>3.4272999999995779E-4</v>
      </c>
      <c r="AP176" s="121">
        <f t="shared" si="22"/>
        <v>3.2513999999994603E-4</v>
      </c>
      <c r="AQ176" s="87">
        <f t="shared" si="23"/>
        <v>-6.151087000000003E-4</v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>
        <v>26.774515000000001</v>
      </c>
      <c r="G178" s="96">
        <v>30.983986999999999</v>
      </c>
      <c r="H178" s="96">
        <v>0.92542431000000003</v>
      </c>
      <c r="I178" s="60">
        <v>0.95425298999999997</v>
      </c>
      <c r="J178" s="60">
        <v>7.4027895999999996E-2</v>
      </c>
      <c r="K178" s="61"/>
      <c r="L178" s="257"/>
      <c r="M178" s="257"/>
      <c r="N178" s="55"/>
      <c r="O178" s="26"/>
      <c r="P178" s="55"/>
      <c r="Q178" s="26"/>
      <c r="R178" s="131"/>
      <c r="S178" s="213"/>
      <c r="T178" s="284" t="s">
        <v>100</v>
      </c>
      <c r="U178" s="25" t="s">
        <v>33</v>
      </c>
      <c r="V178" s="39"/>
      <c r="W178" s="55"/>
      <c r="X178" s="96">
        <v>27.973832000000002</v>
      </c>
      <c r="Y178" s="96">
        <v>32.156595000000003</v>
      </c>
      <c r="Z178" s="96">
        <v>0.93382268000000002</v>
      </c>
      <c r="AA178" s="60">
        <v>0.95907798</v>
      </c>
      <c r="AB178" s="60">
        <v>6.3524940000000002E-2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>
        <f t="shared" si="19"/>
        <v>1.1993170000000006</v>
      </c>
      <c r="AN178" s="95">
        <f t="shared" si="20"/>
        <v>1.1726080000000039</v>
      </c>
      <c r="AO178" s="95">
        <f t="shared" si="21"/>
        <v>8.3983699999999883E-3</v>
      </c>
      <c r="AP178" s="95">
        <f t="shared" si="22"/>
        <v>4.824990000000029E-3</v>
      </c>
      <c r="AQ178" s="120">
        <f t="shared" si="23"/>
        <v>-1.0502955999999994E-2</v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>
        <v>32.134238000000003</v>
      </c>
      <c r="G179" s="187">
        <v>35.66328</v>
      </c>
      <c r="H179" s="187">
        <v>0.96952832</v>
      </c>
      <c r="I179" s="62">
        <v>0.98051328999999998</v>
      </c>
      <c r="J179" s="62">
        <v>3.224163E-2</v>
      </c>
      <c r="K179" s="188"/>
      <c r="L179" s="258"/>
      <c r="M179" s="258"/>
      <c r="N179" s="56"/>
      <c r="O179" s="28"/>
      <c r="P179" s="56"/>
      <c r="Q179" s="28"/>
      <c r="R179" s="132"/>
      <c r="S179" s="213"/>
      <c r="T179" s="285"/>
      <c r="U179" s="27" t="s">
        <v>34</v>
      </c>
      <c r="V179" s="186"/>
      <c r="W179" s="56"/>
      <c r="X179" s="187">
        <v>32.993434999999998</v>
      </c>
      <c r="Y179" s="187">
        <v>36.568615999999999</v>
      </c>
      <c r="Z179" s="187">
        <v>0.97351779000000005</v>
      </c>
      <c r="AA179" s="62">
        <v>0.98224520999999998</v>
      </c>
      <c r="AB179" s="62">
        <v>2.7188464999999998E-2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0.85919699999999466</v>
      </c>
      <c r="AN179" s="121">
        <f t="shared" si="20"/>
        <v>0.90533599999999836</v>
      </c>
      <c r="AO179" s="121">
        <f t="shared" si="21"/>
        <v>3.9894700000000505E-3</v>
      </c>
      <c r="AP179" s="121">
        <f t="shared" si="22"/>
        <v>1.7319199999999979E-3</v>
      </c>
      <c r="AQ179" s="87">
        <f t="shared" si="23"/>
        <v>-5.0531650000000018E-3</v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>
        <v>37.981518999999999</v>
      </c>
      <c r="G180" s="187">
        <v>41.351227999999999</v>
      </c>
      <c r="H180" s="187">
        <v>0.98906216000000002</v>
      </c>
      <c r="I180" s="62">
        <v>0.99252998000000003</v>
      </c>
      <c r="J180" s="62">
        <v>1.1903848999999999E-2</v>
      </c>
      <c r="K180" s="188"/>
      <c r="L180" s="258"/>
      <c r="M180" s="258"/>
      <c r="N180" s="56"/>
      <c r="O180" s="28"/>
      <c r="P180" s="56"/>
      <c r="Q180" s="28"/>
      <c r="R180" s="132"/>
      <c r="S180" s="213"/>
      <c r="T180" s="285"/>
      <c r="U180" s="27" t="s">
        <v>35</v>
      </c>
      <c r="V180" s="186"/>
      <c r="W180" s="56"/>
      <c r="X180" s="187">
        <v>39.029071999999999</v>
      </c>
      <c r="Y180" s="187">
        <v>42.350400999999998</v>
      </c>
      <c r="Z180" s="187">
        <v>0.99051423000000005</v>
      </c>
      <c r="AA180" s="62">
        <v>0.99357371000000005</v>
      </c>
      <c r="AB180" s="62">
        <v>1.0062870999999999E-2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1.0475530000000006</v>
      </c>
      <c r="AN180" s="121">
        <f t="shared" si="20"/>
        <v>0.99917299999999898</v>
      </c>
      <c r="AO180" s="121">
        <f t="shared" si="21"/>
        <v>1.4520700000000275E-3</v>
      </c>
      <c r="AP180" s="121">
        <f t="shared" si="22"/>
        <v>1.0437300000000205E-3</v>
      </c>
      <c r="AQ180" s="87">
        <f t="shared" si="23"/>
        <v>-1.8409780000000001E-3</v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>
        <v>42.901125999999998</v>
      </c>
      <c r="G181" s="187">
        <v>45.940469999999998</v>
      </c>
      <c r="H181" s="187">
        <v>0.99496256999999999</v>
      </c>
      <c r="I181" s="62">
        <v>0.99667664</v>
      </c>
      <c r="J181" s="62">
        <v>4.6283069999999999E-3</v>
      </c>
      <c r="K181" s="188"/>
      <c r="L181" s="258"/>
      <c r="M181" s="258"/>
      <c r="N181" s="56"/>
      <c r="O181" s="28"/>
      <c r="P181" s="56"/>
      <c r="Q181" s="28"/>
      <c r="R181" s="132"/>
      <c r="S181" s="213"/>
      <c r="T181" s="285"/>
      <c r="U181" s="27" t="s">
        <v>37</v>
      </c>
      <c r="V181" s="186"/>
      <c r="W181" s="56"/>
      <c r="X181" s="187">
        <v>43.460670999999998</v>
      </c>
      <c r="Y181" s="187">
        <v>46.408441000000003</v>
      </c>
      <c r="Z181" s="187">
        <v>0.99535837999999999</v>
      </c>
      <c r="AA181" s="62">
        <v>0.99698070999999999</v>
      </c>
      <c r="AB181" s="62">
        <v>4.1331555999999997E-3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0.55954499999999996</v>
      </c>
      <c r="AN181" s="121">
        <f t="shared" si="20"/>
        <v>0.46797100000000569</v>
      </c>
      <c r="AO181" s="121">
        <f t="shared" si="21"/>
        <v>3.9580999999999644E-4</v>
      </c>
      <c r="AP181" s="121">
        <f t="shared" si="22"/>
        <v>3.0406999999998963E-4</v>
      </c>
      <c r="AQ181" s="87">
        <f t="shared" si="23"/>
        <v>-4.9515140000000023E-4</v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>
        <v>26.627452000000002</v>
      </c>
      <c r="G183" s="96">
        <v>30.922947000000001</v>
      </c>
      <c r="H183" s="96">
        <v>0.92901268000000004</v>
      </c>
      <c r="I183" s="60">
        <v>0.95801955999999999</v>
      </c>
      <c r="J183" s="60">
        <v>7.8189633999999994E-2</v>
      </c>
      <c r="K183" s="61"/>
      <c r="L183" s="257"/>
      <c r="M183" s="257"/>
      <c r="N183" s="55"/>
      <c r="O183" s="26"/>
      <c r="P183" s="55"/>
      <c r="Q183" s="26"/>
      <c r="R183" s="131"/>
      <c r="S183" s="213"/>
      <c r="T183" s="284" t="s">
        <v>101</v>
      </c>
      <c r="U183" s="25" t="s">
        <v>33</v>
      </c>
      <c r="V183" s="39"/>
      <c r="W183" s="55"/>
      <c r="X183" s="96">
        <v>27.618262000000001</v>
      </c>
      <c r="Y183" s="96">
        <v>31.943912000000001</v>
      </c>
      <c r="Z183" s="96">
        <v>0.93959099000000001</v>
      </c>
      <c r="AA183" s="60">
        <v>0.96348772000000005</v>
      </c>
      <c r="AB183" s="60">
        <v>6.7953379999999994E-2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>
        <f t="shared" si="19"/>
        <v>0.99080999999999975</v>
      </c>
      <c r="AN183" s="95">
        <f t="shared" si="20"/>
        <v>1.0209650000000003</v>
      </c>
      <c r="AO183" s="95">
        <f t="shared" si="21"/>
        <v>1.057830999999998E-2</v>
      </c>
      <c r="AP183" s="95">
        <f t="shared" si="22"/>
        <v>5.4681600000000552E-3</v>
      </c>
      <c r="AQ183" s="120">
        <f t="shared" si="23"/>
        <v>-1.0236254E-2</v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>
        <v>31.665568</v>
      </c>
      <c r="G184" s="187">
        <v>35.287396000000001</v>
      </c>
      <c r="H184" s="187">
        <v>0.97132267000000005</v>
      </c>
      <c r="I184" s="62">
        <v>0.98165802000000002</v>
      </c>
      <c r="J184" s="62">
        <v>3.6056570000000003E-2</v>
      </c>
      <c r="K184" s="188"/>
      <c r="L184" s="258"/>
      <c r="M184" s="258"/>
      <c r="N184" s="56"/>
      <c r="O184" s="28"/>
      <c r="P184" s="56"/>
      <c r="Q184" s="28"/>
      <c r="R184" s="132"/>
      <c r="S184" s="213"/>
      <c r="T184" s="285"/>
      <c r="U184" s="27" t="s">
        <v>34</v>
      </c>
      <c r="V184" s="186"/>
      <c r="W184" s="56"/>
      <c r="X184" s="187">
        <v>32.435783999999998</v>
      </c>
      <c r="Y184" s="187">
        <v>36.216366999999998</v>
      </c>
      <c r="Z184" s="187">
        <v>0.97573209999999999</v>
      </c>
      <c r="AA184" s="62">
        <v>0.98333946999999999</v>
      </c>
      <c r="AB184" s="62">
        <v>2.9262794000000002E-2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0.77021599999999779</v>
      </c>
      <c r="AN184" s="121">
        <f t="shared" si="20"/>
        <v>0.9289709999999971</v>
      </c>
      <c r="AO184" s="121">
        <f t="shared" si="21"/>
        <v>4.4094299999999365E-3</v>
      </c>
      <c r="AP184" s="121">
        <f t="shared" si="22"/>
        <v>1.6814499999999732E-3</v>
      </c>
      <c r="AQ184" s="87">
        <f t="shared" si="23"/>
        <v>-6.7937760000000014E-3</v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>
        <v>37.259130999999996</v>
      </c>
      <c r="G185" s="187">
        <v>40.816006999999999</v>
      </c>
      <c r="H185" s="187">
        <v>0.98967422999999999</v>
      </c>
      <c r="I185" s="62">
        <v>0.99306156999999995</v>
      </c>
      <c r="J185" s="62">
        <v>1.4656791000000001E-2</v>
      </c>
      <c r="K185" s="188"/>
      <c r="L185" s="258"/>
      <c r="M185" s="258"/>
      <c r="N185" s="56"/>
      <c r="O185" s="28"/>
      <c r="P185" s="56"/>
      <c r="Q185" s="28"/>
      <c r="R185" s="132"/>
      <c r="S185" s="213"/>
      <c r="T185" s="285"/>
      <c r="U185" s="27" t="s">
        <v>35</v>
      </c>
      <c r="V185" s="186"/>
      <c r="W185" s="56"/>
      <c r="X185" s="187">
        <v>38.679006999999999</v>
      </c>
      <c r="Y185" s="187">
        <v>42.089450999999997</v>
      </c>
      <c r="Z185" s="187">
        <v>0.99125247999999999</v>
      </c>
      <c r="AA185" s="62">
        <v>0.99408790000000002</v>
      </c>
      <c r="AB185" s="62">
        <v>1.0668805999999999E-2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1.4198760000000021</v>
      </c>
      <c r="AN185" s="121">
        <f t="shared" si="20"/>
        <v>1.2734439999999978</v>
      </c>
      <c r="AO185" s="121">
        <f t="shared" si="21"/>
        <v>1.5782500000000033E-3</v>
      </c>
      <c r="AP185" s="121">
        <f t="shared" si="22"/>
        <v>1.0263300000000752E-3</v>
      </c>
      <c r="AQ185" s="87">
        <f t="shared" si="23"/>
        <v>-3.9879850000000012E-3</v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>
        <v>42.394840000000002</v>
      </c>
      <c r="G186" s="187">
        <v>45.377262000000002</v>
      </c>
      <c r="H186" s="187">
        <v>0.99497650999999998</v>
      </c>
      <c r="I186" s="62">
        <v>0.99672068999999996</v>
      </c>
      <c r="J186" s="62">
        <v>5.2395949999999997E-3</v>
      </c>
      <c r="K186" s="188"/>
      <c r="L186" s="258"/>
      <c r="M186" s="258"/>
      <c r="N186" s="56"/>
      <c r="O186" s="28"/>
      <c r="P186" s="56"/>
      <c r="Q186" s="28"/>
      <c r="R186" s="132"/>
      <c r="S186" s="213"/>
      <c r="T186" s="285"/>
      <c r="U186" s="27" t="s">
        <v>37</v>
      </c>
      <c r="V186" s="186"/>
      <c r="W186" s="56"/>
      <c r="X186" s="187">
        <v>43.176271999999997</v>
      </c>
      <c r="Y186" s="187">
        <v>46.130243999999998</v>
      </c>
      <c r="Z186" s="187">
        <v>0.99534453000000001</v>
      </c>
      <c r="AA186" s="62">
        <v>0.99707667</v>
      </c>
      <c r="AB186" s="62">
        <v>4.5777316999999996E-3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0.78143199999999524</v>
      </c>
      <c r="AN186" s="121">
        <f t="shared" si="20"/>
        <v>0.75298199999999582</v>
      </c>
      <c r="AO186" s="121">
        <f t="shared" si="21"/>
        <v>3.6802000000002444E-4</v>
      </c>
      <c r="AP186" s="121">
        <f t="shared" si="22"/>
        <v>3.5598000000003349E-4</v>
      </c>
      <c r="AQ186" s="87">
        <f t="shared" si="23"/>
        <v>-6.6186330000000005E-4</v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>
        <v>28.496770999999999</v>
      </c>
      <c r="G188" s="96">
        <v>32.376215999999999</v>
      </c>
      <c r="H188" s="96">
        <v>0.93375673000000003</v>
      </c>
      <c r="I188" s="60">
        <v>0.96694051000000003</v>
      </c>
      <c r="J188" s="60">
        <v>7.401286E-2</v>
      </c>
      <c r="K188" s="61"/>
      <c r="L188" s="257"/>
      <c r="M188" s="257"/>
      <c r="N188" s="55"/>
      <c r="O188" s="26"/>
      <c r="P188" s="55"/>
      <c r="Q188" s="26"/>
      <c r="R188" s="131"/>
      <c r="S188" s="213"/>
      <c r="T188" s="284" t="s">
        <v>102</v>
      </c>
      <c r="U188" s="25" t="s">
        <v>33</v>
      </c>
      <c r="V188" s="39"/>
      <c r="W188" s="55"/>
      <c r="X188" s="96">
        <v>29.242778999999999</v>
      </c>
      <c r="Y188" s="96">
        <v>33.162297000000002</v>
      </c>
      <c r="Z188" s="96">
        <v>0.94031735000000005</v>
      </c>
      <c r="AA188" s="60">
        <v>0.96646067000000002</v>
      </c>
      <c r="AB188" s="60">
        <v>6.521921E-2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>
        <f t="shared" si="19"/>
        <v>0.74600799999999978</v>
      </c>
      <c r="AN188" s="95">
        <f t="shared" si="20"/>
        <v>0.78608100000000292</v>
      </c>
      <c r="AO188" s="95">
        <f t="shared" si="21"/>
        <v>6.560620000000017E-3</v>
      </c>
      <c r="AP188" s="95">
        <f t="shared" si="22"/>
        <v>-4.7984000000000915E-4</v>
      </c>
      <c r="AQ188" s="120">
        <f t="shared" si="23"/>
        <v>-8.7936500000000001E-3</v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>
        <v>33.061548000000002</v>
      </c>
      <c r="G189" s="187">
        <v>36.445518</v>
      </c>
      <c r="H189" s="187">
        <v>0.97132087</v>
      </c>
      <c r="I189" s="62">
        <v>0.98290392000000004</v>
      </c>
      <c r="J189" s="62">
        <v>3.4355123000000001E-2</v>
      </c>
      <c r="K189" s="188"/>
      <c r="L189" s="258"/>
      <c r="M189" s="258"/>
      <c r="N189" s="56"/>
      <c r="O189" s="28"/>
      <c r="P189" s="56"/>
      <c r="Q189" s="28"/>
      <c r="R189" s="132"/>
      <c r="S189" s="213"/>
      <c r="T189" s="285"/>
      <c r="U189" s="27" t="s">
        <v>34</v>
      </c>
      <c r="V189" s="186"/>
      <c r="W189" s="56"/>
      <c r="X189" s="187">
        <v>33.852525999999997</v>
      </c>
      <c r="Y189" s="187">
        <v>37.284242999999996</v>
      </c>
      <c r="Z189" s="187">
        <v>0.97516037</v>
      </c>
      <c r="AA189" s="62">
        <v>0.98441336999999995</v>
      </c>
      <c r="AB189" s="62">
        <v>3.0955788000000001E-2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0.79097799999999552</v>
      </c>
      <c r="AN189" s="121">
        <f t="shared" si="20"/>
        <v>0.83872499999999661</v>
      </c>
      <c r="AO189" s="121">
        <f t="shared" si="21"/>
        <v>3.8394999999999957E-3</v>
      </c>
      <c r="AP189" s="121">
        <f t="shared" si="22"/>
        <v>1.5094499999999123E-3</v>
      </c>
      <c r="AQ189" s="87">
        <f t="shared" si="23"/>
        <v>-3.3993349999999999E-3</v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>
        <v>38.613641000000001</v>
      </c>
      <c r="G190" s="187">
        <v>41.907195000000002</v>
      </c>
      <c r="H190" s="187">
        <v>0.98941895999999996</v>
      </c>
      <c r="I190" s="62">
        <v>0.99323097999999999</v>
      </c>
      <c r="J190" s="62">
        <v>1.37810195E-2</v>
      </c>
      <c r="K190" s="188"/>
      <c r="L190" s="258"/>
      <c r="M190" s="258"/>
      <c r="N190" s="56"/>
      <c r="O190" s="28"/>
      <c r="P190" s="56"/>
      <c r="Q190" s="28"/>
      <c r="R190" s="132"/>
      <c r="S190" s="213"/>
      <c r="T190" s="285"/>
      <c r="U190" s="27" t="s">
        <v>35</v>
      </c>
      <c r="V190" s="186"/>
      <c r="W190" s="56"/>
      <c r="X190" s="187">
        <v>39.317428999999997</v>
      </c>
      <c r="Y190" s="187">
        <v>42.665393000000002</v>
      </c>
      <c r="Z190" s="187">
        <v>0.99071368999999998</v>
      </c>
      <c r="AA190" s="62">
        <v>0.99385561</v>
      </c>
      <c r="AB190" s="62">
        <v>1.2614887E-2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0.70378799999999586</v>
      </c>
      <c r="AN190" s="121">
        <f t="shared" si="20"/>
        <v>0.75819800000000015</v>
      </c>
      <c r="AO190" s="121">
        <f t="shared" si="21"/>
        <v>1.2947300000000217E-3</v>
      </c>
      <c r="AP190" s="121">
        <f t="shared" si="22"/>
        <v>6.246300000000149E-4</v>
      </c>
      <c r="AQ190" s="87">
        <f t="shared" si="23"/>
        <v>-1.1661325E-3</v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>
        <v>43.074935000000004</v>
      </c>
      <c r="G191" s="187">
        <v>46.140414999999997</v>
      </c>
      <c r="H191" s="187">
        <v>0.99485703999999997</v>
      </c>
      <c r="I191" s="62">
        <v>0.99675201000000002</v>
      </c>
      <c r="J191" s="62">
        <v>5.8283503E-3</v>
      </c>
      <c r="K191" s="188"/>
      <c r="L191" s="258"/>
      <c r="M191" s="258"/>
      <c r="N191" s="56"/>
      <c r="O191" s="28"/>
      <c r="P191" s="56"/>
      <c r="Q191" s="28"/>
      <c r="R191" s="132"/>
      <c r="S191" s="213"/>
      <c r="T191" s="285"/>
      <c r="U191" s="27" t="s">
        <v>37</v>
      </c>
      <c r="V191" s="186"/>
      <c r="W191" s="56"/>
      <c r="X191" s="187">
        <v>43.635517999999998</v>
      </c>
      <c r="Y191" s="187">
        <v>46.600454999999997</v>
      </c>
      <c r="Z191" s="187">
        <v>0.99529802999999994</v>
      </c>
      <c r="AA191" s="62">
        <v>0.99705701999999996</v>
      </c>
      <c r="AB191" s="62">
        <v>5.3185960000000001E-3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0.56058299999999406</v>
      </c>
      <c r="AN191" s="121">
        <f t="shared" si="20"/>
        <v>0.46003999999999934</v>
      </c>
      <c r="AO191" s="121">
        <f t="shared" si="21"/>
        <v>4.4098999999997446E-4</v>
      </c>
      <c r="AP191" s="121">
        <f t="shared" si="22"/>
        <v>3.0500999999993894E-4</v>
      </c>
      <c r="AQ191" s="87">
        <f t="shared" si="23"/>
        <v>-5.0975429999999995E-4</v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26.627452000000002</v>
      </c>
      <c r="G641" s="135">
        <f t="shared" si="59"/>
        <v>30.922947000000001</v>
      </c>
      <c r="H641" s="135">
        <f t="shared" si="59"/>
        <v>0.92467211000000005</v>
      </c>
      <c r="I641" s="135">
        <f t="shared" si="59"/>
        <v>0.95320541999999997</v>
      </c>
      <c r="J641" s="135">
        <f t="shared" si="59"/>
        <v>6.1945844E-2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27.465906</v>
      </c>
      <c r="Y641" s="135">
        <f t="shared" si="60"/>
        <v>31.943912000000001</v>
      </c>
      <c r="Z641" s="135">
        <f t="shared" si="60"/>
        <v>0.93206418000000002</v>
      </c>
      <c r="AA641" s="135">
        <f t="shared" si="60"/>
        <v>0.95907798</v>
      </c>
      <c r="AB641" s="135">
        <f t="shared" si="60"/>
        <v>5.5659149999999998E-2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31.435635999999999</v>
      </c>
      <c r="G642" s="18">
        <f t="shared" si="59"/>
        <v>35.287396000000001</v>
      </c>
      <c r="H642" s="18">
        <f t="shared" si="59"/>
        <v>0.96295350999999996</v>
      </c>
      <c r="I642" s="18">
        <f t="shared" si="59"/>
        <v>0.97758557000000001</v>
      </c>
      <c r="J642" s="18">
        <f t="shared" si="59"/>
        <v>2.7007225999999999E-2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32.435783999999998</v>
      </c>
      <c r="Y642" s="18">
        <f t="shared" si="60"/>
        <v>36.216366999999998</v>
      </c>
      <c r="Z642" s="18">
        <f t="shared" si="60"/>
        <v>0.96816491999999998</v>
      </c>
      <c r="AA642" s="18">
        <f t="shared" si="60"/>
        <v>0.98003375000000004</v>
      </c>
      <c r="AB642" s="18">
        <f t="shared" si="60"/>
        <v>2.3772339999999999E-2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37.259130999999996</v>
      </c>
      <c r="G643" s="18">
        <f t="shared" si="59"/>
        <v>40.743876</v>
      </c>
      <c r="H643" s="18">
        <f t="shared" si="59"/>
        <v>0.98613930999999999</v>
      </c>
      <c r="I643" s="18">
        <f t="shared" si="59"/>
        <v>0.99085504000000002</v>
      </c>
      <c r="J643" s="18">
        <f t="shared" si="59"/>
        <v>9.8453389999999998E-3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38.442796000000001</v>
      </c>
      <c r="Y643" s="18">
        <f t="shared" si="60"/>
        <v>41.805368000000001</v>
      </c>
      <c r="Z643" s="18">
        <f t="shared" si="60"/>
        <v>0.98829897</v>
      </c>
      <c r="AA643" s="18">
        <f t="shared" si="60"/>
        <v>0.99229261000000002</v>
      </c>
      <c r="AB643" s="18">
        <f t="shared" si="60"/>
        <v>8.7423109999999991E-3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42.127274999999997</v>
      </c>
      <c r="G644" s="18">
        <f t="shared" si="59"/>
        <v>45.201489000000002</v>
      </c>
      <c r="H644" s="18">
        <f t="shared" si="59"/>
        <v>0.99382378000000005</v>
      </c>
      <c r="I644" s="18">
        <f t="shared" si="59"/>
        <v>0.99598390000000003</v>
      </c>
      <c r="J644" s="18">
        <f t="shared" si="59"/>
        <v>4.3871520000000001E-3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42.745466999999998</v>
      </c>
      <c r="Y644" s="18">
        <f t="shared" si="60"/>
        <v>45.805118999999998</v>
      </c>
      <c r="Z644" s="18">
        <f t="shared" si="60"/>
        <v>0.99447295000000002</v>
      </c>
      <c r="AA644" s="18">
        <f t="shared" si="60"/>
        <v>0.99643906000000004</v>
      </c>
      <c r="AB644" s="18">
        <f t="shared" si="60"/>
        <v>3.8367610000000002E-3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29.109729000000002</v>
      </c>
      <c r="G646" s="135">
        <f t="shared" si="61"/>
        <v>33.145971000000003</v>
      </c>
      <c r="H646" s="135">
        <f t="shared" si="61"/>
        <v>0.94994794999999999</v>
      </c>
      <c r="I646" s="135">
        <f t="shared" si="61"/>
        <v>0.97038405000000005</v>
      </c>
      <c r="J646" s="135">
        <f t="shared" si="61"/>
        <v>7.8189633999999994E-2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30.108117</v>
      </c>
      <c r="Y646" s="135">
        <f t="shared" si="62"/>
        <v>34.205297000000002</v>
      </c>
      <c r="Z646" s="135">
        <f t="shared" si="62"/>
        <v>0.95421964000000004</v>
      </c>
      <c r="AA646" s="135">
        <f t="shared" si="62"/>
        <v>0.97350857000000002</v>
      </c>
      <c r="AB646" s="135">
        <f t="shared" si="62"/>
        <v>6.8303870000000003E-2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33.902729000000001</v>
      </c>
      <c r="G647" s="18">
        <f t="shared" si="61"/>
        <v>37.391948999999997</v>
      </c>
      <c r="H647" s="18">
        <f t="shared" si="61"/>
        <v>0.97752905999999995</v>
      </c>
      <c r="I647" s="18">
        <f t="shared" si="61"/>
        <v>0.98593377000000004</v>
      </c>
      <c r="J647" s="18">
        <f t="shared" si="61"/>
        <v>3.7123299999999998E-2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34.714364000000003</v>
      </c>
      <c r="Y647" s="18">
        <f t="shared" si="62"/>
        <v>38.228955999999997</v>
      </c>
      <c r="Z647" s="18">
        <f t="shared" si="62"/>
        <v>0.98021848</v>
      </c>
      <c r="AA647" s="18">
        <f t="shared" si="62"/>
        <v>0.9875062</v>
      </c>
      <c r="AB647" s="18">
        <f t="shared" si="62"/>
        <v>3.3164695000000001E-2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39.598000999999996</v>
      </c>
      <c r="G648" s="18">
        <f t="shared" si="61"/>
        <v>42.811985</v>
      </c>
      <c r="H648" s="18">
        <f t="shared" si="61"/>
        <v>0.99144224999999997</v>
      </c>
      <c r="I648" s="18">
        <f t="shared" si="61"/>
        <v>0.99465630999999999</v>
      </c>
      <c r="J648" s="18">
        <f t="shared" si="61"/>
        <v>1.4949733999999999E-2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40.111018000000001</v>
      </c>
      <c r="Y648" s="18">
        <f t="shared" si="62"/>
        <v>43.401300999999997</v>
      </c>
      <c r="Z648" s="18">
        <f t="shared" si="62"/>
        <v>0.99235052000000001</v>
      </c>
      <c r="AA648" s="18">
        <f t="shared" si="62"/>
        <v>0.99507904000000003</v>
      </c>
      <c r="AB648" s="18">
        <f t="shared" si="62"/>
        <v>1.2614887E-2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43.914312000000002</v>
      </c>
      <c r="G649" s="18">
        <f t="shared" si="61"/>
        <v>46.947366000000002</v>
      </c>
      <c r="H649" s="18">
        <f t="shared" si="61"/>
        <v>0.99536241999999997</v>
      </c>
      <c r="I649" s="18">
        <f t="shared" si="61"/>
        <v>0.99722155999999995</v>
      </c>
      <c r="J649" s="18">
        <f t="shared" si="61"/>
        <v>6.5071549999999997E-3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44.560752999999998</v>
      </c>
      <c r="Y649" s="18">
        <f t="shared" si="62"/>
        <v>47.496389999999998</v>
      </c>
      <c r="Z649" s="18">
        <f t="shared" si="62"/>
        <v>0.99571136000000005</v>
      </c>
      <c r="AA649" s="18">
        <f t="shared" si="62"/>
        <v>0.99751338000000001</v>
      </c>
      <c r="AB649" s="18">
        <f t="shared" si="62"/>
        <v>5.7659690000000001E-3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2.4822769999999998</v>
      </c>
      <c r="G651" s="135">
        <f t="shared" si="63"/>
        <v>2.2230240000000023</v>
      </c>
      <c r="H651" s="135">
        <f t="shared" si="63"/>
        <v>2.5275839999999938E-2</v>
      </c>
      <c r="I651" s="135">
        <f t="shared" si="63"/>
        <v>1.7178630000000084E-2</v>
      </c>
      <c r="J651" s="135">
        <f t="shared" si="63"/>
        <v>1.6243789999999994E-2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2.6422109999999996</v>
      </c>
      <c r="Y651" s="135">
        <f t="shared" si="64"/>
        <v>2.2613850000000006</v>
      </c>
      <c r="Z651" s="135">
        <f t="shared" si="64"/>
        <v>2.2155460000000016E-2</v>
      </c>
      <c r="AA651" s="135">
        <f t="shared" si="64"/>
        <v>1.4430590000000021E-2</v>
      </c>
      <c r="AB651" s="135">
        <f t="shared" si="64"/>
        <v>1.2644720000000005E-2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2.467093000000002</v>
      </c>
      <c r="G652" s="18">
        <f t="shared" si="63"/>
        <v>2.1045529999999957</v>
      </c>
      <c r="H652" s="18">
        <f t="shared" si="63"/>
        <v>1.4575549999999993E-2</v>
      </c>
      <c r="I652" s="18">
        <f t="shared" si="63"/>
        <v>8.3482000000000278E-3</v>
      </c>
      <c r="J652" s="18">
        <f t="shared" si="63"/>
        <v>1.0116073999999999E-2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2.2785800000000052</v>
      </c>
      <c r="Y652" s="18">
        <f t="shared" si="64"/>
        <v>2.0125889999999984</v>
      </c>
      <c r="Z652" s="18">
        <f t="shared" si="64"/>
        <v>1.2053560000000019E-2</v>
      </c>
      <c r="AA652" s="18">
        <f t="shared" si="64"/>
        <v>7.4724499999999638E-3</v>
      </c>
      <c r="AB652" s="18">
        <f t="shared" si="64"/>
        <v>9.3923550000000015E-3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2.33887</v>
      </c>
      <c r="G653" s="18">
        <f t="shared" si="63"/>
        <v>2.0681089999999998</v>
      </c>
      <c r="H653" s="18">
        <f t="shared" si="63"/>
        <v>5.3029399999999782E-3</v>
      </c>
      <c r="I653" s="18">
        <f t="shared" si="63"/>
        <v>3.8012699999999677E-3</v>
      </c>
      <c r="J653" s="18">
        <f t="shared" si="63"/>
        <v>5.1043949999999994E-3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1.6682220000000001</v>
      </c>
      <c r="Y653" s="18">
        <f t="shared" si="64"/>
        <v>1.5959329999999952</v>
      </c>
      <c r="Z653" s="18">
        <f t="shared" si="64"/>
        <v>4.0515500000000149E-3</v>
      </c>
      <c r="AA653" s="18">
        <f t="shared" si="64"/>
        <v>2.7864300000000064E-3</v>
      </c>
      <c r="AB653" s="18">
        <f t="shared" si="64"/>
        <v>3.8725760000000008E-3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1.7870370000000051</v>
      </c>
      <c r="G654" s="18">
        <f t="shared" si="63"/>
        <v>1.7458770000000001</v>
      </c>
      <c r="H654" s="18">
        <f t="shared" si="63"/>
        <v>1.5386399999999245E-3</v>
      </c>
      <c r="I654" s="18">
        <f t="shared" si="63"/>
        <v>1.2376599999999183E-3</v>
      </c>
      <c r="J654" s="18">
        <f t="shared" si="63"/>
        <v>2.1200029999999996E-3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1.8152860000000004</v>
      </c>
      <c r="Y654" s="18">
        <f t="shared" si="64"/>
        <v>1.6912710000000004</v>
      </c>
      <c r="Z654" s="18">
        <f t="shared" si="64"/>
        <v>1.2384100000000231E-3</v>
      </c>
      <c r="AA654" s="18">
        <f t="shared" si="64"/>
        <v>1.074319999999962E-3</v>
      </c>
      <c r="AB654" s="18">
        <f t="shared" si="64"/>
        <v>1.929208E-3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AL103:AL107"/>
    <mergeCell ref="T418:T42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17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3"/>
      <c r="T2" s="141" t="str">
        <f>$B$2</f>
        <v>breakdance_semitrack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breakdance_semitrack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3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3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3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132189.552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27.860971468749998</v>
      </c>
      <c r="G5" s="30">
        <f t="shared" si="0"/>
        <v>31.991210531250005</v>
      </c>
      <c r="H5" s="30">
        <f t="shared" si="0"/>
        <v>0.92959751562499993</v>
      </c>
      <c r="I5" s="90">
        <f t="shared" si="0"/>
        <v>0.96255889000000028</v>
      </c>
      <c r="J5" s="90">
        <f t="shared" si="0"/>
        <v>7.3880629187499991E-2</v>
      </c>
      <c r="K5" s="55"/>
      <c r="L5" s="55"/>
      <c r="M5" s="55"/>
      <c r="N5" s="26"/>
      <c r="O5" s="56"/>
      <c r="P5" s="130">
        <f t="shared" ref="P5:Q8" si="1">P16</f>
        <v>131.73400000000001</v>
      </c>
      <c r="Q5" s="151">
        <f t="shared" si="1"/>
        <v>51.203000000000003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298"/>
      <c r="U5" s="25" t="s">
        <v>33</v>
      </c>
      <c r="V5" s="26"/>
      <c r="W5" s="126">
        <f>W23</f>
        <v>148741.19999999998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28.7107744375</v>
      </c>
      <c r="Y5" s="30">
        <f t="shared" si="2"/>
        <v>32.803427843750008</v>
      </c>
      <c r="Z5" s="30">
        <f t="shared" si="2"/>
        <v>0.93741402750000002</v>
      </c>
      <c r="AA5" s="90">
        <f t="shared" si="2"/>
        <v>0.96530979062500022</v>
      </c>
      <c r="AB5" s="90">
        <f t="shared" si="2"/>
        <v>6.5765471281250015E-2</v>
      </c>
      <c r="AC5" s="55"/>
      <c r="AD5" s="55"/>
      <c r="AE5" s="55"/>
      <c r="AF5" s="26"/>
      <c r="AG5" s="238"/>
      <c r="AH5" s="130">
        <f t="shared" ref="AH5:AI8" si="3">AH16</f>
        <v>75.233999999999995</v>
      </c>
      <c r="AI5" s="151">
        <f t="shared" si="3"/>
        <v>12.015000000000001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5.6276284959845491E-2</v>
      </c>
      <c r="AN5" s="240">
        <f>bdrate($E5:$E8,G5:G8,$W5:$W8,Y5:Y8)</f>
        <v>5.165148753081561E-2</v>
      </c>
      <c r="AO5" s="240">
        <f>bdrate($E5:$E8,H5:H8,$W5:$W8,Z5:Z8)</f>
        <v>5.9037189459408168E-2</v>
      </c>
      <c r="AP5" s="240">
        <f>bdrate($E5:$E8,I5:I8,$W5:$W8,AA5:AA8)</f>
        <v>6.9029608427936706E-2</v>
      </c>
      <c r="AQ5" s="241">
        <f>bdrateInverted($E5:$E8,J5:J8,$W5:$W8,AB5:AB8)</f>
        <v>5.9370081177470668E-2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189393.03200000001</v>
      </c>
      <c r="F6" s="90">
        <f t="shared" si="0"/>
        <v>32.852588500000003</v>
      </c>
      <c r="G6" s="90">
        <f t="shared" si="0"/>
        <v>36.354998687499993</v>
      </c>
      <c r="H6" s="90">
        <f t="shared" si="0"/>
        <v>0.96992496562500019</v>
      </c>
      <c r="I6" s="90">
        <f t="shared" si="0"/>
        <v>0.98248135375000001</v>
      </c>
      <c r="J6" s="90">
        <f t="shared" si="0"/>
        <v>3.3153722125E-2</v>
      </c>
      <c r="K6" s="56"/>
      <c r="L6" s="56"/>
      <c r="M6" s="56"/>
      <c r="N6" s="28"/>
      <c r="O6" s="56"/>
      <c r="P6" s="130">
        <f t="shared" si="1"/>
        <v>131.625</v>
      </c>
      <c r="Q6" s="130">
        <f t="shared" si="1"/>
        <v>51.64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85"/>
      <c r="U6" s="27" t="s">
        <v>34</v>
      </c>
      <c r="V6" s="28"/>
      <c r="W6" s="127">
        <f>W24</f>
        <v>212310.136</v>
      </c>
      <c r="X6" s="90">
        <f t="shared" si="2"/>
        <v>33.657071593749997</v>
      </c>
      <c r="Y6" s="90">
        <f t="shared" si="2"/>
        <v>37.210891812500002</v>
      </c>
      <c r="Z6" s="90">
        <f t="shared" si="2"/>
        <v>0.97402838718749984</v>
      </c>
      <c r="AA6" s="90">
        <f t="shared" si="2"/>
        <v>0.98438578249999997</v>
      </c>
      <c r="AB6" s="90">
        <f t="shared" si="2"/>
        <v>2.8844670968750003E-2</v>
      </c>
      <c r="AC6" s="56"/>
      <c r="AD6" s="56"/>
      <c r="AE6" s="56"/>
      <c r="AF6" s="28"/>
      <c r="AG6" s="238"/>
      <c r="AH6" s="130">
        <f t="shared" si="3"/>
        <v>75.328000000000003</v>
      </c>
      <c r="AI6" s="130">
        <f t="shared" si="3"/>
        <v>12.765000000000001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267709.35200000001</v>
      </c>
      <c r="F7" s="90">
        <f t="shared" si="0"/>
        <v>38.141921187499996</v>
      </c>
      <c r="G7" s="90">
        <f t="shared" si="0"/>
        <v>41.453256187499996</v>
      </c>
      <c r="H7" s="90">
        <f t="shared" si="0"/>
        <v>0.98859655531250001</v>
      </c>
      <c r="I7" s="90">
        <f t="shared" si="0"/>
        <v>0.99293924562500013</v>
      </c>
      <c r="J7" s="90">
        <f t="shared" si="0"/>
        <v>1.3031633578125004E-2</v>
      </c>
      <c r="K7" s="56"/>
      <c r="L7" s="56"/>
      <c r="M7" s="56"/>
      <c r="N7" s="28"/>
      <c r="O7" s="56"/>
      <c r="P7" s="130">
        <f t="shared" si="1"/>
        <v>134.01499999999999</v>
      </c>
      <c r="Q7" s="130">
        <f t="shared" si="1"/>
        <v>51.14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85"/>
      <c r="U7" s="27" t="s">
        <v>35</v>
      </c>
      <c r="V7" s="28"/>
      <c r="W7" s="127">
        <f>W25</f>
        <v>298387.34399999998</v>
      </c>
      <c r="X7" s="90">
        <f t="shared" si="2"/>
        <v>38.948521874999997</v>
      </c>
      <c r="Y7" s="90">
        <f t="shared" si="2"/>
        <v>42.224438468750009</v>
      </c>
      <c r="Z7" s="90">
        <f t="shared" si="2"/>
        <v>0.99004854531250008</v>
      </c>
      <c r="AA7" s="90">
        <f t="shared" si="2"/>
        <v>0.99372942718750013</v>
      </c>
      <c r="AB7" s="90">
        <f t="shared" si="2"/>
        <v>1.1481229328125004E-2</v>
      </c>
      <c r="AC7" s="56"/>
      <c r="AD7" s="56"/>
      <c r="AE7" s="56"/>
      <c r="AF7" s="28"/>
      <c r="AG7" s="238"/>
      <c r="AH7" s="130">
        <f t="shared" si="3"/>
        <v>75.921000000000006</v>
      </c>
      <c r="AI7" s="130">
        <f t="shared" si="3"/>
        <v>12.920999999999999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371787.08800000005</v>
      </c>
      <c r="F8" s="90">
        <f t="shared" si="0"/>
        <v>42.135759499999992</v>
      </c>
      <c r="G8" s="90">
        <f t="shared" si="0"/>
        <v>45.19730815625001</v>
      </c>
      <c r="H8" s="90">
        <f t="shared" si="0"/>
        <v>0.99423508656249981</v>
      </c>
      <c r="I8" s="90">
        <f t="shared" si="0"/>
        <v>0.99657628437500012</v>
      </c>
      <c r="J8" s="90">
        <f t="shared" si="0"/>
        <v>5.8194821093750003E-3</v>
      </c>
      <c r="K8" s="56"/>
      <c r="L8" s="56"/>
      <c r="M8" s="56"/>
      <c r="N8" s="28"/>
      <c r="O8" s="56"/>
      <c r="P8" s="130">
        <f t="shared" si="1"/>
        <v>132.88999999999999</v>
      </c>
      <c r="Q8" s="130">
        <f t="shared" si="1"/>
        <v>52.343000000000004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85"/>
      <c r="U8" s="27" t="s">
        <v>37</v>
      </c>
      <c r="V8" s="28"/>
      <c r="W8" s="127">
        <f>W26</f>
        <v>405806.10399999999</v>
      </c>
      <c r="X8" s="90">
        <f t="shared" si="2"/>
        <v>42.576783500000005</v>
      </c>
      <c r="Y8" s="90">
        <f t="shared" si="2"/>
        <v>45.591421312500003</v>
      </c>
      <c r="Z8" s="90">
        <f t="shared" si="2"/>
        <v>0.9946589324999997</v>
      </c>
      <c r="AA8" s="90">
        <f t="shared" si="2"/>
        <v>0.99688181125000008</v>
      </c>
      <c r="AB8" s="90">
        <f t="shared" si="2"/>
        <v>5.1877156624999983E-3</v>
      </c>
      <c r="AC8" s="56"/>
      <c r="AD8" s="56"/>
      <c r="AE8" s="56"/>
      <c r="AF8" s="28"/>
      <c r="AG8" s="238"/>
      <c r="AH8" s="130">
        <f t="shared" si="3"/>
        <v>76.296000000000006</v>
      </c>
      <c r="AI8" s="130">
        <f t="shared" si="3"/>
        <v>13.311999999999999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132.56244138763827</v>
      </c>
      <c r="Q10" s="154">
        <f>GEOMEAN(Q5:Q8)</f>
        <v>51.579276222992334</v>
      </c>
      <c r="R10" s="134" t="e">
        <f>AVERAGE(R5:R8)</f>
        <v>#DIV/0!</v>
      </c>
      <c r="S10" s="213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75.693496978483026</v>
      </c>
      <c r="AI10" s="154">
        <f>GEOMEAN(AI5:AI8)</f>
        <v>12.744447348599049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3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28300.376</v>
      </c>
      <c r="F16" s="166">
        <v>22708.696</v>
      </c>
      <c r="G16" s="166">
        <v>10429.343999999999</v>
      </c>
      <c r="H16" s="166">
        <v>2943.232</v>
      </c>
      <c r="I16" s="166">
        <v>607.56799999999998</v>
      </c>
      <c r="J16" s="166">
        <v>35669.983999999997</v>
      </c>
      <c r="K16" s="60">
        <v>23956.511999999999</v>
      </c>
      <c r="L16" s="60">
        <v>7573.84</v>
      </c>
      <c r="M16" s="60">
        <v>17.856000000000002</v>
      </c>
      <c r="N16" s="55"/>
      <c r="O16" s="252"/>
      <c r="P16" s="129">
        <v>131.73400000000001</v>
      </c>
      <c r="Q16" s="129">
        <v>51.203000000000003</v>
      </c>
      <c r="R16" s="142"/>
      <c r="S16" s="213"/>
      <c r="T16" s="300"/>
      <c r="U16" s="25" t="s">
        <v>33</v>
      </c>
      <c r="V16" s="26"/>
      <c r="W16" s="128">
        <v>28300.376</v>
      </c>
      <c r="X16" s="166">
        <v>24726.784</v>
      </c>
      <c r="Y16" s="166">
        <v>14797.08</v>
      </c>
      <c r="Z16" s="166">
        <v>5758.2560000000003</v>
      </c>
      <c r="AA16" s="166">
        <v>1797.5840000000001</v>
      </c>
      <c r="AB16" s="166">
        <v>38777.464</v>
      </c>
      <c r="AC16" s="60">
        <v>26258.959999999999</v>
      </c>
      <c r="AD16" s="60">
        <v>8324.6959999999999</v>
      </c>
      <c r="AE16" s="60">
        <v>23.207999999999998</v>
      </c>
      <c r="AF16" s="55"/>
      <c r="AG16" s="252"/>
      <c r="AH16" s="129">
        <v>75.233999999999995</v>
      </c>
      <c r="AI16" s="129">
        <v>12.015000000000001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28300.376</v>
      </c>
      <c r="F17" s="167">
        <v>29851.864000000001</v>
      </c>
      <c r="G17" s="167">
        <v>26298.056</v>
      </c>
      <c r="H17" s="167">
        <v>12769.32</v>
      </c>
      <c r="I17" s="167">
        <v>4243.9679999999998</v>
      </c>
      <c r="J17" s="167">
        <v>46120.232000000004</v>
      </c>
      <c r="K17" s="62">
        <v>31804.191999999999</v>
      </c>
      <c r="L17" s="62">
        <v>10005.023999999999</v>
      </c>
      <c r="M17" s="62">
        <v>18.032</v>
      </c>
      <c r="N17" s="56"/>
      <c r="O17" s="238"/>
      <c r="P17" s="144">
        <v>131.625</v>
      </c>
      <c r="Q17" s="144">
        <v>51.64</v>
      </c>
      <c r="R17" s="145"/>
      <c r="S17" s="213"/>
      <c r="T17" s="285"/>
      <c r="U17" s="27" t="s">
        <v>34</v>
      </c>
      <c r="V17" s="28"/>
      <c r="W17" s="143">
        <v>28300.376</v>
      </c>
      <c r="X17" s="167">
        <v>31953.991999999998</v>
      </c>
      <c r="Y17" s="167">
        <v>31501.736000000001</v>
      </c>
      <c r="Z17" s="167">
        <v>17657.335999999999</v>
      </c>
      <c r="AA17" s="167">
        <v>8367.3760000000002</v>
      </c>
      <c r="AB17" s="167">
        <v>49427.232000000004</v>
      </c>
      <c r="AC17" s="62">
        <v>34285.120000000003</v>
      </c>
      <c r="AD17" s="62">
        <v>10816.968000000001</v>
      </c>
      <c r="AE17" s="62">
        <v>23.391999999999999</v>
      </c>
      <c r="AF17" s="56"/>
      <c r="AG17" s="238"/>
      <c r="AH17" s="144">
        <v>75.328000000000003</v>
      </c>
      <c r="AI17" s="144">
        <v>12.765000000000001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28300.376</v>
      </c>
      <c r="F18" s="167">
        <v>37164.624000000003</v>
      </c>
      <c r="G18" s="167">
        <v>45104.552000000003</v>
      </c>
      <c r="H18" s="167">
        <v>29927.704000000002</v>
      </c>
      <c r="I18" s="167">
        <v>17782.063999999998</v>
      </c>
      <c r="J18" s="167">
        <v>56932.639999999999</v>
      </c>
      <c r="K18" s="62">
        <v>39972.199999999997</v>
      </c>
      <c r="L18" s="62">
        <v>12525.191999999999</v>
      </c>
      <c r="M18" s="62">
        <v>18.047999999999998</v>
      </c>
      <c r="N18" s="56"/>
      <c r="O18" s="238"/>
      <c r="P18" s="144">
        <v>134.01499999999999</v>
      </c>
      <c r="Q18" s="144">
        <v>51.14</v>
      </c>
      <c r="R18" s="145"/>
      <c r="S18" s="213"/>
      <c r="T18" s="285"/>
      <c r="U18" s="27" t="s">
        <v>35</v>
      </c>
      <c r="V18" s="28"/>
      <c r="W18" s="143">
        <v>28300.376</v>
      </c>
      <c r="X18" s="167">
        <v>39413.303999999996</v>
      </c>
      <c r="Y18" s="167">
        <v>50819.072</v>
      </c>
      <c r="Z18" s="167">
        <v>37330.383999999998</v>
      </c>
      <c r="AA18" s="167">
        <v>26061.223999999998</v>
      </c>
      <c r="AB18" s="167">
        <v>60422.303999999996</v>
      </c>
      <c r="AC18" s="62">
        <v>42602.832000000002</v>
      </c>
      <c r="AD18" s="62">
        <v>13437.848</v>
      </c>
      <c r="AE18" s="62">
        <v>23.416</v>
      </c>
      <c r="AF18" s="56"/>
      <c r="AG18" s="238"/>
      <c r="AH18" s="144">
        <v>75.921000000000006</v>
      </c>
      <c r="AI18" s="144">
        <v>12.920999999999999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28300.376</v>
      </c>
      <c r="F19" s="167">
        <v>44175.552000000003</v>
      </c>
      <c r="G19" s="167">
        <v>64947.184000000001</v>
      </c>
      <c r="H19" s="167">
        <v>55650.591999999997</v>
      </c>
      <c r="I19" s="167">
        <v>46854.400000000001</v>
      </c>
      <c r="J19" s="167">
        <v>68180.248000000007</v>
      </c>
      <c r="K19" s="62">
        <v>48491.807999999997</v>
      </c>
      <c r="L19" s="62">
        <v>15186.928</v>
      </c>
      <c r="M19" s="62">
        <v>18.064</v>
      </c>
      <c r="N19" s="56"/>
      <c r="O19" s="238"/>
      <c r="P19" s="144">
        <v>132.88999999999999</v>
      </c>
      <c r="Q19" s="144">
        <v>52.343000000000004</v>
      </c>
      <c r="R19" s="145"/>
      <c r="S19" s="213"/>
      <c r="T19" s="285"/>
      <c r="U19" s="27" t="s">
        <v>37</v>
      </c>
      <c r="V19" s="28"/>
      <c r="W19" s="143">
        <v>28300.376</v>
      </c>
      <c r="X19" s="167">
        <v>44524.775999999998</v>
      </c>
      <c r="Y19" s="167">
        <v>71217.567999999999</v>
      </c>
      <c r="Z19" s="167">
        <v>64636.584000000003</v>
      </c>
      <c r="AA19" s="167">
        <v>57971.832000000002</v>
      </c>
      <c r="AB19" s="167">
        <v>71767.936000000002</v>
      </c>
      <c r="AC19" s="62">
        <v>51208.232000000004</v>
      </c>
      <c r="AD19" s="62">
        <v>16178.8</v>
      </c>
      <c r="AE19" s="62">
        <v>23.544</v>
      </c>
      <c r="AF19" s="56"/>
      <c r="AG19" s="238"/>
      <c r="AH19" s="144">
        <v>76.296000000000006</v>
      </c>
      <c r="AI19" s="144">
        <v>13.311999999999999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132189.552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290"/>
      <c r="U23" s="25" t="s">
        <v>33</v>
      </c>
      <c r="V23" s="26"/>
      <c r="W23" s="127">
        <f>SUM(W16:AD16)</f>
        <v>148741.19999999998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189393.03200000001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85"/>
      <c r="U24" s="27" t="s">
        <v>34</v>
      </c>
      <c r="V24" s="28"/>
      <c r="W24" s="127">
        <f>SUM(W17:AD17)</f>
        <v>212310.136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267709.35200000001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85"/>
      <c r="U25" s="27" t="s">
        <v>35</v>
      </c>
      <c r="V25" s="28"/>
      <c r="W25" s="127">
        <f>SUM(W18:AD18)</f>
        <v>298387.34399999998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371787.08800000005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85"/>
      <c r="U26" s="27" t="s">
        <v>37</v>
      </c>
      <c r="V26" s="28"/>
      <c r="W26" s="127">
        <f>SUM(W19:AD19)</f>
        <v>405806.10399999999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3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3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3"/>
      <c r="T32" s="24" t="s">
        <v>70</v>
      </c>
      <c r="U32" s="94"/>
      <c r="V32" s="94"/>
      <c r="W32" s="213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3"/>
      <c r="AE32" s="213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26.974461000000002</v>
      </c>
      <c r="G33" s="96">
        <v>31.002791999999999</v>
      </c>
      <c r="H33" s="96">
        <v>0.91825312999999997</v>
      </c>
      <c r="I33" s="60">
        <v>0.95287721999999997</v>
      </c>
      <c r="J33" s="60">
        <v>7.0085794000000007E-2</v>
      </c>
      <c r="K33" s="61"/>
      <c r="L33" s="257"/>
      <c r="M33" s="257"/>
      <c r="N33" s="55"/>
      <c r="O33" s="26"/>
      <c r="P33" s="55"/>
      <c r="Q33" s="26"/>
      <c r="R33" s="131"/>
      <c r="S33" s="213"/>
      <c r="T33" s="287" t="s">
        <v>71</v>
      </c>
      <c r="U33" s="25" t="s">
        <v>33</v>
      </c>
      <c r="V33" s="39"/>
      <c r="W33" s="55"/>
      <c r="X33" s="96">
        <v>27.950737</v>
      </c>
      <c r="Y33" s="96">
        <v>31.838823999999999</v>
      </c>
      <c r="Z33" s="96">
        <v>0.92720243999999996</v>
      </c>
      <c r="AA33" s="60">
        <v>0.95707995000000001</v>
      </c>
      <c r="AB33" s="60">
        <v>6.0260742999999999E-2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0.97627599999999859</v>
      </c>
      <c r="AN33" s="95">
        <f t="shared" ref="AN33:AN96" si="5">IF(OR(Y33="",G33=""),"",Y33-G33)</f>
        <v>0.83603199999999944</v>
      </c>
      <c r="AO33" s="95">
        <f t="shared" ref="AO33:AO96" si="6">IF(OR(Z33="",H33=""),"",Z33-H33)</f>
        <v>8.9493099999999881E-3</v>
      </c>
      <c r="AP33" s="95">
        <f t="shared" ref="AP33:AP96" si="7">IF(OR(AA33="",I33=""),"",AA33-I33)</f>
        <v>4.2027300000000434E-3</v>
      </c>
      <c r="AQ33" s="120">
        <f t="shared" ref="AQ33:AQ96" si="8">IF(OR(AB33="",J33=""),"",AB33-J33)</f>
        <v>-9.8250510000000083E-3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31.795466000000001</v>
      </c>
      <c r="G34" s="187">
        <v>35.262549999999997</v>
      </c>
      <c r="H34" s="187">
        <v>0.96150542000000006</v>
      </c>
      <c r="I34" s="62">
        <v>0.97663538999999999</v>
      </c>
      <c r="J34" s="62">
        <v>3.3045906999999999E-2</v>
      </c>
      <c r="K34" s="188"/>
      <c r="L34" s="258"/>
      <c r="M34" s="258"/>
      <c r="N34" s="56"/>
      <c r="O34" s="28"/>
      <c r="P34" s="56"/>
      <c r="Q34" s="28"/>
      <c r="R34" s="132"/>
      <c r="S34" s="213"/>
      <c r="T34" s="285"/>
      <c r="U34" s="27" t="s">
        <v>34</v>
      </c>
      <c r="V34" s="186"/>
      <c r="W34" s="56"/>
      <c r="X34" s="187">
        <v>32.818660000000001</v>
      </c>
      <c r="Y34" s="187">
        <v>36.254576999999998</v>
      </c>
      <c r="Z34" s="187">
        <v>0.96698258999999998</v>
      </c>
      <c r="AA34" s="62">
        <v>0.97937359999999996</v>
      </c>
      <c r="AB34" s="62">
        <v>2.7777914000000001E-2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1.0231940000000002</v>
      </c>
      <c r="AN34" s="121">
        <f t="shared" si="5"/>
        <v>0.99202700000000021</v>
      </c>
      <c r="AO34" s="121">
        <f t="shared" si="6"/>
        <v>5.4771699999999202E-3</v>
      </c>
      <c r="AP34" s="121">
        <f t="shared" si="7"/>
        <v>2.7382099999999632E-3</v>
      </c>
      <c r="AQ34" s="87">
        <f t="shared" si="8"/>
        <v>-5.2679929999999986E-3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37.048358</v>
      </c>
      <c r="G35" s="187">
        <v>40.418646000000003</v>
      </c>
      <c r="H35" s="187">
        <v>0.98518422999999999</v>
      </c>
      <c r="I35" s="62">
        <v>0.99035706999999995</v>
      </c>
      <c r="J35" s="62">
        <v>1.3641864E-2</v>
      </c>
      <c r="K35" s="188"/>
      <c r="L35" s="258"/>
      <c r="M35" s="258"/>
      <c r="N35" s="56"/>
      <c r="O35" s="28"/>
      <c r="P35" s="56"/>
      <c r="Q35" s="28"/>
      <c r="R35" s="132"/>
      <c r="S35" s="213"/>
      <c r="T35" s="285"/>
      <c r="U35" s="27" t="s">
        <v>35</v>
      </c>
      <c r="V35" s="186"/>
      <c r="W35" s="56"/>
      <c r="X35" s="187">
        <v>38.022841</v>
      </c>
      <c r="Y35" s="187">
        <v>41.385047999999998</v>
      </c>
      <c r="Z35" s="187">
        <v>0.98731195000000005</v>
      </c>
      <c r="AA35" s="62">
        <v>0.99171682000000005</v>
      </c>
      <c r="AB35" s="62">
        <v>1.1727082E-2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0.97448299999999932</v>
      </c>
      <c r="AN35" s="121">
        <f t="shared" si="5"/>
        <v>0.9664019999999951</v>
      </c>
      <c r="AO35" s="121">
        <f t="shared" si="6"/>
        <v>2.1277200000000551E-3</v>
      </c>
      <c r="AP35" s="121">
        <f t="shared" si="7"/>
        <v>1.3597500000001039E-3</v>
      </c>
      <c r="AQ35" s="87">
        <f t="shared" si="8"/>
        <v>-1.9147820000000003E-3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41.327962999999997</v>
      </c>
      <c r="G36" s="187">
        <v>44.489579999999997</v>
      </c>
      <c r="H36" s="187">
        <v>0.99317626000000003</v>
      </c>
      <c r="I36" s="62">
        <v>0.99564443000000002</v>
      </c>
      <c r="J36" s="62">
        <v>5.7014049999999997E-3</v>
      </c>
      <c r="K36" s="188"/>
      <c r="L36" s="258"/>
      <c r="M36" s="258"/>
      <c r="N36" s="56"/>
      <c r="O36" s="28"/>
      <c r="P36" s="56"/>
      <c r="Q36" s="28"/>
      <c r="R36" s="132"/>
      <c r="S36" s="213"/>
      <c r="T36" s="285"/>
      <c r="U36" s="27" t="s">
        <v>37</v>
      </c>
      <c r="V36" s="186"/>
      <c r="W36" s="56"/>
      <c r="X36" s="187">
        <v>41.905293999999998</v>
      </c>
      <c r="Y36" s="187">
        <v>44.985135</v>
      </c>
      <c r="Z36" s="187">
        <v>0.99381019000000004</v>
      </c>
      <c r="AA36" s="62">
        <v>0.99611939999999999</v>
      </c>
      <c r="AB36" s="62">
        <v>4.8947977E-3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0.57733100000000093</v>
      </c>
      <c r="AN36" s="121">
        <f t="shared" si="5"/>
        <v>0.49555500000000308</v>
      </c>
      <c r="AO36" s="121">
        <f t="shared" si="6"/>
        <v>6.3393000000000477E-4</v>
      </c>
      <c r="AP36" s="121">
        <f t="shared" si="7"/>
        <v>4.7496999999996348E-4</v>
      </c>
      <c r="AQ36" s="87">
        <f t="shared" si="8"/>
        <v>-8.0660729999999965E-4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28.984663999999999</v>
      </c>
      <c r="G38" s="96">
        <v>33.173547999999997</v>
      </c>
      <c r="H38" s="96">
        <v>0.93890980999999996</v>
      </c>
      <c r="I38" s="60">
        <v>0.96911497999999996</v>
      </c>
      <c r="J38" s="60">
        <v>6.8463579999999996E-2</v>
      </c>
      <c r="K38" s="61"/>
      <c r="L38" s="257"/>
      <c r="M38" s="257"/>
      <c r="N38" s="55"/>
      <c r="O38" s="26"/>
      <c r="P38" s="55"/>
      <c r="Q38" s="26"/>
      <c r="R38" s="131"/>
      <c r="S38" s="213"/>
      <c r="T38" s="287" t="s">
        <v>72</v>
      </c>
      <c r="U38" s="25" t="s">
        <v>33</v>
      </c>
      <c r="V38" s="39"/>
      <c r="W38" s="55"/>
      <c r="X38" s="96">
        <v>29.34497</v>
      </c>
      <c r="Y38" s="96">
        <v>33.669704000000003</v>
      </c>
      <c r="Z38" s="96">
        <v>0.944658</v>
      </c>
      <c r="AA38" s="60">
        <v>0.96996061</v>
      </c>
      <c r="AB38" s="60">
        <v>6.2378332000000002E-2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0.36030600000000135</v>
      </c>
      <c r="AN38" s="95">
        <f t="shared" si="5"/>
        <v>0.49615600000000626</v>
      </c>
      <c r="AO38" s="95">
        <f t="shared" si="6"/>
        <v>5.7481900000000419E-3</v>
      </c>
      <c r="AP38" s="95">
        <f t="shared" si="7"/>
        <v>8.4563000000004163E-4</v>
      </c>
      <c r="AQ38" s="120">
        <f t="shared" si="8"/>
        <v>-6.0852479999999945E-3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33.635506999999997</v>
      </c>
      <c r="G39" s="187">
        <v>37.202280000000002</v>
      </c>
      <c r="H39" s="187">
        <v>0.97358221</v>
      </c>
      <c r="I39" s="62">
        <v>0.98473820000000001</v>
      </c>
      <c r="J39" s="62">
        <v>3.1011011000000002E-2</v>
      </c>
      <c r="K39" s="188"/>
      <c r="L39" s="258"/>
      <c r="M39" s="258"/>
      <c r="N39" s="56"/>
      <c r="O39" s="28"/>
      <c r="P39" s="56"/>
      <c r="Q39" s="28"/>
      <c r="R39" s="132"/>
      <c r="S39" s="213"/>
      <c r="T39" s="285"/>
      <c r="U39" s="27" t="s">
        <v>34</v>
      </c>
      <c r="V39" s="186"/>
      <c r="W39" s="56"/>
      <c r="X39" s="187">
        <v>33.938971000000002</v>
      </c>
      <c r="Y39" s="187">
        <v>37.657052999999998</v>
      </c>
      <c r="Z39" s="187">
        <v>0.97712491000000001</v>
      </c>
      <c r="AA39" s="62">
        <v>0.98658338999999995</v>
      </c>
      <c r="AB39" s="62">
        <v>2.7292727999999999E-2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0.30346400000000529</v>
      </c>
      <c r="AN39" s="121">
        <f t="shared" si="5"/>
        <v>0.45477299999999587</v>
      </c>
      <c r="AO39" s="121">
        <f t="shared" si="6"/>
        <v>3.5427000000000097E-3</v>
      </c>
      <c r="AP39" s="121">
        <f t="shared" si="7"/>
        <v>1.845189999999941E-3</v>
      </c>
      <c r="AQ39" s="87">
        <f t="shared" si="8"/>
        <v>-3.7182830000000028E-3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39.052520999999999</v>
      </c>
      <c r="G40" s="187">
        <v>42.261612</v>
      </c>
      <c r="H40" s="187">
        <v>0.98987303999999998</v>
      </c>
      <c r="I40" s="62">
        <v>0.99405513000000001</v>
      </c>
      <c r="J40" s="62">
        <v>1.1895022999999999E-2</v>
      </c>
      <c r="K40" s="188"/>
      <c r="L40" s="258"/>
      <c r="M40" s="258"/>
      <c r="N40" s="56"/>
      <c r="O40" s="28"/>
      <c r="P40" s="56"/>
      <c r="Q40" s="28"/>
      <c r="R40" s="132"/>
      <c r="S40" s="213"/>
      <c r="T40" s="285"/>
      <c r="U40" s="27" t="s">
        <v>35</v>
      </c>
      <c r="V40" s="186"/>
      <c r="W40" s="56"/>
      <c r="X40" s="187">
        <v>39.641603000000003</v>
      </c>
      <c r="Y40" s="187">
        <v>42.870424</v>
      </c>
      <c r="Z40" s="187">
        <v>0.99101839000000003</v>
      </c>
      <c r="AA40" s="62">
        <v>0.99463601999999995</v>
      </c>
      <c r="AB40" s="62">
        <v>1.1199426E-2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0.58908200000000477</v>
      </c>
      <c r="AN40" s="121">
        <f t="shared" si="5"/>
        <v>0.60881200000000035</v>
      </c>
      <c r="AO40" s="121">
        <f t="shared" si="6"/>
        <v>1.1453500000000449E-3</v>
      </c>
      <c r="AP40" s="121">
        <f t="shared" si="7"/>
        <v>5.8088999999994506E-4</v>
      </c>
      <c r="AQ40" s="87">
        <f t="shared" si="8"/>
        <v>-6.9559699999999919E-4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42.800888999999998</v>
      </c>
      <c r="G41" s="187">
        <v>45.792527</v>
      </c>
      <c r="H41" s="187">
        <v>0.99441407999999998</v>
      </c>
      <c r="I41" s="62">
        <v>0.99693617000000001</v>
      </c>
      <c r="J41" s="62">
        <v>5.8441839999999997E-3</v>
      </c>
      <c r="K41" s="188"/>
      <c r="L41" s="258"/>
      <c r="M41" s="258"/>
      <c r="N41" s="56"/>
      <c r="O41" s="28"/>
      <c r="P41" s="56"/>
      <c r="Q41" s="28"/>
      <c r="R41" s="132"/>
      <c r="S41" s="213"/>
      <c r="T41" s="285"/>
      <c r="U41" s="27" t="s">
        <v>37</v>
      </c>
      <c r="V41" s="186"/>
      <c r="W41" s="56"/>
      <c r="X41" s="187">
        <v>43.200279000000002</v>
      </c>
      <c r="Y41" s="187">
        <v>46.141075000000001</v>
      </c>
      <c r="Z41" s="187">
        <v>0.99477758000000005</v>
      </c>
      <c r="AA41" s="62">
        <v>0.99720173000000001</v>
      </c>
      <c r="AB41" s="62">
        <v>5.2363896000000004E-3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0.39939000000000391</v>
      </c>
      <c r="AN41" s="121">
        <f t="shared" si="5"/>
        <v>0.34854800000000097</v>
      </c>
      <c r="AO41" s="121">
        <f t="shared" si="6"/>
        <v>3.635000000000721E-4</v>
      </c>
      <c r="AP41" s="121">
        <f t="shared" si="7"/>
        <v>2.6555999999999802E-4</v>
      </c>
      <c r="AQ41" s="87">
        <f t="shared" si="8"/>
        <v>-6.0779439999999931E-4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27.657292000000002</v>
      </c>
      <c r="G43" s="96">
        <v>31.457923000000001</v>
      </c>
      <c r="H43" s="96">
        <v>0.93221156999999999</v>
      </c>
      <c r="I43" s="60">
        <v>0.96190249000000005</v>
      </c>
      <c r="J43" s="60">
        <v>7.5985410000000003E-2</v>
      </c>
      <c r="K43" s="61"/>
      <c r="L43" s="257"/>
      <c r="M43" s="257"/>
      <c r="N43" s="55"/>
      <c r="O43" s="26"/>
      <c r="P43" s="55"/>
      <c r="Q43" s="26"/>
      <c r="R43" s="131"/>
      <c r="S43" s="213"/>
      <c r="T43" s="287" t="s">
        <v>73</v>
      </c>
      <c r="U43" s="25" t="s">
        <v>33</v>
      </c>
      <c r="V43" s="39"/>
      <c r="W43" s="55"/>
      <c r="X43" s="96">
        <v>28.696235000000001</v>
      </c>
      <c r="Y43" s="96">
        <v>32.462809</v>
      </c>
      <c r="Z43" s="96">
        <v>0.94003163999999995</v>
      </c>
      <c r="AA43" s="60">
        <v>0.96472933999999999</v>
      </c>
      <c r="AB43" s="60">
        <v>6.7608884999999994E-2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1.0389429999999997</v>
      </c>
      <c r="AN43" s="95">
        <f t="shared" si="5"/>
        <v>1.0048859999999991</v>
      </c>
      <c r="AO43" s="95">
        <f t="shared" si="6"/>
        <v>7.8200699999999568E-3</v>
      </c>
      <c r="AP43" s="95">
        <f t="shared" si="7"/>
        <v>2.8268499999999364E-3</v>
      </c>
      <c r="AQ43" s="120">
        <f t="shared" si="8"/>
        <v>-8.3765250000000097E-3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32.937454000000002</v>
      </c>
      <c r="G44" s="187">
        <v>36.254795999999999</v>
      </c>
      <c r="H44" s="187">
        <v>0.97150002999999996</v>
      </c>
      <c r="I44" s="62">
        <v>0.98298375999999998</v>
      </c>
      <c r="J44" s="62">
        <v>3.4033500000000001E-2</v>
      </c>
      <c r="K44" s="188"/>
      <c r="L44" s="258"/>
      <c r="M44" s="258"/>
      <c r="N44" s="56"/>
      <c r="O44" s="28"/>
      <c r="P44" s="56"/>
      <c r="Q44" s="28"/>
      <c r="R44" s="132"/>
      <c r="S44" s="213"/>
      <c r="T44" s="285"/>
      <c r="U44" s="27" t="s">
        <v>34</v>
      </c>
      <c r="V44" s="186"/>
      <c r="W44" s="56"/>
      <c r="X44" s="187">
        <v>34.040517999999999</v>
      </c>
      <c r="Y44" s="187">
        <v>37.393569999999997</v>
      </c>
      <c r="Z44" s="187">
        <v>0.97515817000000005</v>
      </c>
      <c r="AA44" s="62">
        <v>0.98482769000000003</v>
      </c>
      <c r="AB44" s="62">
        <v>3.0748118000000001E-2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1.1030639999999963</v>
      </c>
      <c r="AN44" s="121">
        <f t="shared" si="5"/>
        <v>1.138773999999998</v>
      </c>
      <c r="AO44" s="121">
        <f t="shared" si="6"/>
        <v>3.6581400000000874E-3</v>
      </c>
      <c r="AP44" s="121">
        <f t="shared" si="7"/>
        <v>1.8439300000000491E-3</v>
      </c>
      <c r="AQ44" s="87">
        <f t="shared" si="8"/>
        <v>-3.2853819999999999E-3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38.142138000000003</v>
      </c>
      <c r="G45" s="187">
        <v>41.426875000000003</v>
      </c>
      <c r="H45" s="187">
        <v>0.98896516000000001</v>
      </c>
      <c r="I45" s="62">
        <v>0.99298363000000001</v>
      </c>
      <c r="J45" s="62">
        <v>1.3239089000000001E-2</v>
      </c>
      <c r="K45" s="188"/>
      <c r="L45" s="258"/>
      <c r="M45" s="258"/>
      <c r="N45" s="56"/>
      <c r="O45" s="28"/>
      <c r="P45" s="56"/>
      <c r="Q45" s="28"/>
      <c r="R45" s="132"/>
      <c r="S45" s="213"/>
      <c r="T45" s="285"/>
      <c r="U45" s="27" t="s">
        <v>35</v>
      </c>
      <c r="V45" s="186"/>
      <c r="W45" s="56"/>
      <c r="X45" s="187">
        <v>38.981361999999997</v>
      </c>
      <c r="Y45" s="187">
        <v>42.231341</v>
      </c>
      <c r="Z45" s="187">
        <v>0.99038243000000004</v>
      </c>
      <c r="AA45" s="62">
        <v>0.99375667999999995</v>
      </c>
      <c r="AB45" s="62">
        <v>1.2064995E-2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0.83922399999999442</v>
      </c>
      <c r="AN45" s="121">
        <f t="shared" si="5"/>
        <v>0.8044659999999979</v>
      </c>
      <c r="AO45" s="121">
        <f t="shared" si="6"/>
        <v>1.417270000000026E-3</v>
      </c>
      <c r="AP45" s="121">
        <f t="shared" si="7"/>
        <v>7.7304999999994184E-4</v>
      </c>
      <c r="AQ45" s="87">
        <f t="shared" si="8"/>
        <v>-1.1740940000000005E-3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42.254904000000003</v>
      </c>
      <c r="G46" s="187">
        <v>45.285169000000003</v>
      </c>
      <c r="H46" s="187">
        <v>0.99451497</v>
      </c>
      <c r="I46" s="62">
        <v>0.99670681000000005</v>
      </c>
      <c r="J46" s="62">
        <v>5.4407270000000002E-3</v>
      </c>
      <c r="K46" s="188"/>
      <c r="L46" s="258"/>
      <c r="M46" s="258"/>
      <c r="N46" s="56"/>
      <c r="O46" s="28"/>
      <c r="P46" s="56"/>
      <c r="Q46" s="28"/>
      <c r="R46" s="132"/>
      <c r="S46" s="213"/>
      <c r="T46" s="285"/>
      <c r="U46" s="27" t="s">
        <v>37</v>
      </c>
      <c r="V46" s="186"/>
      <c r="W46" s="56"/>
      <c r="X46" s="187">
        <v>42.634377000000001</v>
      </c>
      <c r="Y46" s="187">
        <v>45.604179999999999</v>
      </c>
      <c r="Z46" s="187">
        <v>0.9948977</v>
      </c>
      <c r="AA46" s="62">
        <v>0.99696615</v>
      </c>
      <c r="AB46" s="62">
        <v>5.1647109999999998E-3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0.37947299999999728</v>
      </c>
      <c r="AN46" s="121">
        <f t="shared" si="5"/>
        <v>0.31901099999999616</v>
      </c>
      <c r="AO46" s="121">
        <f t="shared" si="6"/>
        <v>3.8272999999999779E-4</v>
      </c>
      <c r="AP46" s="121">
        <f t="shared" si="7"/>
        <v>2.5933999999994128E-4</v>
      </c>
      <c r="AQ46" s="87">
        <f t="shared" si="8"/>
        <v>-2.7601600000000046E-4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26.918662000000001</v>
      </c>
      <c r="G48" s="96">
        <v>31.923083999999999</v>
      </c>
      <c r="H48" s="96">
        <v>0.93254581999999997</v>
      </c>
      <c r="I48" s="60">
        <v>0.96025095999999999</v>
      </c>
      <c r="J48" s="60">
        <v>7.8393005000000002E-2</v>
      </c>
      <c r="K48" s="61"/>
      <c r="L48" s="257"/>
      <c r="M48" s="257"/>
      <c r="N48" s="55"/>
      <c r="O48" s="26"/>
      <c r="P48" s="55"/>
      <c r="Q48" s="26"/>
      <c r="R48" s="131"/>
      <c r="S48" s="213"/>
      <c r="T48" s="287" t="s">
        <v>74</v>
      </c>
      <c r="U48" s="25" t="s">
        <v>33</v>
      </c>
      <c r="V48" s="39"/>
      <c r="W48" s="55"/>
      <c r="X48" s="96">
        <v>27.649350999999999</v>
      </c>
      <c r="Y48" s="96">
        <v>32.432059000000002</v>
      </c>
      <c r="Z48" s="96">
        <v>0.94126799000000005</v>
      </c>
      <c r="AA48" s="60">
        <v>0.96635795999999996</v>
      </c>
      <c r="AB48" s="60">
        <v>6.9658890000000001E-2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0.73068899999999815</v>
      </c>
      <c r="AN48" s="95">
        <f t="shared" si="5"/>
        <v>0.50897500000000306</v>
      </c>
      <c r="AO48" s="95">
        <f t="shared" si="6"/>
        <v>8.7221700000000846E-3</v>
      </c>
      <c r="AP48" s="95">
        <f t="shared" si="7"/>
        <v>6.1069999999999736E-3</v>
      </c>
      <c r="AQ48" s="120">
        <f t="shared" si="8"/>
        <v>-8.7341150000000006E-3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31.626673</v>
      </c>
      <c r="G49" s="187">
        <v>35.715128999999997</v>
      </c>
      <c r="H49" s="187">
        <v>0.97126142999999998</v>
      </c>
      <c r="I49" s="62">
        <v>0.98174912000000003</v>
      </c>
      <c r="J49" s="62">
        <v>3.6254032999999998E-2</v>
      </c>
      <c r="K49" s="188"/>
      <c r="L49" s="258"/>
      <c r="M49" s="258"/>
      <c r="N49" s="56"/>
      <c r="O49" s="28"/>
      <c r="P49" s="56"/>
      <c r="Q49" s="28"/>
      <c r="R49" s="132"/>
      <c r="S49" s="213"/>
      <c r="T49" s="285"/>
      <c r="U49" s="27" t="s">
        <v>34</v>
      </c>
      <c r="V49" s="186"/>
      <c r="W49" s="56"/>
      <c r="X49" s="187">
        <v>32.127403000000001</v>
      </c>
      <c r="Y49" s="187">
        <v>36.087221999999997</v>
      </c>
      <c r="Z49" s="187">
        <v>0.97493980000000002</v>
      </c>
      <c r="AA49" s="62">
        <v>0.98438641999999998</v>
      </c>
      <c r="AB49" s="62">
        <v>3.1861159999999999E-2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0.50073000000000079</v>
      </c>
      <c r="AN49" s="121">
        <f t="shared" si="5"/>
        <v>0.37209299999999956</v>
      </c>
      <c r="AO49" s="121">
        <f t="shared" si="6"/>
        <v>3.6783700000000419E-3</v>
      </c>
      <c r="AP49" s="121">
        <f t="shared" si="7"/>
        <v>2.6372999999999536E-3</v>
      </c>
      <c r="AQ49" s="87">
        <f t="shared" si="8"/>
        <v>-4.3928729999999985E-3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37.121012999999998</v>
      </c>
      <c r="G50" s="187">
        <v>40.503825999999997</v>
      </c>
      <c r="H50" s="187">
        <v>0.98844746999999999</v>
      </c>
      <c r="I50" s="62">
        <v>0.99268889000000005</v>
      </c>
      <c r="J50" s="62">
        <v>1.5914253999999999E-2</v>
      </c>
      <c r="K50" s="188"/>
      <c r="L50" s="258"/>
      <c r="M50" s="258"/>
      <c r="N50" s="56"/>
      <c r="O50" s="28"/>
      <c r="P50" s="56"/>
      <c r="Q50" s="28"/>
      <c r="R50" s="132"/>
      <c r="S50" s="213"/>
      <c r="T50" s="285"/>
      <c r="U50" s="27" t="s">
        <v>35</v>
      </c>
      <c r="V50" s="186"/>
      <c r="W50" s="56"/>
      <c r="X50" s="187">
        <v>38.006582000000002</v>
      </c>
      <c r="Y50" s="187">
        <v>41.336069999999999</v>
      </c>
      <c r="Z50" s="187">
        <v>0.98988140999999996</v>
      </c>
      <c r="AA50" s="62">
        <v>0.99367395999999997</v>
      </c>
      <c r="AB50" s="62">
        <v>1.2707496E-2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0.88556900000000383</v>
      </c>
      <c r="AN50" s="121">
        <f t="shared" si="5"/>
        <v>0.83224400000000287</v>
      </c>
      <c r="AO50" s="121">
        <f t="shared" si="6"/>
        <v>1.4339399999999669E-3</v>
      </c>
      <c r="AP50" s="121">
        <f t="shared" si="7"/>
        <v>9.8506999999992129E-4</v>
      </c>
      <c r="AQ50" s="87">
        <f t="shared" si="8"/>
        <v>-3.2067579999999988E-3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41.305039000000001</v>
      </c>
      <c r="G51" s="187">
        <v>44.446899000000002</v>
      </c>
      <c r="H51" s="187">
        <v>0.99389214999999997</v>
      </c>
      <c r="I51" s="62">
        <v>0.99651438000000003</v>
      </c>
      <c r="J51" s="62">
        <v>6.8215183E-3</v>
      </c>
      <c r="K51" s="188"/>
      <c r="L51" s="258"/>
      <c r="M51" s="258"/>
      <c r="N51" s="56"/>
      <c r="O51" s="28"/>
      <c r="P51" s="56"/>
      <c r="Q51" s="28"/>
      <c r="R51" s="132"/>
      <c r="S51" s="213"/>
      <c r="T51" s="285"/>
      <c r="U51" s="27" t="s">
        <v>37</v>
      </c>
      <c r="V51" s="186"/>
      <c r="W51" s="56"/>
      <c r="X51" s="187">
        <v>41.892619000000003</v>
      </c>
      <c r="Y51" s="187">
        <v>45.002958</v>
      </c>
      <c r="Z51" s="187">
        <v>0.99435503999999997</v>
      </c>
      <c r="AA51" s="62">
        <v>0.99686123999999998</v>
      </c>
      <c r="AB51" s="62">
        <v>5.8325110000000003E-3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0.58758000000000266</v>
      </c>
      <c r="AN51" s="121">
        <f t="shared" si="5"/>
        <v>0.55605899999999764</v>
      </c>
      <c r="AO51" s="121">
        <f t="shared" si="6"/>
        <v>4.6288999999999358E-4</v>
      </c>
      <c r="AP51" s="121">
        <f t="shared" si="7"/>
        <v>3.4685999999994888E-4</v>
      </c>
      <c r="AQ51" s="87">
        <f t="shared" si="8"/>
        <v>-9.8900729999999975E-4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28.097729000000001</v>
      </c>
      <c r="G53" s="96">
        <v>32.202306</v>
      </c>
      <c r="H53" s="96">
        <v>0.93032550999999997</v>
      </c>
      <c r="I53" s="60">
        <v>0.96511272000000004</v>
      </c>
      <c r="J53" s="60">
        <v>7.2139529999999993E-2</v>
      </c>
      <c r="K53" s="61"/>
      <c r="L53" s="257"/>
      <c r="M53" s="257"/>
      <c r="N53" s="55"/>
      <c r="O53" s="26"/>
      <c r="P53" s="55"/>
      <c r="Q53" s="26"/>
      <c r="R53" s="131"/>
      <c r="S53" s="213"/>
      <c r="T53" s="287" t="s">
        <v>75</v>
      </c>
      <c r="U53" s="25" t="s">
        <v>33</v>
      </c>
      <c r="V53" s="39"/>
      <c r="W53" s="55"/>
      <c r="X53" s="96">
        <v>29.154026999999999</v>
      </c>
      <c r="Y53" s="96">
        <v>33.092337000000001</v>
      </c>
      <c r="Z53" s="96">
        <v>0.93874352000000005</v>
      </c>
      <c r="AA53" s="60">
        <v>0.96832076</v>
      </c>
      <c r="AB53" s="60">
        <v>5.9442784999999998E-2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1.0562979999999982</v>
      </c>
      <c r="AN53" s="95">
        <f t="shared" si="5"/>
        <v>0.89003100000000046</v>
      </c>
      <c r="AO53" s="95">
        <f t="shared" si="6"/>
        <v>8.4180100000000868E-3</v>
      </c>
      <c r="AP53" s="95">
        <f t="shared" si="7"/>
        <v>3.2080399999999676E-3</v>
      </c>
      <c r="AQ53" s="120">
        <f t="shared" si="8"/>
        <v>-1.2696744999999995E-2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33.361046000000002</v>
      </c>
      <c r="G54" s="187">
        <v>36.680031</v>
      </c>
      <c r="H54" s="187">
        <v>0.97091148999999999</v>
      </c>
      <c r="I54" s="62">
        <v>0.98382011000000003</v>
      </c>
      <c r="J54" s="62">
        <v>2.9433746E-2</v>
      </c>
      <c r="K54" s="188"/>
      <c r="L54" s="258"/>
      <c r="M54" s="258"/>
      <c r="N54" s="56"/>
      <c r="O54" s="28"/>
      <c r="P54" s="56"/>
      <c r="Q54" s="28"/>
      <c r="R54" s="132"/>
      <c r="S54" s="213"/>
      <c r="T54" s="285"/>
      <c r="U54" s="27" t="s">
        <v>34</v>
      </c>
      <c r="V54" s="186"/>
      <c r="W54" s="56"/>
      <c r="X54" s="187">
        <v>33.958243000000003</v>
      </c>
      <c r="Y54" s="187">
        <v>37.400646000000002</v>
      </c>
      <c r="Z54" s="187">
        <v>0.97501353000000002</v>
      </c>
      <c r="AA54" s="62">
        <v>0.98553051000000003</v>
      </c>
      <c r="AB54" s="62">
        <v>2.4367794000000002E-2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0.59719700000000131</v>
      </c>
      <c r="AN54" s="121">
        <f t="shared" si="5"/>
        <v>0.72061500000000223</v>
      </c>
      <c r="AO54" s="121">
        <f t="shared" si="6"/>
        <v>4.102040000000029E-3</v>
      </c>
      <c r="AP54" s="121">
        <f t="shared" si="7"/>
        <v>1.7104000000000008E-3</v>
      </c>
      <c r="AQ54" s="87">
        <f t="shared" si="8"/>
        <v>-5.0659519999999986E-3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38.446446000000002</v>
      </c>
      <c r="G55" s="187">
        <v>41.642933999999997</v>
      </c>
      <c r="H55" s="187">
        <v>0.98867389999999999</v>
      </c>
      <c r="I55" s="62">
        <v>0.99321446000000002</v>
      </c>
      <c r="J55" s="62">
        <v>1.1922818E-2</v>
      </c>
      <c r="K55" s="188"/>
      <c r="L55" s="258"/>
      <c r="M55" s="258"/>
      <c r="N55" s="56"/>
      <c r="O55" s="28"/>
      <c r="P55" s="56"/>
      <c r="Q55" s="28"/>
      <c r="R55" s="132"/>
      <c r="S55" s="213"/>
      <c r="T55" s="285"/>
      <c r="U55" s="27" t="s">
        <v>35</v>
      </c>
      <c r="V55" s="186"/>
      <c r="W55" s="56"/>
      <c r="X55" s="187">
        <v>38.869568999999998</v>
      </c>
      <c r="Y55" s="187">
        <v>42.009197999999998</v>
      </c>
      <c r="Z55" s="187">
        <v>0.98999486999999997</v>
      </c>
      <c r="AA55" s="62">
        <v>0.99372691999999996</v>
      </c>
      <c r="AB55" s="62">
        <v>9.9485570000000002E-3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0.42312299999999681</v>
      </c>
      <c r="AN55" s="121">
        <f t="shared" si="5"/>
        <v>0.36626400000000103</v>
      </c>
      <c r="AO55" s="121">
        <f t="shared" si="6"/>
        <v>1.3209699999999769E-3</v>
      </c>
      <c r="AP55" s="121">
        <f t="shared" si="7"/>
        <v>5.1245999999993685E-4</v>
      </c>
      <c r="AQ55" s="87">
        <f t="shared" si="8"/>
        <v>-1.9742609999999997E-3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41.823797999999996</v>
      </c>
      <c r="G56" s="187">
        <v>44.823003999999997</v>
      </c>
      <c r="H56" s="187">
        <v>0.99396806999999998</v>
      </c>
      <c r="I56" s="62">
        <v>0.99647123999999998</v>
      </c>
      <c r="J56" s="62">
        <v>5.4116859999999998E-3</v>
      </c>
      <c r="K56" s="188"/>
      <c r="L56" s="258"/>
      <c r="M56" s="258"/>
      <c r="N56" s="56"/>
      <c r="O56" s="28"/>
      <c r="P56" s="56"/>
      <c r="Q56" s="28"/>
      <c r="R56" s="132"/>
      <c r="S56" s="213"/>
      <c r="T56" s="285"/>
      <c r="U56" s="27" t="s">
        <v>37</v>
      </c>
      <c r="V56" s="186"/>
      <c r="W56" s="56"/>
      <c r="X56" s="187">
        <v>42.229556000000002</v>
      </c>
      <c r="Y56" s="187">
        <v>45.236218999999998</v>
      </c>
      <c r="Z56" s="187">
        <v>0.99445813000000005</v>
      </c>
      <c r="AA56" s="62">
        <v>0.99678906</v>
      </c>
      <c r="AB56" s="62">
        <v>4.7045689999999996E-3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0.40575800000000584</v>
      </c>
      <c r="AN56" s="121">
        <f t="shared" si="5"/>
        <v>0.413215000000001</v>
      </c>
      <c r="AO56" s="121">
        <f t="shared" si="6"/>
        <v>4.9006000000006988E-4</v>
      </c>
      <c r="AP56" s="121">
        <f t="shared" si="7"/>
        <v>3.1782000000002419E-4</v>
      </c>
      <c r="AQ56" s="87">
        <f t="shared" si="8"/>
        <v>-7.0711700000000016E-4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28.172649</v>
      </c>
      <c r="G58" s="96">
        <v>31.967023000000001</v>
      </c>
      <c r="H58" s="96">
        <v>0.93039114999999994</v>
      </c>
      <c r="I58" s="60">
        <v>0.96290620999999998</v>
      </c>
      <c r="J58" s="60">
        <v>7.1926459999999998E-2</v>
      </c>
      <c r="K58" s="61"/>
      <c r="L58" s="257"/>
      <c r="M58" s="257"/>
      <c r="N58" s="55"/>
      <c r="O58" s="26"/>
      <c r="P58" s="55"/>
      <c r="Q58" s="26"/>
      <c r="R58" s="131"/>
      <c r="S58" s="213"/>
      <c r="T58" s="287" t="s">
        <v>76</v>
      </c>
      <c r="U58" s="25" t="s">
        <v>33</v>
      </c>
      <c r="V58" s="39"/>
      <c r="W58" s="55"/>
      <c r="X58" s="96">
        <v>29.122</v>
      </c>
      <c r="Y58" s="96">
        <v>32.893791</v>
      </c>
      <c r="Z58" s="96">
        <v>0.93737380000000003</v>
      </c>
      <c r="AA58" s="60">
        <v>0.96553633999999999</v>
      </c>
      <c r="AB58" s="60">
        <v>6.3930409999999993E-2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0.94935100000000006</v>
      </c>
      <c r="AN58" s="95">
        <f t="shared" si="5"/>
        <v>0.92676799999999915</v>
      </c>
      <c r="AO58" s="95">
        <f t="shared" si="6"/>
        <v>6.9826500000000902E-3</v>
      </c>
      <c r="AP58" s="95">
        <f t="shared" si="7"/>
        <v>2.6301300000000083E-3</v>
      </c>
      <c r="AQ58" s="120">
        <f t="shared" si="8"/>
        <v>-7.9960500000000045E-3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33.142249</v>
      </c>
      <c r="G59" s="187">
        <v>36.472389</v>
      </c>
      <c r="H59" s="187">
        <v>0.96866324999999998</v>
      </c>
      <c r="I59" s="62">
        <v>0.98251474999999999</v>
      </c>
      <c r="J59" s="62">
        <v>3.3778124E-2</v>
      </c>
      <c r="K59" s="188"/>
      <c r="L59" s="258"/>
      <c r="M59" s="258"/>
      <c r="N59" s="56"/>
      <c r="O59" s="28"/>
      <c r="P59" s="56"/>
      <c r="Q59" s="28"/>
      <c r="R59" s="132"/>
      <c r="S59" s="213"/>
      <c r="T59" s="285"/>
      <c r="U59" s="27" t="s">
        <v>34</v>
      </c>
      <c r="V59" s="186"/>
      <c r="W59" s="56"/>
      <c r="X59" s="187">
        <v>34.131037999999997</v>
      </c>
      <c r="Y59" s="187">
        <v>37.489033999999997</v>
      </c>
      <c r="Z59" s="187">
        <v>0.97278518000000003</v>
      </c>
      <c r="AA59" s="62">
        <v>0.98429990999999994</v>
      </c>
      <c r="AB59" s="62">
        <v>2.9307488E-2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0.98878899999999703</v>
      </c>
      <c r="AN59" s="121">
        <f t="shared" si="5"/>
        <v>1.0166449999999969</v>
      </c>
      <c r="AO59" s="121">
        <f t="shared" si="6"/>
        <v>4.1219300000000514E-3</v>
      </c>
      <c r="AP59" s="121">
        <f t="shared" si="7"/>
        <v>1.7851599999999523E-3</v>
      </c>
      <c r="AQ59" s="87">
        <f t="shared" si="8"/>
        <v>-4.4706360000000001E-3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38.160744999999999</v>
      </c>
      <c r="G60" s="187">
        <v>41.455376999999999</v>
      </c>
      <c r="H60" s="187">
        <v>0.98788785999999995</v>
      </c>
      <c r="I60" s="62">
        <v>0.99269587999999997</v>
      </c>
      <c r="J60" s="62">
        <v>1.29631255E-2</v>
      </c>
      <c r="K60" s="188"/>
      <c r="L60" s="258"/>
      <c r="M60" s="258"/>
      <c r="N60" s="56"/>
      <c r="O60" s="28"/>
      <c r="P60" s="56"/>
      <c r="Q60" s="28"/>
      <c r="R60" s="132"/>
      <c r="S60" s="213"/>
      <c r="T60" s="285"/>
      <c r="U60" s="27" t="s">
        <v>35</v>
      </c>
      <c r="V60" s="186"/>
      <c r="W60" s="56"/>
      <c r="X60" s="187">
        <v>38.937828000000003</v>
      </c>
      <c r="Y60" s="187">
        <v>42.151380000000003</v>
      </c>
      <c r="Z60" s="187">
        <v>0.98934197999999995</v>
      </c>
      <c r="AA60" s="62">
        <v>0.99338859999999995</v>
      </c>
      <c r="AB60" s="62">
        <v>1.1692937E-2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0.77708300000000463</v>
      </c>
      <c r="AN60" s="121">
        <f t="shared" si="5"/>
        <v>0.69600300000000459</v>
      </c>
      <c r="AO60" s="121">
        <f t="shared" si="6"/>
        <v>1.4541200000000032E-3</v>
      </c>
      <c r="AP60" s="121">
        <f t="shared" si="7"/>
        <v>6.9271999999998002E-4</v>
      </c>
      <c r="AQ60" s="87">
        <f t="shared" si="8"/>
        <v>-1.2701885E-3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41.915156000000003</v>
      </c>
      <c r="G61" s="187">
        <v>44.974671999999998</v>
      </c>
      <c r="H61" s="187">
        <v>0.99394634999999998</v>
      </c>
      <c r="I61" s="62">
        <v>0.99646393</v>
      </c>
      <c r="J61" s="62">
        <v>5.6824064999999998E-3</v>
      </c>
      <c r="K61" s="188"/>
      <c r="L61" s="258"/>
      <c r="M61" s="258"/>
      <c r="N61" s="56"/>
      <c r="O61" s="28"/>
      <c r="P61" s="56"/>
      <c r="Q61" s="28"/>
      <c r="R61" s="132"/>
      <c r="S61" s="213"/>
      <c r="T61" s="285"/>
      <c r="U61" s="27" t="s">
        <v>37</v>
      </c>
      <c r="V61" s="186"/>
      <c r="W61" s="56"/>
      <c r="X61" s="187">
        <v>42.2239</v>
      </c>
      <c r="Y61" s="187">
        <v>45.265149000000001</v>
      </c>
      <c r="Z61" s="187">
        <v>0.99441093999999997</v>
      </c>
      <c r="AA61" s="62">
        <v>0.99674673000000003</v>
      </c>
      <c r="AB61" s="62">
        <v>5.175832E-3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0.30874399999999724</v>
      </c>
      <c r="AN61" s="121">
        <f t="shared" si="5"/>
        <v>0.29047700000000276</v>
      </c>
      <c r="AO61" s="121">
        <f t="shared" si="6"/>
        <v>4.6458999999998696E-4</v>
      </c>
      <c r="AP61" s="121">
        <f t="shared" si="7"/>
        <v>2.8280000000002747E-4</v>
      </c>
      <c r="AQ61" s="87">
        <f t="shared" si="8"/>
        <v>-5.0657449999999982E-4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27.351106000000001</v>
      </c>
      <c r="G63" s="96">
        <v>31.548559000000001</v>
      </c>
      <c r="H63" s="96">
        <v>0.91833602999999997</v>
      </c>
      <c r="I63" s="60">
        <v>0.95994692999999998</v>
      </c>
      <c r="J63" s="60">
        <v>7.6123399999999994E-2</v>
      </c>
      <c r="K63" s="61"/>
      <c r="L63" s="257"/>
      <c r="M63" s="257"/>
      <c r="N63" s="55"/>
      <c r="O63" s="26"/>
      <c r="P63" s="55"/>
      <c r="Q63" s="26"/>
      <c r="R63" s="131"/>
      <c r="S63" s="213"/>
      <c r="T63" s="287" t="s">
        <v>77</v>
      </c>
      <c r="U63" s="25" t="s">
        <v>33</v>
      </c>
      <c r="V63" s="39"/>
      <c r="W63" s="55"/>
      <c r="X63" s="96">
        <v>28.232365999999999</v>
      </c>
      <c r="Y63" s="96">
        <v>32.375602999999998</v>
      </c>
      <c r="Z63" s="96">
        <v>0.92941684999999996</v>
      </c>
      <c r="AA63" s="60">
        <v>0.96270370999999999</v>
      </c>
      <c r="AB63" s="60">
        <v>6.652247E-2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0.88125999999999749</v>
      </c>
      <c r="AN63" s="95">
        <f t="shared" si="5"/>
        <v>0.82704399999999723</v>
      </c>
      <c r="AO63" s="95">
        <f t="shared" si="6"/>
        <v>1.1080819999999991E-2</v>
      </c>
      <c r="AP63" s="95">
        <f t="shared" si="7"/>
        <v>2.7567800000000142E-3</v>
      </c>
      <c r="AQ63" s="120">
        <f t="shared" si="8"/>
        <v>-9.6009299999999936E-3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32.588890999999997</v>
      </c>
      <c r="G64" s="187">
        <v>36.102704000000003</v>
      </c>
      <c r="H64" s="187">
        <v>0.96745121999999995</v>
      </c>
      <c r="I64" s="62">
        <v>0.98200511999999995</v>
      </c>
      <c r="J64" s="62">
        <v>3.1030294999999999E-2</v>
      </c>
      <c r="K64" s="188"/>
      <c r="L64" s="258"/>
      <c r="M64" s="258"/>
      <c r="N64" s="56"/>
      <c r="O64" s="28"/>
      <c r="P64" s="56"/>
      <c r="Q64" s="28"/>
      <c r="R64" s="132"/>
      <c r="S64" s="213"/>
      <c r="T64" s="285"/>
      <c r="U64" s="27" t="s">
        <v>34</v>
      </c>
      <c r="V64" s="186"/>
      <c r="W64" s="56"/>
      <c r="X64" s="187">
        <v>33.542152000000002</v>
      </c>
      <c r="Y64" s="187">
        <v>37.100504999999998</v>
      </c>
      <c r="Z64" s="187">
        <v>0.97267479000000001</v>
      </c>
      <c r="AA64" s="62">
        <v>0.98453208999999997</v>
      </c>
      <c r="AB64" s="62">
        <v>2.5263496E-2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0.9532610000000048</v>
      </c>
      <c r="AN64" s="121">
        <f t="shared" si="5"/>
        <v>0.9978009999999955</v>
      </c>
      <c r="AO64" s="121">
        <f t="shared" si="6"/>
        <v>5.2235700000000662E-3</v>
      </c>
      <c r="AP64" s="121">
        <f t="shared" si="7"/>
        <v>2.5269700000000173E-3</v>
      </c>
      <c r="AQ64" s="87">
        <f t="shared" si="8"/>
        <v>-5.7667989999999995E-3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38.091228999999998</v>
      </c>
      <c r="G65" s="187">
        <v>41.372718999999996</v>
      </c>
      <c r="H65" s="187">
        <v>0.98797159999999995</v>
      </c>
      <c r="I65" s="62">
        <v>0.99291205999999999</v>
      </c>
      <c r="J65" s="62">
        <v>1.1933945E-2</v>
      </c>
      <c r="K65" s="188"/>
      <c r="L65" s="258"/>
      <c r="M65" s="258"/>
      <c r="N65" s="56"/>
      <c r="O65" s="28"/>
      <c r="P65" s="56"/>
      <c r="Q65" s="28"/>
      <c r="R65" s="132"/>
      <c r="S65" s="213"/>
      <c r="T65" s="285"/>
      <c r="U65" s="27" t="s">
        <v>35</v>
      </c>
      <c r="V65" s="186"/>
      <c r="W65" s="56"/>
      <c r="X65" s="187">
        <v>38.756616000000001</v>
      </c>
      <c r="Y65" s="187">
        <v>42.09084</v>
      </c>
      <c r="Z65" s="187">
        <v>0.98942715999999997</v>
      </c>
      <c r="AA65" s="62">
        <v>0.99363310000000005</v>
      </c>
      <c r="AB65" s="62">
        <v>1.0497283E-2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0.66538700000000262</v>
      </c>
      <c r="AN65" s="121">
        <f t="shared" si="5"/>
        <v>0.71812100000000356</v>
      </c>
      <c r="AO65" s="121">
        <f t="shared" si="6"/>
        <v>1.4555600000000224E-3</v>
      </c>
      <c r="AP65" s="121">
        <f t="shared" si="7"/>
        <v>7.2104000000006163E-4</v>
      </c>
      <c r="AQ65" s="87">
        <f t="shared" si="8"/>
        <v>-1.436662E-3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41.732914999999998</v>
      </c>
      <c r="G66" s="187">
        <v>44.849266999999998</v>
      </c>
      <c r="H66" s="187">
        <v>0.99383007999999995</v>
      </c>
      <c r="I66" s="62">
        <v>0.99645724000000002</v>
      </c>
      <c r="J66" s="62">
        <v>5.3035653999999998E-3</v>
      </c>
      <c r="K66" s="188"/>
      <c r="L66" s="258"/>
      <c r="M66" s="258"/>
      <c r="N66" s="56"/>
      <c r="O66" s="28"/>
      <c r="P66" s="56"/>
      <c r="Q66" s="28"/>
      <c r="R66" s="132"/>
      <c r="S66" s="213"/>
      <c r="T66" s="285"/>
      <c r="U66" s="27" t="s">
        <v>37</v>
      </c>
      <c r="V66" s="186"/>
      <c r="W66" s="56"/>
      <c r="X66" s="187">
        <v>42.140248999999997</v>
      </c>
      <c r="Y66" s="187">
        <v>45.214036999999998</v>
      </c>
      <c r="Z66" s="187">
        <v>0.99427547000000005</v>
      </c>
      <c r="AA66" s="62">
        <v>0.99676319999999996</v>
      </c>
      <c r="AB66" s="62">
        <v>4.8202719999999996E-3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0.40733399999999875</v>
      </c>
      <c r="AN66" s="121">
        <f t="shared" si="5"/>
        <v>0.36477000000000004</v>
      </c>
      <c r="AO66" s="121">
        <f t="shared" si="6"/>
        <v>4.4539000000010098E-4</v>
      </c>
      <c r="AP66" s="121">
        <f t="shared" si="7"/>
        <v>3.059599999999385E-4</v>
      </c>
      <c r="AQ66" s="87">
        <f t="shared" si="8"/>
        <v>-4.8329340000000023E-4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28.038066000000001</v>
      </c>
      <c r="G68" s="96">
        <v>31.989194000000001</v>
      </c>
      <c r="H68" s="96">
        <v>0.92388782999999997</v>
      </c>
      <c r="I68" s="60">
        <v>0.96216283000000002</v>
      </c>
      <c r="J68" s="60">
        <v>7.1266560000000007E-2</v>
      </c>
      <c r="K68" s="61"/>
      <c r="L68" s="257"/>
      <c r="M68" s="257"/>
      <c r="N68" s="55"/>
      <c r="O68" s="26"/>
      <c r="P68" s="55"/>
      <c r="Q68" s="26"/>
      <c r="R68" s="131"/>
      <c r="S68" s="213"/>
      <c r="T68" s="287" t="s">
        <v>78</v>
      </c>
      <c r="U68" s="25" t="s">
        <v>33</v>
      </c>
      <c r="V68" s="39"/>
      <c r="W68" s="55"/>
      <c r="X68" s="96">
        <v>28.916764000000001</v>
      </c>
      <c r="Y68" s="96">
        <v>32.808428999999997</v>
      </c>
      <c r="Z68" s="96">
        <v>0.93164639999999999</v>
      </c>
      <c r="AA68" s="60">
        <v>0.96455981000000002</v>
      </c>
      <c r="AB68" s="60">
        <v>6.2431970000000003E-2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0.87869799999999998</v>
      </c>
      <c r="AN68" s="95">
        <f t="shared" si="5"/>
        <v>0.81923499999999549</v>
      </c>
      <c r="AO68" s="95">
        <f t="shared" si="6"/>
        <v>7.7585700000000202E-3</v>
      </c>
      <c r="AP68" s="95">
        <f t="shared" si="7"/>
        <v>2.396979999999993E-3</v>
      </c>
      <c r="AQ68" s="120">
        <f t="shared" si="8"/>
        <v>-8.8345900000000033E-3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32.884900999999999</v>
      </c>
      <c r="G69" s="187">
        <v>36.227974000000003</v>
      </c>
      <c r="H69" s="187">
        <v>0.96526961</v>
      </c>
      <c r="I69" s="62">
        <v>0.98090577999999995</v>
      </c>
      <c r="J69" s="62">
        <v>3.3442623999999997E-2</v>
      </c>
      <c r="K69" s="188"/>
      <c r="L69" s="258"/>
      <c r="M69" s="258"/>
      <c r="N69" s="56"/>
      <c r="O69" s="28"/>
      <c r="P69" s="56"/>
      <c r="Q69" s="28"/>
      <c r="R69" s="132"/>
      <c r="S69" s="213"/>
      <c r="T69" s="285"/>
      <c r="U69" s="27" t="s">
        <v>34</v>
      </c>
      <c r="V69" s="186"/>
      <c r="W69" s="56"/>
      <c r="X69" s="187">
        <v>33.866686999999999</v>
      </c>
      <c r="Y69" s="187">
        <v>37.267569000000002</v>
      </c>
      <c r="Z69" s="187">
        <v>0.96991519999999998</v>
      </c>
      <c r="AA69" s="62">
        <v>0.98301256000000004</v>
      </c>
      <c r="AB69" s="62">
        <v>2.8470563000000001E-2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0.9817859999999996</v>
      </c>
      <c r="AN69" s="121">
        <f t="shared" si="5"/>
        <v>1.0395949999999985</v>
      </c>
      <c r="AO69" s="121">
        <f t="shared" si="6"/>
        <v>4.6455899999999772E-3</v>
      </c>
      <c r="AP69" s="121">
        <f t="shared" si="7"/>
        <v>2.1067800000000858E-3</v>
      </c>
      <c r="AQ69" s="87">
        <f t="shared" si="8"/>
        <v>-4.9720609999999964E-3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38.000627999999999</v>
      </c>
      <c r="G70" s="187">
        <v>41.275547000000003</v>
      </c>
      <c r="H70" s="187">
        <v>0.98672665000000004</v>
      </c>
      <c r="I70" s="62">
        <v>0.99207867000000005</v>
      </c>
      <c r="J70" s="62">
        <v>1.2807305999999999E-2</v>
      </c>
      <c r="K70" s="188"/>
      <c r="L70" s="258"/>
      <c r="M70" s="258"/>
      <c r="N70" s="56"/>
      <c r="O70" s="28"/>
      <c r="P70" s="56"/>
      <c r="Q70" s="28"/>
      <c r="R70" s="132"/>
      <c r="S70" s="213"/>
      <c r="T70" s="285"/>
      <c r="U70" s="27" t="s">
        <v>35</v>
      </c>
      <c r="V70" s="186"/>
      <c r="W70" s="56"/>
      <c r="X70" s="187">
        <v>38.83822</v>
      </c>
      <c r="Y70" s="187">
        <v>42.083426000000003</v>
      </c>
      <c r="Z70" s="187">
        <v>0.98842949000000002</v>
      </c>
      <c r="AA70" s="62">
        <v>0.99288799000000005</v>
      </c>
      <c r="AB70" s="62">
        <v>1.1503490999999999E-2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0.83759200000000078</v>
      </c>
      <c r="AN70" s="121">
        <f t="shared" si="5"/>
        <v>0.80787899999999979</v>
      </c>
      <c r="AO70" s="121">
        <f t="shared" si="6"/>
        <v>1.7028399999999833E-3</v>
      </c>
      <c r="AP70" s="121">
        <f t="shared" si="7"/>
        <v>8.0932000000000226E-4</v>
      </c>
      <c r="AQ70" s="87">
        <f t="shared" si="8"/>
        <v>-1.3038149999999998E-3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41.905168000000003</v>
      </c>
      <c r="G71" s="187">
        <v>44.956220999999999</v>
      </c>
      <c r="H71" s="187">
        <v>0.99363170000000001</v>
      </c>
      <c r="I71" s="62">
        <v>0.99619332999999999</v>
      </c>
      <c r="J71" s="62">
        <v>5.5508628000000004E-3</v>
      </c>
      <c r="K71" s="188"/>
      <c r="L71" s="258"/>
      <c r="M71" s="258"/>
      <c r="N71" s="56"/>
      <c r="O71" s="28"/>
      <c r="P71" s="56"/>
      <c r="Q71" s="28"/>
      <c r="R71" s="132"/>
      <c r="S71" s="213"/>
      <c r="T71" s="285"/>
      <c r="U71" s="27" t="s">
        <v>37</v>
      </c>
      <c r="V71" s="186"/>
      <c r="W71" s="56"/>
      <c r="X71" s="187">
        <v>42.295439999999999</v>
      </c>
      <c r="Y71" s="187">
        <v>45.284951999999997</v>
      </c>
      <c r="Z71" s="187">
        <v>0.99417566000000002</v>
      </c>
      <c r="AA71" s="62">
        <v>0.99653831000000004</v>
      </c>
      <c r="AB71" s="62">
        <v>4.9713559999999997E-3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0.39027199999999596</v>
      </c>
      <c r="AN71" s="121">
        <f t="shared" si="5"/>
        <v>0.32873099999999766</v>
      </c>
      <c r="AO71" s="121">
        <f t="shared" si="6"/>
        <v>5.4396000000000999E-4</v>
      </c>
      <c r="AP71" s="121">
        <f t="shared" si="7"/>
        <v>3.4498000000005025E-4</v>
      </c>
      <c r="AQ71" s="87">
        <f t="shared" si="8"/>
        <v>-5.7950680000000074E-4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28.060186999999999</v>
      </c>
      <c r="G73" s="96">
        <v>32.357545000000002</v>
      </c>
      <c r="H73" s="96">
        <v>0.93490580000000001</v>
      </c>
      <c r="I73" s="60">
        <v>0.96358538999999999</v>
      </c>
      <c r="J73" s="60">
        <v>7.6317640000000006E-2</v>
      </c>
      <c r="K73" s="61"/>
      <c r="L73" s="257"/>
      <c r="M73" s="257"/>
      <c r="N73" s="55"/>
      <c r="O73" s="26"/>
      <c r="P73" s="55"/>
      <c r="Q73" s="26"/>
      <c r="R73" s="131"/>
      <c r="S73" s="213"/>
      <c r="T73" s="287" t="s">
        <v>79</v>
      </c>
      <c r="U73" s="25" t="s">
        <v>33</v>
      </c>
      <c r="V73" s="39"/>
      <c r="W73" s="55"/>
      <c r="X73" s="96">
        <v>29.109217000000001</v>
      </c>
      <c r="Y73" s="96">
        <v>33.322284000000003</v>
      </c>
      <c r="Z73" s="96">
        <v>0.94460628999999996</v>
      </c>
      <c r="AA73" s="60">
        <v>0.96797204999999997</v>
      </c>
      <c r="AB73" s="60">
        <v>6.6240199999999999E-2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1.0490300000000019</v>
      </c>
      <c r="AN73" s="95">
        <f t="shared" si="5"/>
        <v>0.96473900000000157</v>
      </c>
      <c r="AO73" s="95">
        <f t="shared" si="6"/>
        <v>9.7004899999999505E-3</v>
      </c>
      <c r="AP73" s="95">
        <f t="shared" si="7"/>
        <v>4.3866599999999867E-3</v>
      </c>
      <c r="AQ73" s="120">
        <f t="shared" si="8"/>
        <v>-1.0077440000000007E-2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33.130003000000002</v>
      </c>
      <c r="G74" s="187">
        <v>36.727187999999998</v>
      </c>
      <c r="H74" s="187">
        <v>0.97303501999999997</v>
      </c>
      <c r="I74" s="62">
        <v>0.98378509000000003</v>
      </c>
      <c r="J74" s="62">
        <v>3.5281420000000001E-2</v>
      </c>
      <c r="K74" s="188"/>
      <c r="L74" s="258"/>
      <c r="M74" s="258"/>
      <c r="N74" s="56"/>
      <c r="O74" s="28"/>
      <c r="P74" s="56"/>
      <c r="Q74" s="28"/>
      <c r="R74" s="132"/>
      <c r="S74" s="213"/>
      <c r="T74" s="285"/>
      <c r="U74" s="27" t="s">
        <v>34</v>
      </c>
      <c r="V74" s="186"/>
      <c r="W74" s="56"/>
      <c r="X74" s="187">
        <v>33.373078999999997</v>
      </c>
      <c r="Y74" s="187">
        <v>37.167011000000002</v>
      </c>
      <c r="Z74" s="187">
        <v>0.97647892000000003</v>
      </c>
      <c r="AA74" s="62">
        <v>0.98463244000000005</v>
      </c>
      <c r="AB74" s="62">
        <v>3.0771902E-2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0.24307599999999496</v>
      </c>
      <c r="AN74" s="121">
        <f t="shared" si="5"/>
        <v>0.43982300000000407</v>
      </c>
      <c r="AO74" s="121">
        <f t="shared" si="6"/>
        <v>3.4439000000000553E-3</v>
      </c>
      <c r="AP74" s="121">
        <f t="shared" si="7"/>
        <v>8.4735000000002447E-4</v>
      </c>
      <c r="AQ74" s="87">
        <f t="shared" si="8"/>
        <v>-4.5095180000000006E-3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38.296787000000002</v>
      </c>
      <c r="G75" s="187">
        <v>41.685287000000002</v>
      </c>
      <c r="H75" s="187">
        <v>0.98988677999999997</v>
      </c>
      <c r="I75" s="62">
        <v>0.99348073999999997</v>
      </c>
      <c r="J75" s="62">
        <v>1.4028191000000001E-2</v>
      </c>
      <c r="K75" s="188"/>
      <c r="L75" s="258"/>
      <c r="M75" s="258"/>
      <c r="N75" s="56"/>
      <c r="O75" s="28"/>
      <c r="P75" s="56"/>
      <c r="Q75" s="28"/>
      <c r="R75" s="132"/>
      <c r="S75" s="213"/>
      <c r="T75" s="285"/>
      <c r="U75" s="27" t="s">
        <v>35</v>
      </c>
      <c r="V75" s="186"/>
      <c r="W75" s="56"/>
      <c r="X75" s="187">
        <v>39.080530000000003</v>
      </c>
      <c r="Y75" s="187">
        <v>42.383616000000004</v>
      </c>
      <c r="Z75" s="187">
        <v>0.99112864000000001</v>
      </c>
      <c r="AA75" s="62">
        <v>0.99415394999999995</v>
      </c>
      <c r="AB75" s="62">
        <v>1.2852301E-2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0.78374300000000119</v>
      </c>
      <c r="AN75" s="121">
        <f t="shared" si="5"/>
        <v>0.69832900000000109</v>
      </c>
      <c r="AO75" s="121">
        <f t="shared" si="6"/>
        <v>1.241860000000039E-3</v>
      </c>
      <c r="AP75" s="121">
        <f t="shared" si="7"/>
        <v>6.7320999999997966E-4</v>
      </c>
      <c r="AQ75" s="87">
        <f t="shared" si="8"/>
        <v>-1.1758900000000006E-3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42.575735000000002</v>
      </c>
      <c r="G76" s="187">
        <v>45.694603999999998</v>
      </c>
      <c r="H76" s="187">
        <v>0.99484331999999998</v>
      </c>
      <c r="I76" s="62">
        <v>0.9968764</v>
      </c>
      <c r="J76" s="62">
        <v>6.3280749999999998E-3</v>
      </c>
      <c r="K76" s="188"/>
      <c r="L76" s="258"/>
      <c r="M76" s="258"/>
      <c r="N76" s="56"/>
      <c r="O76" s="28"/>
      <c r="P76" s="56"/>
      <c r="Q76" s="28"/>
      <c r="R76" s="132"/>
      <c r="S76" s="213"/>
      <c r="T76" s="285"/>
      <c r="U76" s="27" t="s">
        <v>37</v>
      </c>
      <c r="V76" s="186"/>
      <c r="W76" s="56"/>
      <c r="X76" s="187">
        <v>43.193627999999997</v>
      </c>
      <c r="Y76" s="187">
        <v>46.155259999999998</v>
      </c>
      <c r="Z76" s="187">
        <v>0.99520774000000001</v>
      </c>
      <c r="AA76" s="62">
        <v>0.99717155999999996</v>
      </c>
      <c r="AB76" s="62">
        <v>5.6750886000000002E-3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0.61789299999999514</v>
      </c>
      <c r="AN76" s="121">
        <f t="shared" si="5"/>
        <v>0.46065600000000018</v>
      </c>
      <c r="AO76" s="121">
        <f t="shared" si="6"/>
        <v>3.6442000000003194E-4</v>
      </c>
      <c r="AP76" s="121">
        <f t="shared" si="7"/>
        <v>2.9515999999996101E-4</v>
      </c>
      <c r="AQ76" s="87">
        <f t="shared" si="8"/>
        <v>-6.5298639999999963E-4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26.786795999999999</v>
      </c>
      <c r="G78" s="96">
        <v>31.229012000000001</v>
      </c>
      <c r="H78" s="96">
        <v>0.92676307000000002</v>
      </c>
      <c r="I78" s="60">
        <v>0.95602695000000004</v>
      </c>
      <c r="J78" s="60">
        <v>8.1174560000000007E-2</v>
      </c>
      <c r="K78" s="61"/>
      <c r="L78" s="257"/>
      <c r="M78" s="257"/>
      <c r="N78" s="55"/>
      <c r="O78" s="26"/>
      <c r="P78" s="55"/>
      <c r="Q78" s="26"/>
      <c r="R78" s="131"/>
      <c r="S78" s="213"/>
      <c r="T78" s="287" t="s">
        <v>80</v>
      </c>
      <c r="U78" s="25" t="s">
        <v>33</v>
      </c>
      <c r="V78" s="39"/>
      <c r="W78" s="55"/>
      <c r="X78" s="96">
        <v>27.616593000000002</v>
      </c>
      <c r="Y78" s="96">
        <v>32.035153999999999</v>
      </c>
      <c r="Z78" s="96">
        <v>0.93539815999999998</v>
      </c>
      <c r="AA78" s="60">
        <v>0.96022251000000003</v>
      </c>
      <c r="AB78" s="60">
        <v>6.8390935999999999E-2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0.82979700000000278</v>
      </c>
      <c r="AN78" s="95">
        <f t="shared" si="5"/>
        <v>0.80614199999999769</v>
      </c>
      <c r="AO78" s="95">
        <f t="shared" si="6"/>
        <v>8.6350899999999564E-3</v>
      </c>
      <c r="AP78" s="95">
        <f t="shared" si="7"/>
        <v>4.1955599999999871E-3</v>
      </c>
      <c r="AQ78" s="120">
        <f t="shared" si="8"/>
        <v>-1.2783624000000007E-2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32.369804999999999</v>
      </c>
      <c r="G79" s="187">
        <v>36.038038</v>
      </c>
      <c r="H79" s="187">
        <v>0.97118698000000003</v>
      </c>
      <c r="I79" s="62">
        <v>0.98173498000000003</v>
      </c>
      <c r="J79" s="62">
        <v>3.2765783E-2</v>
      </c>
      <c r="K79" s="188"/>
      <c r="L79" s="258"/>
      <c r="M79" s="258"/>
      <c r="N79" s="56"/>
      <c r="O79" s="28"/>
      <c r="P79" s="56"/>
      <c r="Q79" s="28"/>
      <c r="R79" s="132"/>
      <c r="S79" s="213"/>
      <c r="T79" s="285"/>
      <c r="U79" s="27" t="s">
        <v>34</v>
      </c>
      <c r="V79" s="186"/>
      <c r="W79" s="56"/>
      <c r="X79" s="187">
        <v>33.206052999999997</v>
      </c>
      <c r="Y79" s="187">
        <v>36.8872</v>
      </c>
      <c r="Z79" s="187">
        <v>0.97452340000000004</v>
      </c>
      <c r="AA79" s="62">
        <v>0.98356860000000002</v>
      </c>
      <c r="AB79" s="62">
        <v>2.8813875999999999E-2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0.83624799999999766</v>
      </c>
      <c r="AN79" s="121">
        <f t="shared" si="5"/>
        <v>0.84916199999999975</v>
      </c>
      <c r="AO79" s="121">
        <f t="shared" si="6"/>
        <v>3.3364200000000066E-3</v>
      </c>
      <c r="AP79" s="121">
        <f t="shared" si="7"/>
        <v>1.8336199999999803E-3</v>
      </c>
      <c r="AQ79" s="87">
        <f t="shared" si="8"/>
        <v>-3.951907000000001E-3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38.053798999999998</v>
      </c>
      <c r="G80" s="187">
        <v>41.390875999999999</v>
      </c>
      <c r="H80" s="187">
        <v>0.98933128000000004</v>
      </c>
      <c r="I80" s="62">
        <v>0.99299013000000003</v>
      </c>
      <c r="J80" s="62">
        <v>1.2371819500000001E-2</v>
      </c>
      <c r="K80" s="188"/>
      <c r="L80" s="258"/>
      <c r="M80" s="258"/>
      <c r="N80" s="56"/>
      <c r="O80" s="28"/>
      <c r="P80" s="56"/>
      <c r="Q80" s="28"/>
      <c r="R80" s="132"/>
      <c r="S80" s="213"/>
      <c r="T80" s="285"/>
      <c r="U80" s="27" t="s">
        <v>35</v>
      </c>
      <c r="V80" s="186"/>
      <c r="W80" s="56"/>
      <c r="X80" s="187">
        <v>38.725189</v>
      </c>
      <c r="Y80" s="187">
        <v>42.066682999999998</v>
      </c>
      <c r="Z80" s="187">
        <v>0.99064472000000003</v>
      </c>
      <c r="AA80" s="62">
        <v>0.99373668000000004</v>
      </c>
      <c r="AB80" s="62">
        <v>1.10211475E-2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0.67139000000000237</v>
      </c>
      <c r="AN80" s="121">
        <f t="shared" si="5"/>
        <v>0.67580699999999894</v>
      </c>
      <c r="AO80" s="121">
        <f t="shared" si="6"/>
        <v>1.3134399999999991E-3</v>
      </c>
      <c r="AP80" s="121">
        <f t="shared" si="7"/>
        <v>7.4655000000001248E-4</v>
      </c>
      <c r="AQ80" s="87">
        <f t="shared" si="8"/>
        <v>-1.3506720000000007E-3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42.203724999999999</v>
      </c>
      <c r="G81" s="187">
        <v>45.250542000000003</v>
      </c>
      <c r="H81" s="187">
        <v>0.99475473000000003</v>
      </c>
      <c r="I81" s="62">
        <v>0.99664638000000005</v>
      </c>
      <c r="J81" s="62">
        <v>5.3028255000000003E-3</v>
      </c>
      <c r="K81" s="188"/>
      <c r="L81" s="258"/>
      <c r="M81" s="258"/>
      <c r="N81" s="56"/>
      <c r="O81" s="28"/>
      <c r="P81" s="56"/>
      <c r="Q81" s="28"/>
      <c r="R81" s="132"/>
      <c r="S81" s="213"/>
      <c r="T81" s="285"/>
      <c r="U81" s="27" t="s">
        <v>37</v>
      </c>
      <c r="V81" s="186"/>
      <c r="W81" s="56"/>
      <c r="X81" s="187">
        <v>42.621864000000002</v>
      </c>
      <c r="Y81" s="187">
        <v>45.649672000000002</v>
      </c>
      <c r="Z81" s="187">
        <v>0.99511284</v>
      </c>
      <c r="AA81" s="62">
        <v>0.99693841000000005</v>
      </c>
      <c r="AB81" s="62">
        <v>4.7949869999999997E-3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0.41813900000000359</v>
      </c>
      <c r="AN81" s="121">
        <f t="shared" si="5"/>
        <v>0.39912999999999954</v>
      </c>
      <c r="AO81" s="121">
        <f t="shared" si="6"/>
        <v>3.5810999999996707E-4</v>
      </c>
      <c r="AP81" s="121">
        <f t="shared" si="7"/>
        <v>2.9202999999999868E-4</v>
      </c>
      <c r="AQ81" s="87">
        <f t="shared" si="8"/>
        <v>-5.0783850000000064E-4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28.297125000000001</v>
      </c>
      <c r="G83" s="96">
        <v>32.428542</v>
      </c>
      <c r="H83" s="96">
        <v>0.9335021</v>
      </c>
      <c r="I83" s="60">
        <v>0.96583021999999996</v>
      </c>
      <c r="J83" s="60">
        <v>7.3521643999999997E-2</v>
      </c>
      <c r="K83" s="61"/>
      <c r="L83" s="257"/>
      <c r="M83" s="257"/>
      <c r="N83" s="55"/>
      <c r="O83" s="26"/>
      <c r="P83" s="55"/>
      <c r="Q83" s="26"/>
      <c r="R83" s="131"/>
      <c r="S83" s="213"/>
      <c r="T83" s="284" t="s">
        <v>81</v>
      </c>
      <c r="U83" s="25" t="s">
        <v>33</v>
      </c>
      <c r="V83" s="39"/>
      <c r="W83" s="55"/>
      <c r="X83" s="96">
        <v>28.747001000000001</v>
      </c>
      <c r="Y83" s="96">
        <v>32.927380999999997</v>
      </c>
      <c r="Z83" s="96">
        <v>0.94003141000000001</v>
      </c>
      <c r="AA83" s="60">
        <v>0.96626825000000005</v>
      </c>
      <c r="AB83" s="60">
        <v>6.785252E-2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0.44987599999999972</v>
      </c>
      <c r="AN83" s="95">
        <f t="shared" si="5"/>
        <v>0.4988389999999967</v>
      </c>
      <c r="AO83" s="95">
        <f t="shared" si="6"/>
        <v>6.5293100000000104E-3</v>
      </c>
      <c r="AP83" s="95">
        <f t="shared" si="7"/>
        <v>4.3803000000008918E-4</v>
      </c>
      <c r="AQ83" s="120">
        <f t="shared" si="8"/>
        <v>-5.6691239999999976E-3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33.331772999999998</v>
      </c>
      <c r="G84" s="187">
        <v>36.798113999999998</v>
      </c>
      <c r="H84" s="187">
        <v>0.97214822000000001</v>
      </c>
      <c r="I84" s="62">
        <v>0.98379457999999997</v>
      </c>
      <c r="J84" s="62">
        <v>3.1954694999999998E-2</v>
      </c>
      <c r="K84" s="188"/>
      <c r="L84" s="258"/>
      <c r="M84" s="258"/>
      <c r="N84" s="56"/>
      <c r="O84" s="28"/>
      <c r="P84" s="56"/>
      <c r="Q84" s="28"/>
      <c r="R84" s="132"/>
      <c r="S84" s="213"/>
      <c r="T84" s="285"/>
      <c r="U84" s="27" t="s">
        <v>34</v>
      </c>
      <c r="V84" s="186"/>
      <c r="W84" s="56"/>
      <c r="X84" s="187">
        <v>34.133755000000001</v>
      </c>
      <c r="Y84" s="187">
        <v>37.700887999999999</v>
      </c>
      <c r="Z84" s="187">
        <v>0.97611285000000003</v>
      </c>
      <c r="AA84" s="62">
        <v>0.98591963000000005</v>
      </c>
      <c r="AB84" s="62">
        <v>2.8064390000000002E-2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0.80198200000000242</v>
      </c>
      <c r="AN84" s="121">
        <f t="shared" si="5"/>
        <v>0.90277400000000085</v>
      </c>
      <c r="AO84" s="121">
        <f t="shared" si="6"/>
        <v>3.9646300000000245E-3</v>
      </c>
      <c r="AP84" s="121">
        <f t="shared" si="7"/>
        <v>2.1250500000000727E-3</v>
      </c>
      <c r="AQ84" s="87">
        <f t="shared" si="8"/>
        <v>-3.8903049999999967E-3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38.565779999999997</v>
      </c>
      <c r="G85" s="187">
        <v>41.794986999999999</v>
      </c>
      <c r="H85" s="187">
        <v>0.98930823000000001</v>
      </c>
      <c r="I85" s="62">
        <v>0.99364832000000003</v>
      </c>
      <c r="J85" s="62">
        <v>1.28089655E-2</v>
      </c>
      <c r="K85" s="188"/>
      <c r="L85" s="258"/>
      <c r="M85" s="258"/>
      <c r="N85" s="56"/>
      <c r="O85" s="28"/>
      <c r="P85" s="56"/>
      <c r="Q85" s="28"/>
      <c r="R85" s="132"/>
      <c r="S85" s="213"/>
      <c r="T85" s="285"/>
      <c r="U85" s="27" t="s">
        <v>35</v>
      </c>
      <c r="V85" s="186"/>
      <c r="W85" s="56"/>
      <c r="X85" s="187">
        <v>39.250576000000002</v>
      </c>
      <c r="Y85" s="187">
        <v>42.481509000000003</v>
      </c>
      <c r="Z85" s="187">
        <v>0.99058232000000002</v>
      </c>
      <c r="AA85" s="62">
        <v>0.99432001000000003</v>
      </c>
      <c r="AB85" s="62">
        <v>1.1441773000000001E-2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0.68479600000000573</v>
      </c>
      <c r="AN85" s="121">
        <f t="shared" si="5"/>
        <v>0.68652200000000363</v>
      </c>
      <c r="AO85" s="121">
        <f t="shared" si="6"/>
        <v>1.2740900000000055E-3</v>
      </c>
      <c r="AP85" s="121">
        <f t="shared" si="7"/>
        <v>6.7169000000000256E-4</v>
      </c>
      <c r="AQ85" s="87">
        <f t="shared" si="8"/>
        <v>-1.3671924999999994E-3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42.158819999999999</v>
      </c>
      <c r="G86" s="187">
        <v>45.204174000000002</v>
      </c>
      <c r="H86" s="187">
        <v>0.99430907999999996</v>
      </c>
      <c r="I86" s="62">
        <v>0.99690385000000004</v>
      </c>
      <c r="J86" s="62">
        <v>5.7584615E-3</v>
      </c>
      <c r="K86" s="188"/>
      <c r="L86" s="258"/>
      <c r="M86" s="258"/>
      <c r="N86" s="56"/>
      <c r="O86" s="28"/>
      <c r="P86" s="56"/>
      <c r="Q86" s="28"/>
      <c r="R86" s="132"/>
      <c r="S86" s="213"/>
      <c r="T86" s="285"/>
      <c r="U86" s="27" t="s">
        <v>37</v>
      </c>
      <c r="V86" s="186"/>
      <c r="W86" s="56"/>
      <c r="X86" s="187">
        <v>42.581119999999999</v>
      </c>
      <c r="Y86" s="187">
        <v>45.594835000000003</v>
      </c>
      <c r="Z86" s="187">
        <v>0.99466633000000004</v>
      </c>
      <c r="AA86" s="62">
        <v>0.99717465999999999</v>
      </c>
      <c r="AB86" s="62">
        <v>5.0978376999999998E-3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0.4222999999999999</v>
      </c>
      <c r="AN86" s="121">
        <f t="shared" si="5"/>
        <v>0.39066100000000148</v>
      </c>
      <c r="AO86" s="121">
        <f t="shared" si="6"/>
        <v>3.5725000000008666E-4</v>
      </c>
      <c r="AP86" s="121">
        <f t="shared" si="7"/>
        <v>2.708099999999547E-4</v>
      </c>
      <c r="AQ86" s="87">
        <f t="shared" si="8"/>
        <v>-6.6062380000000021E-4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28.462260000000001</v>
      </c>
      <c r="G88" s="96">
        <v>32.811418000000003</v>
      </c>
      <c r="H88" s="96">
        <v>0.93619096999999996</v>
      </c>
      <c r="I88" s="60">
        <v>0.96722366999999998</v>
      </c>
      <c r="J88" s="60">
        <v>7.8925565000000003E-2</v>
      </c>
      <c r="K88" s="61"/>
      <c r="L88" s="257"/>
      <c r="M88" s="257"/>
      <c r="N88" s="55"/>
      <c r="O88" s="26"/>
      <c r="P88" s="55"/>
      <c r="Q88" s="26"/>
      <c r="R88" s="131"/>
      <c r="S88" s="213"/>
      <c r="T88" s="284" t="s">
        <v>82</v>
      </c>
      <c r="U88" s="25" t="s">
        <v>33</v>
      </c>
      <c r="V88" s="39"/>
      <c r="W88" s="55"/>
      <c r="X88" s="96">
        <v>29.322042</v>
      </c>
      <c r="Y88" s="96">
        <v>33.611336000000001</v>
      </c>
      <c r="Z88" s="96">
        <v>0.94449581999999999</v>
      </c>
      <c r="AA88" s="60">
        <v>0.96948862000000002</v>
      </c>
      <c r="AB88" s="60">
        <v>7.1344299999999999E-2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0.85978199999999916</v>
      </c>
      <c r="AN88" s="95">
        <f t="shared" si="5"/>
        <v>0.79991799999999813</v>
      </c>
      <c r="AO88" s="95">
        <f t="shared" si="6"/>
        <v>8.3048500000000303E-3</v>
      </c>
      <c r="AP88" s="95">
        <f t="shared" si="7"/>
        <v>2.2649500000000433E-3</v>
      </c>
      <c r="AQ88" s="120">
        <f t="shared" si="8"/>
        <v>-7.5812650000000037E-3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33.407918000000002</v>
      </c>
      <c r="G89" s="187">
        <v>37.078519999999997</v>
      </c>
      <c r="H89" s="187">
        <v>0.97371993000000001</v>
      </c>
      <c r="I89" s="62">
        <v>0.98476662000000004</v>
      </c>
      <c r="J89" s="62">
        <v>3.6589275999999997E-2</v>
      </c>
      <c r="K89" s="188"/>
      <c r="L89" s="258"/>
      <c r="M89" s="258"/>
      <c r="N89" s="56"/>
      <c r="O89" s="28"/>
      <c r="P89" s="56"/>
      <c r="Q89" s="28"/>
      <c r="R89" s="132"/>
      <c r="S89" s="213"/>
      <c r="T89" s="285"/>
      <c r="U89" s="27" t="s">
        <v>34</v>
      </c>
      <c r="V89" s="186"/>
      <c r="W89" s="56"/>
      <c r="X89" s="187">
        <v>34.076532999999998</v>
      </c>
      <c r="Y89" s="187">
        <v>37.791947999999998</v>
      </c>
      <c r="Z89" s="187">
        <v>0.97752751000000004</v>
      </c>
      <c r="AA89" s="62">
        <v>0.98617295000000005</v>
      </c>
      <c r="AB89" s="62">
        <v>3.2350175000000002E-2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0.66861499999999552</v>
      </c>
      <c r="AN89" s="121">
        <f t="shared" si="5"/>
        <v>0.7134280000000004</v>
      </c>
      <c r="AO89" s="121">
        <f t="shared" si="6"/>
        <v>3.8075800000000326E-3</v>
      </c>
      <c r="AP89" s="121">
        <f t="shared" si="7"/>
        <v>1.4063300000000112E-3</v>
      </c>
      <c r="AQ89" s="87">
        <f t="shared" si="8"/>
        <v>-4.2391009999999951E-3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38.515326999999999</v>
      </c>
      <c r="G90" s="187">
        <v>41.894432000000002</v>
      </c>
      <c r="H90" s="187">
        <v>0.99005725</v>
      </c>
      <c r="I90" s="62">
        <v>0.99377826000000002</v>
      </c>
      <c r="J90" s="62">
        <v>1.4796432E-2</v>
      </c>
      <c r="K90" s="188"/>
      <c r="L90" s="258"/>
      <c r="M90" s="258"/>
      <c r="N90" s="56"/>
      <c r="O90" s="28"/>
      <c r="P90" s="56"/>
      <c r="Q90" s="28"/>
      <c r="R90" s="132"/>
      <c r="S90" s="213"/>
      <c r="T90" s="285"/>
      <c r="U90" s="27" t="s">
        <v>35</v>
      </c>
      <c r="V90" s="186"/>
      <c r="W90" s="56"/>
      <c r="X90" s="187">
        <v>39.365754000000003</v>
      </c>
      <c r="Y90" s="187">
        <v>42.68038</v>
      </c>
      <c r="Z90" s="187">
        <v>0.99135105000000001</v>
      </c>
      <c r="AA90" s="62">
        <v>0.99458703999999998</v>
      </c>
      <c r="AB90" s="62">
        <v>1.3401997000000001E-2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0.85042700000000337</v>
      </c>
      <c r="AN90" s="121">
        <f t="shared" si="5"/>
        <v>0.78594799999999765</v>
      </c>
      <c r="AO90" s="121">
        <f t="shared" si="6"/>
        <v>1.2938000000000116E-3</v>
      </c>
      <c r="AP90" s="121">
        <f t="shared" si="7"/>
        <v>8.0877999999995343E-4</v>
      </c>
      <c r="AQ90" s="87">
        <f t="shared" si="8"/>
        <v>-1.3944349999999994E-3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42.664472000000004</v>
      </c>
      <c r="G91" s="187">
        <v>45.731459999999998</v>
      </c>
      <c r="H91" s="187">
        <v>0.99468966000000003</v>
      </c>
      <c r="I91" s="62">
        <v>0.99694369999999999</v>
      </c>
      <c r="J91" s="62">
        <v>7.0800176000000003E-3</v>
      </c>
      <c r="K91" s="188"/>
      <c r="L91" s="258"/>
      <c r="M91" s="258"/>
      <c r="N91" s="56"/>
      <c r="O91" s="28"/>
      <c r="P91" s="56"/>
      <c r="Q91" s="28"/>
      <c r="R91" s="132"/>
      <c r="S91" s="213"/>
      <c r="T91" s="285"/>
      <c r="U91" s="27" t="s">
        <v>37</v>
      </c>
      <c r="V91" s="186"/>
      <c r="W91" s="56"/>
      <c r="X91" s="187">
        <v>43.172035000000001</v>
      </c>
      <c r="Y91" s="187">
        <v>46.135147000000003</v>
      </c>
      <c r="Z91" s="187">
        <v>0.99503465000000002</v>
      </c>
      <c r="AA91" s="62">
        <v>0.99720856000000002</v>
      </c>
      <c r="AB91" s="62">
        <v>6.6565047000000004E-3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0.50756299999999754</v>
      </c>
      <c r="AN91" s="121">
        <f t="shared" si="5"/>
        <v>0.40368700000000501</v>
      </c>
      <c r="AO91" s="121">
        <f t="shared" si="6"/>
        <v>3.4498999999998947E-4</v>
      </c>
      <c r="AP91" s="121">
        <f t="shared" si="7"/>
        <v>2.648600000000334E-4</v>
      </c>
      <c r="AQ91" s="87">
        <f t="shared" si="8"/>
        <v>-4.2351289999999989E-4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29.029419000000001</v>
      </c>
      <c r="G93" s="96">
        <v>32.833069999999999</v>
      </c>
      <c r="H93" s="96">
        <v>0.94062433999999995</v>
      </c>
      <c r="I93" s="60">
        <v>0.96703030000000001</v>
      </c>
      <c r="J93" s="60">
        <v>7.5794089999999995E-2</v>
      </c>
      <c r="K93" s="61"/>
      <c r="L93" s="257"/>
      <c r="M93" s="257"/>
      <c r="N93" s="55"/>
      <c r="O93" s="26"/>
      <c r="P93" s="55"/>
      <c r="Q93" s="26"/>
      <c r="R93" s="131"/>
      <c r="S93" s="213"/>
      <c r="T93" s="284" t="s">
        <v>83</v>
      </c>
      <c r="U93" s="25" t="s">
        <v>33</v>
      </c>
      <c r="V93" s="39"/>
      <c r="W93" s="55"/>
      <c r="X93" s="96">
        <v>29.204635</v>
      </c>
      <c r="Y93" s="96">
        <v>33.195759000000002</v>
      </c>
      <c r="Z93" s="96">
        <v>0.94527925999999995</v>
      </c>
      <c r="AA93" s="60">
        <v>0.96710335000000003</v>
      </c>
      <c r="AB93" s="60">
        <v>7.4416389999999999E-2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0.17521599999999893</v>
      </c>
      <c r="AN93" s="95">
        <f t="shared" si="5"/>
        <v>0.36268900000000315</v>
      </c>
      <c r="AO93" s="95">
        <f t="shared" si="6"/>
        <v>4.6549200000000068E-3</v>
      </c>
      <c r="AP93" s="95">
        <f t="shared" si="7"/>
        <v>7.3050000000018933E-5</v>
      </c>
      <c r="AQ93" s="120">
        <f t="shared" si="8"/>
        <v>-1.3776999999999956E-3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33.818334999999998</v>
      </c>
      <c r="G94" s="187">
        <v>37.218283</v>
      </c>
      <c r="H94" s="187">
        <v>0.97410001000000002</v>
      </c>
      <c r="I94" s="62">
        <v>0.98430587999999997</v>
      </c>
      <c r="J94" s="62">
        <v>3.5580605000000001E-2</v>
      </c>
      <c r="K94" s="188"/>
      <c r="L94" s="258"/>
      <c r="M94" s="258"/>
      <c r="N94" s="56"/>
      <c r="O94" s="28"/>
      <c r="P94" s="56"/>
      <c r="Q94" s="28"/>
      <c r="R94" s="132"/>
      <c r="S94" s="213"/>
      <c r="T94" s="285"/>
      <c r="U94" s="27" t="s">
        <v>34</v>
      </c>
      <c r="V94" s="186"/>
      <c r="W94" s="56"/>
      <c r="X94" s="187">
        <v>34.590297999999997</v>
      </c>
      <c r="Y94" s="187">
        <v>38.083528000000001</v>
      </c>
      <c r="Z94" s="187">
        <v>0.97774302000000002</v>
      </c>
      <c r="AA94" s="62">
        <v>0.98594588999999999</v>
      </c>
      <c r="AB94" s="62">
        <v>3.2060992000000003E-2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0.77196299999999951</v>
      </c>
      <c r="AN94" s="121">
        <f t="shared" si="5"/>
        <v>0.8652450000000016</v>
      </c>
      <c r="AO94" s="121">
        <f t="shared" si="6"/>
        <v>3.6430100000000021E-3</v>
      </c>
      <c r="AP94" s="121">
        <f t="shared" si="7"/>
        <v>1.6400100000000251E-3</v>
      </c>
      <c r="AQ94" s="87">
        <f t="shared" si="8"/>
        <v>-3.5196129999999978E-3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38.847326000000002</v>
      </c>
      <c r="G95" s="187">
        <v>42.197955999999998</v>
      </c>
      <c r="H95" s="187">
        <v>0.99009020000000003</v>
      </c>
      <c r="I95" s="62">
        <v>0.99356372999999998</v>
      </c>
      <c r="J95" s="62">
        <v>1.4094517000000001E-2</v>
      </c>
      <c r="K95" s="188"/>
      <c r="L95" s="258"/>
      <c r="M95" s="258"/>
      <c r="N95" s="56"/>
      <c r="O95" s="28"/>
      <c r="P95" s="56"/>
      <c r="Q95" s="28"/>
      <c r="R95" s="132"/>
      <c r="S95" s="213"/>
      <c r="T95" s="285"/>
      <c r="U95" s="27" t="s">
        <v>35</v>
      </c>
      <c r="V95" s="186"/>
      <c r="W95" s="56"/>
      <c r="X95" s="187">
        <v>39.891066000000002</v>
      </c>
      <c r="Y95" s="187">
        <v>43.193108000000002</v>
      </c>
      <c r="Z95" s="187">
        <v>0.99139739999999998</v>
      </c>
      <c r="AA95" s="62">
        <v>0.99449633999999998</v>
      </c>
      <c r="AB95" s="62">
        <v>1.3208101999999999E-2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1.0437399999999997</v>
      </c>
      <c r="AN95" s="121">
        <f t="shared" si="5"/>
        <v>0.99515200000000448</v>
      </c>
      <c r="AO95" s="121">
        <f t="shared" si="6"/>
        <v>1.3071999999999528E-3</v>
      </c>
      <c r="AP95" s="121">
        <f t="shared" si="7"/>
        <v>9.3261000000000038E-4</v>
      </c>
      <c r="AQ95" s="87">
        <f t="shared" si="8"/>
        <v>-8.8641500000000151E-4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43.590527999999999</v>
      </c>
      <c r="G96" s="187">
        <v>46.611443999999999</v>
      </c>
      <c r="H96" s="187">
        <v>0.99497910000000001</v>
      </c>
      <c r="I96" s="62">
        <v>0.99708434000000001</v>
      </c>
      <c r="J96" s="62">
        <v>6.1077177999999998E-3</v>
      </c>
      <c r="K96" s="188"/>
      <c r="L96" s="258"/>
      <c r="M96" s="258"/>
      <c r="N96" s="56"/>
      <c r="O96" s="28"/>
      <c r="P96" s="56"/>
      <c r="Q96" s="28"/>
      <c r="R96" s="132"/>
      <c r="S96" s="213"/>
      <c r="T96" s="285"/>
      <c r="U96" s="27" t="s">
        <v>37</v>
      </c>
      <c r="V96" s="186"/>
      <c r="W96" s="56"/>
      <c r="X96" s="187">
        <v>44.003300000000003</v>
      </c>
      <c r="Y96" s="187">
        <v>46.938859999999998</v>
      </c>
      <c r="Z96" s="187">
        <v>0.99528559999999999</v>
      </c>
      <c r="AA96" s="62">
        <v>0.99729422999999995</v>
      </c>
      <c r="AB96" s="62">
        <v>5.4536189999999998E-3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0.41277200000000391</v>
      </c>
      <c r="AN96" s="121">
        <f t="shared" si="5"/>
        <v>0.32741599999999949</v>
      </c>
      <c r="AO96" s="121">
        <f t="shared" si="6"/>
        <v>3.0649999999998734E-4</v>
      </c>
      <c r="AP96" s="121">
        <f t="shared" si="7"/>
        <v>2.0988999999993485E-4</v>
      </c>
      <c r="AQ96" s="87">
        <f t="shared" si="8"/>
        <v>-6.5409879999999993E-4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28.426551</v>
      </c>
      <c r="G98" s="96">
        <v>32.317627000000002</v>
      </c>
      <c r="H98" s="96">
        <v>0.93904367</v>
      </c>
      <c r="I98" s="60">
        <v>0.96718342999999996</v>
      </c>
      <c r="J98" s="60">
        <v>6.8209833999999997E-2</v>
      </c>
      <c r="K98" s="61"/>
      <c r="L98" s="257"/>
      <c r="M98" s="257"/>
      <c r="N98" s="55"/>
      <c r="O98" s="26"/>
      <c r="P98" s="55"/>
      <c r="Q98" s="26"/>
      <c r="R98" s="131"/>
      <c r="S98" s="213"/>
      <c r="T98" s="284" t="s">
        <v>84</v>
      </c>
      <c r="U98" s="25" t="s">
        <v>33</v>
      </c>
      <c r="V98" s="39"/>
      <c r="W98" s="55"/>
      <c r="X98" s="96">
        <v>29.167538</v>
      </c>
      <c r="Y98" s="96">
        <v>33.083083999999999</v>
      </c>
      <c r="Z98" s="96">
        <v>0.94467330000000005</v>
      </c>
      <c r="AA98" s="60">
        <v>0.96913247000000002</v>
      </c>
      <c r="AB98" s="60">
        <v>6.6331490000000007E-2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0.74098700000000051</v>
      </c>
      <c r="AN98" s="95">
        <f t="shared" si="15"/>
        <v>0.76545699999999783</v>
      </c>
      <c r="AO98" s="95">
        <f t="shared" si="16"/>
        <v>5.6296300000000521E-3</v>
      </c>
      <c r="AP98" s="95">
        <f t="shared" si="17"/>
        <v>1.9490400000000685E-3</v>
      </c>
      <c r="AQ98" s="120">
        <f t="shared" si="18"/>
        <v>-1.8783439999999901E-3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33.423391000000002</v>
      </c>
      <c r="G99" s="187">
        <v>36.661889000000002</v>
      </c>
      <c r="H99" s="187">
        <v>0.97353263000000001</v>
      </c>
      <c r="I99" s="62">
        <v>0.98444107999999997</v>
      </c>
      <c r="J99" s="62">
        <v>3.2003414000000001E-2</v>
      </c>
      <c r="K99" s="188"/>
      <c r="L99" s="258"/>
      <c r="M99" s="258"/>
      <c r="N99" s="56"/>
      <c r="O99" s="28"/>
      <c r="P99" s="56"/>
      <c r="Q99" s="28"/>
      <c r="R99" s="132"/>
      <c r="S99" s="213"/>
      <c r="T99" s="285"/>
      <c r="U99" s="27" t="s">
        <v>34</v>
      </c>
      <c r="V99" s="186"/>
      <c r="W99" s="56"/>
      <c r="X99" s="187">
        <v>34.170060999999997</v>
      </c>
      <c r="Y99" s="187">
        <v>37.537931999999998</v>
      </c>
      <c r="Z99" s="187">
        <v>0.97713759</v>
      </c>
      <c r="AA99" s="62">
        <v>0.98641961</v>
      </c>
      <c r="AB99" s="62">
        <v>2.9135992999999999E-2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0.74666999999999462</v>
      </c>
      <c r="AN99" s="121">
        <f t="shared" si="15"/>
        <v>0.87604299999999569</v>
      </c>
      <c r="AO99" s="121">
        <f t="shared" si="16"/>
        <v>3.6049599999999904E-3</v>
      </c>
      <c r="AP99" s="121">
        <f t="shared" si="17"/>
        <v>1.9785300000000339E-3</v>
      </c>
      <c r="AQ99" s="87">
        <f t="shared" si="18"/>
        <v>-2.8674210000000019E-3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38.563301000000003</v>
      </c>
      <c r="G100" s="187">
        <v>41.698514000000003</v>
      </c>
      <c r="H100" s="187">
        <v>0.98963782</v>
      </c>
      <c r="I100" s="62">
        <v>0.99362132000000003</v>
      </c>
      <c r="J100" s="62">
        <v>1.2260300999999999E-2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85"/>
      <c r="U100" s="27" t="s">
        <v>35</v>
      </c>
      <c r="V100" s="186"/>
      <c r="W100" s="56"/>
      <c r="X100" s="187">
        <v>39.284480000000002</v>
      </c>
      <c r="Y100" s="187">
        <v>42.440772000000003</v>
      </c>
      <c r="Z100" s="187">
        <v>0.99089748</v>
      </c>
      <c r="AA100" s="62">
        <v>0.99435191999999994</v>
      </c>
      <c r="AB100" s="62">
        <v>1.1063017E-2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0.72117899999999935</v>
      </c>
      <c r="AN100" s="121">
        <f t="shared" si="15"/>
        <v>0.74225799999999964</v>
      </c>
      <c r="AO100" s="121">
        <f t="shared" si="16"/>
        <v>1.2596599999999958E-3</v>
      </c>
      <c r="AP100" s="121">
        <f t="shared" si="17"/>
        <v>7.3059999999991465E-4</v>
      </c>
      <c r="AQ100" s="87">
        <f t="shared" si="18"/>
        <v>-1.1972839999999998E-3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42.214934999999997</v>
      </c>
      <c r="G101" s="187">
        <v>45.179906000000003</v>
      </c>
      <c r="H101" s="187">
        <v>0.99444754000000002</v>
      </c>
      <c r="I101" s="62">
        <v>0.99677943999999996</v>
      </c>
      <c r="J101" s="62">
        <v>5.7752489999999997E-3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85"/>
      <c r="U101" s="27" t="s">
        <v>37</v>
      </c>
      <c r="V101" s="186"/>
      <c r="W101" s="56"/>
      <c r="X101" s="187">
        <v>42.450239000000003</v>
      </c>
      <c r="Y101" s="187">
        <v>45.457369</v>
      </c>
      <c r="Z101" s="187">
        <v>0.99477393000000003</v>
      </c>
      <c r="AA101" s="62">
        <v>0.99700456000000004</v>
      </c>
      <c r="AB101" s="62">
        <v>4.9976489999999998E-3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0.2353040000000064</v>
      </c>
      <c r="AN101" s="121">
        <f t="shared" si="15"/>
        <v>0.27746299999999735</v>
      </c>
      <c r="AO101" s="121">
        <f t="shared" si="16"/>
        <v>3.2639000000000973E-4</v>
      </c>
      <c r="AP101" s="121">
        <f t="shared" si="17"/>
        <v>2.2512000000007859E-4</v>
      </c>
      <c r="AQ101" s="87">
        <f t="shared" si="18"/>
        <v>-7.7759999999999982E-4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27.948867</v>
      </c>
      <c r="G103" s="96">
        <v>31.903684999999999</v>
      </c>
      <c r="H103" s="96">
        <v>0.92929223000000005</v>
      </c>
      <c r="I103" s="60">
        <v>0.96307613999999997</v>
      </c>
      <c r="J103" s="60">
        <v>6.7413899999999999E-2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84" t="s">
        <v>85</v>
      </c>
      <c r="U103" s="25" t="s">
        <v>33</v>
      </c>
      <c r="V103" s="39"/>
      <c r="W103" s="55"/>
      <c r="X103" s="96">
        <v>28.948188999999999</v>
      </c>
      <c r="Y103" s="96">
        <v>32.823051</v>
      </c>
      <c r="Z103" s="96">
        <v>0.93623078000000004</v>
      </c>
      <c r="AA103" s="60">
        <v>0.96583178000000003</v>
      </c>
      <c r="AB103" s="60">
        <v>5.9698745999999997E-2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0.99932199999999938</v>
      </c>
      <c r="AN103" s="95">
        <f t="shared" si="15"/>
        <v>0.91936600000000013</v>
      </c>
      <c r="AO103" s="95">
        <f t="shared" si="16"/>
        <v>6.9385499999999878E-3</v>
      </c>
      <c r="AP103" s="95">
        <f t="shared" si="17"/>
        <v>2.7556400000000592E-3</v>
      </c>
      <c r="AQ103" s="120">
        <f t="shared" si="18"/>
        <v>-7.7151540000000018E-3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32.973601000000002</v>
      </c>
      <c r="G104" s="187">
        <v>36.263661999999997</v>
      </c>
      <c r="H104" s="187">
        <v>0.96868557</v>
      </c>
      <c r="I104" s="62">
        <v>0.98223910999999997</v>
      </c>
      <c r="J104" s="62">
        <v>3.1827237000000001E-2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85"/>
      <c r="U104" s="27" t="s">
        <v>34</v>
      </c>
      <c r="V104" s="186"/>
      <c r="W104" s="56"/>
      <c r="X104" s="187">
        <v>33.926060999999997</v>
      </c>
      <c r="Y104" s="187">
        <v>37.310923000000003</v>
      </c>
      <c r="Z104" s="187">
        <v>0.97313031999999999</v>
      </c>
      <c r="AA104" s="62">
        <v>0.98432140999999995</v>
      </c>
      <c r="AB104" s="62">
        <v>2.6809026999999999E-2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0.95245999999999498</v>
      </c>
      <c r="AN104" s="121">
        <f t="shared" si="15"/>
        <v>1.047261000000006</v>
      </c>
      <c r="AO104" s="121">
        <f t="shared" si="16"/>
        <v>4.4447499999999973E-3</v>
      </c>
      <c r="AP104" s="121">
        <f t="shared" si="17"/>
        <v>2.0822999999999814E-3</v>
      </c>
      <c r="AQ104" s="87">
        <f t="shared" si="18"/>
        <v>-5.0182100000000021E-3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38.008257</v>
      </c>
      <c r="G105" s="187">
        <v>41.235126999999999</v>
      </c>
      <c r="H105" s="187">
        <v>0.98794166000000005</v>
      </c>
      <c r="I105" s="62">
        <v>0.99258997000000004</v>
      </c>
      <c r="J105" s="62">
        <v>1.2471579E-2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85"/>
      <c r="U105" s="27" t="s">
        <v>35</v>
      </c>
      <c r="V105" s="186"/>
      <c r="W105" s="56"/>
      <c r="X105" s="187">
        <v>38.841188000000002</v>
      </c>
      <c r="Y105" s="187">
        <v>42.058658000000001</v>
      </c>
      <c r="Z105" s="187">
        <v>0.98949155</v>
      </c>
      <c r="AA105" s="62">
        <v>0.99346922000000004</v>
      </c>
      <c r="AB105" s="62">
        <v>1.0478879999999999E-2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0.83293100000000209</v>
      </c>
      <c r="AN105" s="121">
        <f t="shared" si="15"/>
        <v>0.82353100000000268</v>
      </c>
      <c r="AO105" s="121">
        <f t="shared" si="16"/>
        <v>1.5498899999999427E-3</v>
      </c>
      <c r="AP105" s="121">
        <f t="shared" si="17"/>
        <v>8.7924999999999809E-4</v>
      </c>
      <c r="AQ105" s="87">
        <f t="shared" si="18"/>
        <v>-1.9926990000000006E-3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41.648784999999997</v>
      </c>
      <c r="G106" s="187">
        <v>44.701987000000003</v>
      </c>
      <c r="H106" s="187">
        <v>0.99390845999999999</v>
      </c>
      <c r="I106" s="62">
        <v>0.99632423000000003</v>
      </c>
      <c r="J106" s="62">
        <v>5.4474194000000004E-3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85"/>
      <c r="U106" s="27" t="s">
        <v>37</v>
      </c>
      <c r="V106" s="186"/>
      <c r="W106" s="56"/>
      <c r="X106" s="187">
        <v>42.009768000000001</v>
      </c>
      <c r="Y106" s="187">
        <v>45.043911000000001</v>
      </c>
      <c r="Z106" s="187">
        <v>0.99439412999999999</v>
      </c>
      <c r="AA106" s="62">
        <v>0.99665636999999996</v>
      </c>
      <c r="AB106" s="62">
        <v>4.8264717000000004E-3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0.36098300000000449</v>
      </c>
      <c r="AN106" s="121">
        <f t="shared" si="15"/>
        <v>0.34192399999999878</v>
      </c>
      <c r="AO106" s="121">
        <f t="shared" si="16"/>
        <v>4.8566999999999361E-4</v>
      </c>
      <c r="AP106" s="121">
        <f t="shared" si="17"/>
        <v>3.3213999999992527E-4</v>
      </c>
      <c r="AQ106" s="87">
        <f t="shared" si="18"/>
        <v>-6.2094769999999997E-4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28.210359</v>
      </c>
      <c r="G108" s="96">
        <v>32.367286999999997</v>
      </c>
      <c r="H108" s="96">
        <v>0.92776449999999999</v>
      </c>
      <c r="I108" s="60">
        <v>0.96471399999999996</v>
      </c>
      <c r="J108" s="60">
        <v>6.6639610000000002E-2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84" t="s">
        <v>86</v>
      </c>
      <c r="U108" s="25" t="s">
        <v>33</v>
      </c>
      <c r="V108" s="39"/>
      <c r="W108" s="55"/>
      <c r="X108" s="96">
        <v>29.192523000000001</v>
      </c>
      <c r="Y108" s="96">
        <v>33.260393999999998</v>
      </c>
      <c r="Z108" s="96">
        <v>0.93509091</v>
      </c>
      <c r="AA108" s="60">
        <v>0.96797838000000003</v>
      </c>
      <c r="AB108" s="60">
        <v>5.8764964000000003E-2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0.98216400000000093</v>
      </c>
      <c r="AN108" s="95">
        <f t="shared" si="15"/>
        <v>0.89310700000000054</v>
      </c>
      <c r="AO108" s="95">
        <f t="shared" si="16"/>
        <v>7.3264100000000054E-3</v>
      </c>
      <c r="AP108" s="95">
        <f t="shared" si="17"/>
        <v>3.2643800000000667E-3</v>
      </c>
      <c r="AQ108" s="120">
        <f t="shared" si="18"/>
        <v>-7.874645999999999E-3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32.884641000000002</v>
      </c>
      <c r="G109" s="187">
        <v>36.484881999999999</v>
      </c>
      <c r="H109" s="187">
        <v>0.96845597000000005</v>
      </c>
      <c r="I109" s="62">
        <v>0.98241367000000002</v>
      </c>
      <c r="J109" s="62">
        <v>2.9458003E-2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85"/>
      <c r="U109" s="27" t="s">
        <v>34</v>
      </c>
      <c r="V109" s="186"/>
      <c r="W109" s="56"/>
      <c r="X109" s="187">
        <v>33.905019000000003</v>
      </c>
      <c r="Y109" s="187">
        <v>37.447091999999998</v>
      </c>
      <c r="Z109" s="187">
        <v>0.97259823999999995</v>
      </c>
      <c r="AA109" s="62">
        <v>0.98475413000000001</v>
      </c>
      <c r="AB109" s="62">
        <v>2.5022329999999999E-2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1.0203780000000009</v>
      </c>
      <c r="AN109" s="121">
        <f t="shared" si="15"/>
        <v>0.9622099999999989</v>
      </c>
      <c r="AO109" s="121">
        <f t="shared" si="16"/>
        <v>4.1422699999998924E-3</v>
      </c>
      <c r="AP109" s="121">
        <f t="shared" si="17"/>
        <v>2.3404599999999887E-3</v>
      </c>
      <c r="AQ109" s="87">
        <f t="shared" si="18"/>
        <v>-4.4356730000000011E-3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38.364592999999999</v>
      </c>
      <c r="G110" s="187">
        <v>41.680816999999998</v>
      </c>
      <c r="H110" s="187">
        <v>0.98826230999999998</v>
      </c>
      <c r="I110" s="62">
        <v>0.99289724000000001</v>
      </c>
      <c r="J110" s="62">
        <v>1.1352356500000001E-2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85"/>
      <c r="U110" s="27" t="s">
        <v>35</v>
      </c>
      <c r="V110" s="186"/>
      <c r="W110" s="56"/>
      <c r="X110" s="187">
        <v>39.339117000000002</v>
      </c>
      <c r="Y110" s="187">
        <v>42.619470999999997</v>
      </c>
      <c r="Z110" s="187">
        <v>0.98987473999999998</v>
      </c>
      <c r="AA110" s="62">
        <v>0.99369236000000005</v>
      </c>
      <c r="AB110" s="62">
        <v>1.0097121000000001E-2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0.97452400000000239</v>
      </c>
      <c r="AN110" s="121">
        <f t="shared" si="15"/>
        <v>0.93865399999999966</v>
      </c>
      <c r="AO110" s="121">
        <f t="shared" si="16"/>
        <v>1.612429999999998E-3</v>
      </c>
      <c r="AP110" s="121">
        <f t="shared" si="17"/>
        <v>7.9512000000003802E-4</v>
      </c>
      <c r="AQ110" s="87">
        <f t="shared" si="18"/>
        <v>-1.2552355000000001E-3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42.470072000000002</v>
      </c>
      <c r="G111" s="187">
        <v>45.579031000000001</v>
      </c>
      <c r="H111" s="187">
        <v>0.99426093000000004</v>
      </c>
      <c r="I111" s="62">
        <v>0.99646332000000004</v>
      </c>
      <c r="J111" s="62">
        <v>5.2520446000000002E-3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85"/>
      <c r="U111" s="27" t="s">
        <v>37</v>
      </c>
      <c r="V111" s="186"/>
      <c r="W111" s="56"/>
      <c r="X111" s="187">
        <v>43.075417999999999</v>
      </c>
      <c r="Y111" s="187">
        <v>46.052711000000002</v>
      </c>
      <c r="Z111" s="187">
        <v>0.99476323</v>
      </c>
      <c r="AA111" s="62">
        <v>0.99683615999999997</v>
      </c>
      <c r="AB111" s="62">
        <v>4.5497319999999999E-3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0.60534599999999728</v>
      </c>
      <c r="AN111" s="121">
        <f t="shared" si="15"/>
        <v>0.47368000000000166</v>
      </c>
      <c r="AO111" s="121">
        <f t="shared" si="16"/>
        <v>5.0229999999995556E-4</v>
      </c>
      <c r="AP111" s="121">
        <f t="shared" si="17"/>
        <v>3.7283999999992989E-4</v>
      </c>
      <c r="AQ111" s="87">
        <f t="shared" si="18"/>
        <v>-7.0231260000000028E-4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27.046921999999999</v>
      </c>
      <c r="G113" s="96">
        <v>31.042909000000002</v>
      </c>
      <c r="H113" s="96">
        <v>0.91711825000000002</v>
      </c>
      <c r="I113" s="60">
        <v>0.95288720999999998</v>
      </c>
      <c r="J113" s="60">
        <v>7.1738555999999995E-2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84" t="s">
        <v>87</v>
      </c>
      <c r="U113" s="25" t="s">
        <v>33</v>
      </c>
      <c r="V113" s="39"/>
      <c r="W113" s="55"/>
      <c r="X113" s="96">
        <v>28.019255999999999</v>
      </c>
      <c r="Y113" s="96">
        <v>31.886990000000001</v>
      </c>
      <c r="Z113" s="96">
        <v>0.92494111999999995</v>
      </c>
      <c r="AA113" s="60">
        <v>0.95600200000000002</v>
      </c>
      <c r="AB113" s="60">
        <v>6.3588989999999998E-2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0.97233400000000003</v>
      </c>
      <c r="AN113" s="95">
        <f t="shared" si="15"/>
        <v>0.84408099999999919</v>
      </c>
      <c r="AO113" s="95">
        <f t="shared" si="16"/>
        <v>7.8228699999999263E-3</v>
      </c>
      <c r="AP113" s="95">
        <f t="shared" si="17"/>
        <v>3.1147900000000339E-3</v>
      </c>
      <c r="AQ113" s="120">
        <f t="shared" si="18"/>
        <v>-8.149565999999997E-3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31.835923999999999</v>
      </c>
      <c r="G114" s="187">
        <v>35.287008999999998</v>
      </c>
      <c r="H114" s="187">
        <v>0.95962479000000001</v>
      </c>
      <c r="I114" s="62">
        <v>0.97619487999999999</v>
      </c>
      <c r="J114" s="62">
        <v>3.5901040000000002E-2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85"/>
      <c r="U114" s="27" t="s">
        <v>34</v>
      </c>
      <c r="V114" s="186"/>
      <c r="W114" s="56"/>
      <c r="X114" s="187">
        <v>32.816057999999998</v>
      </c>
      <c r="Y114" s="187">
        <v>36.222000000000001</v>
      </c>
      <c r="Z114" s="187">
        <v>0.96501671</v>
      </c>
      <c r="AA114" s="62">
        <v>0.97864625000000005</v>
      </c>
      <c r="AB114" s="62">
        <v>3.0297792E-2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0.98013399999999962</v>
      </c>
      <c r="AN114" s="121">
        <f t="shared" si="15"/>
        <v>0.93499100000000368</v>
      </c>
      <c r="AO114" s="121">
        <f t="shared" si="16"/>
        <v>5.3919199999999945E-3</v>
      </c>
      <c r="AP114" s="121">
        <f t="shared" si="17"/>
        <v>2.4513700000000638E-3</v>
      </c>
      <c r="AQ114" s="87">
        <f t="shared" si="18"/>
        <v>-5.6032480000000016E-3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37.188594000000002</v>
      </c>
      <c r="G115" s="187">
        <v>40.565947999999999</v>
      </c>
      <c r="H115" s="187">
        <v>0.98466284000000004</v>
      </c>
      <c r="I115" s="62">
        <v>0.99030748999999996</v>
      </c>
      <c r="J115" s="62">
        <v>1.4815109E-2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85"/>
      <c r="U115" s="27" t="s">
        <v>35</v>
      </c>
      <c r="V115" s="186"/>
      <c r="W115" s="56"/>
      <c r="X115" s="187">
        <v>38.090941999999998</v>
      </c>
      <c r="Y115" s="187">
        <v>41.439447000000001</v>
      </c>
      <c r="Z115" s="187">
        <v>0.98686594000000005</v>
      </c>
      <c r="AA115" s="62">
        <v>0.99152141999999999</v>
      </c>
      <c r="AB115" s="62">
        <v>1.2797406000000001E-2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0.90234799999999638</v>
      </c>
      <c r="AN115" s="121">
        <f t="shared" si="15"/>
        <v>0.87349900000000247</v>
      </c>
      <c r="AO115" s="121">
        <f t="shared" si="16"/>
        <v>2.2031000000000134E-3</v>
      </c>
      <c r="AP115" s="121">
        <f t="shared" si="17"/>
        <v>1.2139300000000297E-3</v>
      </c>
      <c r="AQ115" s="87">
        <f t="shared" si="18"/>
        <v>-2.0177029999999992E-3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41.665543</v>
      </c>
      <c r="G116" s="187">
        <v>44.820185000000002</v>
      </c>
      <c r="H116" s="187">
        <v>0.99300557</v>
      </c>
      <c r="I116" s="62">
        <v>0.99565851999999999</v>
      </c>
      <c r="J116" s="62">
        <v>6.1165159999999998E-3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85"/>
      <c r="U116" s="27" t="s">
        <v>37</v>
      </c>
      <c r="V116" s="186"/>
      <c r="W116" s="56"/>
      <c r="X116" s="187">
        <v>42.287239</v>
      </c>
      <c r="Y116" s="187">
        <v>45.349578999999999</v>
      </c>
      <c r="Z116" s="187">
        <v>0.99369034999999994</v>
      </c>
      <c r="AA116" s="62">
        <v>0.99612367999999996</v>
      </c>
      <c r="AB116" s="62">
        <v>5.2133272000000003E-3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0.62169600000000003</v>
      </c>
      <c r="AN116" s="121">
        <f t="shared" si="15"/>
        <v>0.52939399999999637</v>
      </c>
      <c r="AO116" s="121">
        <f t="shared" si="16"/>
        <v>6.8477999999994044E-4</v>
      </c>
      <c r="AP116" s="121">
        <f t="shared" si="17"/>
        <v>4.6515999999996449E-4</v>
      </c>
      <c r="AQ116" s="87">
        <f t="shared" si="18"/>
        <v>-9.0318879999999949E-4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28.132511000000001</v>
      </c>
      <c r="G118" s="96">
        <v>32.538449</v>
      </c>
      <c r="H118" s="96">
        <v>0.93786354999999999</v>
      </c>
      <c r="I118" s="60">
        <v>0.96468045999999996</v>
      </c>
      <c r="J118" s="60">
        <v>7.6618690000000003E-2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84" t="s">
        <v>88</v>
      </c>
      <c r="U118" s="25" t="s">
        <v>33</v>
      </c>
      <c r="V118" s="39"/>
      <c r="W118" s="55"/>
      <c r="X118" s="96">
        <v>29.054172000000001</v>
      </c>
      <c r="Y118" s="96">
        <v>33.387869999999999</v>
      </c>
      <c r="Z118" s="96">
        <v>0.94582734999999996</v>
      </c>
      <c r="AA118" s="60">
        <v>0.96798382999999999</v>
      </c>
      <c r="AB118" s="60">
        <v>6.7944619999999997E-2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0.92166100000000029</v>
      </c>
      <c r="AN118" s="95">
        <f t="shared" si="15"/>
        <v>0.84942099999999954</v>
      </c>
      <c r="AO118" s="95">
        <f t="shared" si="16"/>
        <v>7.9637999999999654E-3</v>
      </c>
      <c r="AP118" s="95">
        <f t="shared" si="17"/>
        <v>3.3033700000000277E-3</v>
      </c>
      <c r="AQ118" s="120">
        <f t="shared" si="18"/>
        <v>-8.6740700000000059E-3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33.116669000000002</v>
      </c>
      <c r="G119" s="187">
        <v>36.806322999999999</v>
      </c>
      <c r="H119" s="187">
        <v>0.97366220000000003</v>
      </c>
      <c r="I119" s="62">
        <v>0.98412787999999995</v>
      </c>
      <c r="J119" s="62">
        <v>3.6416136000000002E-2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85"/>
      <c r="U119" s="27" t="s">
        <v>34</v>
      </c>
      <c r="V119" s="186"/>
      <c r="W119" s="56"/>
      <c r="X119" s="187">
        <v>33.654505</v>
      </c>
      <c r="Y119" s="187">
        <v>37.419046999999999</v>
      </c>
      <c r="Z119" s="187">
        <v>0.97721564000000005</v>
      </c>
      <c r="AA119" s="62">
        <v>0.98523848000000003</v>
      </c>
      <c r="AB119" s="62">
        <v>3.1340510000000002E-2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0.53783599999999865</v>
      </c>
      <c r="AN119" s="121">
        <f t="shared" si="15"/>
        <v>0.61272400000000005</v>
      </c>
      <c r="AO119" s="121">
        <f t="shared" si="16"/>
        <v>3.5534400000000188E-3</v>
      </c>
      <c r="AP119" s="121">
        <f t="shared" si="17"/>
        <v>1.1106000000000726E-3</v>
      </c>
      <c r="AQ119" s="87">
        <f t="shared" si="18"/>
        <v>-5.0756259999999997E-3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38.396681000000001</v>
      </c>
      <c r="G120" s="187">
        <v>41.805388000000001</v>
      </c>
      <c r="H120" s="187">
        <v>0.99008512999999998</v>
      </c>
      <c r="I120" s="62">
        <v>0.99370433000000002</v>
      </c>
      <c r="J120" s="62">
        <v>1.4285951E-2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85"/>
      <c r="U120" s="27" t="s">
        <v>35</v>
      </c>
      <c r="V120" s="186"/>
      <c r="W120" s="56"/>
      <c r="X120" s="187">
        <v>39.234430000000003</v>
      </c>
      <c r="Y120" s="187">
        <v>42.562392000000003</v>
      </c>
      <c r="Z120" s="187">
        <v>0.99136194</v>
      </c>
      <c r="AA120" s="62">
        <v>0.99440664999999995</v>
      </c>
      <c r="AB120" s="62">
        <v>1.305658E-2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0.8377490000000023</v>
      </c>
      <c r="AN120" s="121">
        <f t="shared" si="15"/>
        <v>0.75700400000000201</v>
      </c>
      <c r="AO120" s="121">
        <f t="shared" si="16"/>
        <v>1.2768100000000171E-3</v>
      </c>
      <c r="AP120" s="121">
        <f t="shared" si="17"/>
        <v>7.0231999999992301E-4</v>
      </c>
      <c r="AQ120" s="87">
        <f t="shared" si="18"/>
        <v>-1.2293709999999999E-3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42.509757999999998</v>
      </c>
      <c r="G121" s="187">
        <v>45.634169</v>
      </c>
      <c r="H121" s="187">
        <v>0.99482355</v>
      </c>
      <c r="I121" s="62">
        <v>0.99691085000000002</v>
      </c>
      <c r="J121" s="62">
        <v>6.6598025E-3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85"/>
      <c r="U121" s="27" t="s">
        <v>37</v>
      </c>
      <c r="V121" s="186"/>
      <c r="W121" s="56"/>
      <c r="X121" s="187">
        <v>43.141024999999999</v>
      </c>
      <c r="Y121" s="187">
        <v>46.123505999999999</v>
      </c>
      <c r="Z121" s="187">
        <v>0.99519643999999996</v>
      </c>
      <c r="AA121" s="62">
        <v>0.99721168999999998</v>
      </c>
      <c r="AB121" s="62">
        <v>6.0147005000000002E-3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0.63126700000000113</v>
      </c>
      <c r="AN121" s="121">
        <f t="shared" si="15"/>
        <v>0.48933699999999902</v>
      </c>
      <c r="AO121" s="121">
        <f t="shared" si="16"/>
        <v>3.7288999999995909E-4</v>
      </c>
      <c r="AP121" s="121">
        <f t="shared" si="17"/>
        <v>3.0083999999996891E-4</v>
      </c>
      <c r="AQ121" s="87">
        <f t="shared" si="18"/>
        <v>-6.4510199999999983E-4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28.290824000000001</v>
      </c>
      <c r="G123" s="96">
        <v>32.743735999999998</v>
      </c>
      <c r="H123" s="96">
        <v>0.93518864000000002</v>
      </c>
      <c r="I123" s="60">
        <v>0.96812633999999997</v>
      </c>
      <c r="J123" s="60">
        <v>6.9766339999999996E-2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84" t="s">
        <v>89</v>
      </c>
      <c r="U123" s="25" t="s">
        <v>33</v>
      </c>
      <c r="V123" s="39"/>
      <c r="W123" s="55"/>
      <c r="X123" s="96">
        <v>29.060886</v>
      </c>
      <c r="Y123" s="96">
        <v>33.464005999999998</v>
      </c>
      <c r="Z123" s="96">
        <v>0.94198848999999996</v>
      </c>
      <c r="AA123" s="60">
        <v>0.97042766000000003</v>
      </c>
      <c r="AB123" s="60">
        <v>6.1514340000000001E-2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0.77006199999999936</v>
      </c>
      <c r="AN123" s="95">
        <f t="shared" si="15"/>
        <v>0.7202699999999993</v>
      </c>
      <c r="AO123" s="95">
        <f t="shared" si="16"/>
        <v>6.7998499999999407E-3</v>
      </c>
      <c r="AP123" s="95">
        <f t="shared" si="17"/>
        <v>2.3013200000000511E-3</v>
      </c>
      <c r="AQ123" s="120">
        <f t="shared" si="18"/>
        <v>-8.2519999999999954E-3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33.137810000000002</v>
      </c>
      <c r="G124" s="187">
        <v>36.871293000000001</v>
      </c>
      <c r="H124" s="187">
        <v>0.97298488000000005</v>
      </c>
      <c r="I124" s="62">
        <v>0.98504239999999998</v>
      </c>
      <c r="J124" s="62">
        <v>2.9050467999999999E-2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85"/>
      <c r="U124" s="27" t="s">
        <v>34</v>
      </c>
      <c r="V124" s="186"/>
      <c r="W124" s="56"/>
      <c r="X124" s="187">
        <v>33.630070000000003</v>
      </c>
      <c r="Y124" s="187">
        <v>37.364139999999999</v>
      </c>
      <c r="Z124" s="187">
        <v>0.97663873000000001</v>
      </c>
      <c r="AA124" s="62">
        <v>0.98634516999999999</v>
      </c>
      <c r="AB124" s="62">
        <v>2.5202667000000002E-2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0.4922600000000017</v>
      </c>
      <c r="AN124" s="121">
        <f t="shared" si="15"/>
        <v>0.49284699999999759</v>
      </c>
      <c r="AO124" s="121">
        <f t="shared" si="16"/>
        <v>3.6538499999999585E-3</v>
      </c>
      <c r="AP124" s="121">
        <f t="shared" si="17"/>
        <v>1.3027700000000086E-3</v>
      </c>
      <c r="AQ124" s="87">
        <f t="shared" si="18"/>
        <v>-3.8478009999999979E-3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38.626331999999998</v>
      </c>
      <c r="G125" s="187">
        <v>41.874934000000003</v>
      </c>
      <c r="H125" s="187">
        <v>0.98948928999999997</v>
      </c>
      <c r="I125" s="62">
        <v>0.99380036000000005</v>
      </c>
      <c r="J125" s="62">
        <v>1.1061142E-2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85"/>
      <c r="U125" s="27" t="s">
        <v>35</v>
      </c>
      <c r="V125" s="186"/>
      <c r="W125" s="56"/>
      <c r="X125" s="187">
        <v>39.352704000000003</v>
      </c>
      <c r="Y125" s="187">
        <v>42.535659000000003</v>
      </c>
      <c r="Z125" s="187">
        <v>0.99081405</v>
      </c>
      <c r="AA125" s="62">
        <v>0.99431544999999999</v>
      </c>
      <c r="AB125" s="62">
        <v>9.580435E-3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0.7263720000000049</v>
      </c>
      <c r="AN125" s="121">
        <f t="shared" si="15"/>
        <v>0.66072499999999934</v>
      </c>
      <c r="AO125" s="121">
        <f t="shared" si="16"/>
        <v>1.3247600000000359E-3</v>
      </c>
      <c r="AP125" s="121">
        <f t="shared" si="17"/>
        <v>5.1508999999994032E-4</v>
      </c>
      <c r="AQ125" s="87">
        <f t="shared" si="18"/>
        <v>-1.4807069999999995E-3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42.309856000000003</v>
      </c>
      <c r="G126" s="187">
        <v>45.352100999999998</v>
      </c>
      <c r="H126" s="187">
        <v>0.99427414000000003</v>
      </c>
      <c r="I126" s="62">
        <v>0.99675749999999996</v>
      </c>
      <c r="J126" s="62">
        <v>5.1898780000000002E-3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85"/>
      <c r="U126" s="27" t="s">
        <v>37</v>
      </c>
      <c r="V126" s="186"/>
      <c r="W126" s="56"/>
      <c r="X126" s="187">
        <v>42.730403000000003</v>
      </c>
      <c r="Y126" s="187">
        <v>45.700024999999997</v>
      </c>
      <c r="Z126" s="187">
        <v>0.99465731999999996</v>
      </c>
      <c r="AA126" s="62">
        <v>0.99701784000000004</v>
      </c>
      <c r="AB126" s="62">
        <v>4.617393E-3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0.42054699999999912</v>
      </c>
      <c r="AN126" s="121">
        <f t="shared" si="15"/>
        <v>0.34792399999999901</v>
      </c>
      <c r="AO126" s="121">
        <f t="shared" si="16"/>
        <v>3.8317999999992747E-4</v>
      </c>
      <c r="AP126" s="121">
        <f t="shared" si="17"/>
        <v>2.6034000000008106E-4</v>
      </c>
      <c r="AQ126" s="87">
        <f t="shared" si="18"/>
        <v>-5.7248500000000018E-4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28.496224999999999</v>
      </c>
      <c r="G128" s="96">
        <v>32.501925999999997</v>
      </c>
      <c r="H128" s="96">
        <v>0.92896076999999999</v>
      </c>
      <c r="I128" s="60">
        <v>0.96607774999999996</v>
      </c>
      <c r="J128" s="60">
        <v>7.2061840000000002E-2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84" t="s">
        <v>90</v>
      </c>
      <c r="U128" s="25" t="s">
        <v>33</v>
      </c>
      <c r="V128" s="39"/>
      <c r="W128" s="55"/>
      <c r="X128" s="96">
        <v>29.569222</v>
      </c>
      <c r="Y128" s="96">
        <v>33.464115</v>
      </c>
      <c r="Z128" s="96">
        <v>0.93863443999999996</v>
      </c>
      <c r="AA128" s="60">
        <v>0.96918875999999998</v>
      </c>
      <c r="AB128" s="60">
        <v>6.3458994000000005E-2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1.0729970000000009</v>
      </c>
      <c r="AN128" s="95">
        <f t="shared" si="15"/>
        <v>0.96218900000000218</v>
      </c>
      <c r="AO128" s="95">
        <f t="shared" si="16"/>
        <v>9.6736699999999676E-3</v>
      </c>
      <c r="AP128" s="95">
        <f t="shared" si="17"/>
        <v>3.1110100000000251E-3</v>
      </c>
      <c r="AQ128" s="120">
        <f t="shared" si="18"/>
        <v>-8.6028459999999973E-3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33.294251000000003</v>
      </c>
      <c r="G129" s="187">
        <v>36.798527</v>
      </c>
      <c r="H129" s="187">
        <v>0.97015649999999998</v>
      </c>
      <c r="I129" s="62">
        <v>0.98361803000000003</v>
      </c>
      <c r="J129" s="62">
        <v>3.3403325999999997E-2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85"/>
      <c r="U129" s="27" t="s">
        <v>34</v>
      </c>
      <c r="V129" s="186"/>
      <c r="W129" s="56"/>
      <c r="X129" s="187">
        <v>34.178320999999997</v>
      </c>
      <c r="Y129" s="187">
        <v>37.682389999999998</v>
      </c>
      <c r="Z129" s="187">
        <v>0.97422721000000001</v>
      </c>
      <c r="AA129" s="62">
        <v>0.98523594999999997</v>
      </c>
      <c r="AB129" s="62">
        <v>2.8123945000000001E-2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0.88406999999999414</v>
      </c>
      <c r="AN129" s="121">
        <f t="shared" si="15"/>
        <v>0.88386299999999807</v>
      </c>
      <c r="AO129" s="121">
        <f t="shared" si="16"/>
        <v>4.0707100000000329E-3</v>
      </c>
      <c r="AP129" s="121">
        <f t="shared" si="17"/>
        <v>1.6179199999999394E-3</v>
      </c>
      <c r="AQ129" s="87">
        <f t="shared" si="18"/>
        <v>-5.2793809999999962E-3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38.511764999999997</v>
      </c>
      <c r="G130" s="187">
        <v>41.829403999999997</v>
      </c>
      <c r="H130" s="187">
        <v>0.98900803999999998</v>
      </c>
      <c r="I130" s="62">
        <v>0.99324254999999995</v>
      </c>
      <c r="J130" s="62">
        <v>1.3465642E-2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85"/>
      <c r="U130" s="27" t="s">
        <v>35</v>
      </c>
      <c r="V130" s="186"/>
      <c r="W130" s="56"/>
      <c r="X130" s="187">
        <v>39.357970999999999</v>
      </c>
      <c r="Y130" s="187">
        <v>42.672691</v>
      </c>
      <c r="Z130" s="187">
        <v>0.99038192999999997</v>
      </c>
      <c r="AA130" s="62">
        <v>0.99399079999999995</v>
      </c>
      <c r="AB130" s="62">
        <v>1.1956922E-2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0.84620600000000223</v>
      </c>
      <c r="AN130" s="121">
        <f t="shared" si="15"/>
        <v>0.84328700000000367</v>
      </c>
      <c r="AO130" s="121">
        <f t="shared" si="16"/>
        <v>1.3738899999999887E-3</v>
      </c>
      <c r="AP130" s="121">
        <f t="shared" si="17"/>
        <v>7.4825000000000585E-4</v>
      </c>
      <c r="AQ130" s="87">
        <f t="shared" si="18"/>
        <v>-1.5087199999999999E-3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42.550744999999999</v>
      </c>
      <c r="G131" s="187">
        <v>45.658180999999999</v>
      </c>
      <c r="H131" s="187">
        <v>0.99450017999999996</v>
      </c>
      <c r="I131" s="62">
        <v>0.99665020000000004</v>
      </c>
      <c r="J131" s="62">
        <v>6.3000814999999996E-3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85"/>
      <c r="U131" s="27" t="s">
        <v>37</v>
      </c>
      <c r="V131" s="186"/>
      <c r="W131" s="56"/>
      <c r="X131" s="187">
        <v>43.131365000000002</v>
      </c>
      <c r="Y131" s="187">
        <v>46.112605000000002</v>
      </c>
      <c r="Z131" s="187">
        <v>0.99493715000000005</v>
      </c>
      <c r="AA131" s="62">
        <v>0.99699404999999997</v>
      </c>
      <c r="AB131" s="62">
        <v>5.3837583000000003E-3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0.58062000000000324</v>
      </c>
      <c r="AN131" s="121">
        <f t="shared" si="15"/>
        <v>0.45442400000000305</v>
      </c>
      <c r="AO131" s="121">
        <f t="shared" si="16"/>
        <v>4.3697000000009201E-4</v>
      </c>
      <c r="AP131" s="121">
        <f t="shared" si="17"/>
        <v>3.4384999999992338E-4</v>
      </c>
      <c r="AQ131" s="87">
        <f t="shared" si="18"/>
        <v>-9.1632319999999934E-4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27.295033</v>
      </c>
      <c r="G133" s="96">
        <v>31.378367000000001</v>
      </c>
      <c r="H133" s="96">
        <v>0.92327572999999996</v>
      </c>
      <c r="I133" s="60">
        <v>0.95994794000000006</v>
      </c>
      <c r="J133" s="60">
        <v>7.0086040000000002E-2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84" t="s">
        <v>91</v>
      </c>
      <c r="U133" s="25" t="s">
        <v>33</v>
      </c>
      <c r="V133" s="39"/>
      <c r="W133" s="55"/>
      <c r="X133" s="96">
        <v>28.275615999999999</v>
      </c>
      <c r="Y133" s="96">
        <v>32.287723</v>
      </c>
      <c r="Z133" s="96">
        <v>0.93122459999999996</v>
      </c>
      <c r="AA133" s="60">
        <v>0.96264444000000005</v>
      </c>
      <c r="AB133" s="60">
        <v>6.4108940000000003E-2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0.98058299999999932</v>
      </c>
      <c r="AN133" s="95">
        <f t="shared" si="15"/>
        <v>0.90935599999999894</v>
      </c>
      <c r="AO133" s="95">
        <f t="shared" si="16"/>
        <v>7.9488699999999968E-3</v>
      </c>
      <c r="AP133" s="95">
        <f t="shared" si="17"/>
        <v>2.6964999999999906E-3</v>
      </c>
      <c r="AQ133" s="120">
        <f t="shared" si="18"/>
        <v>-5.9770999999999991E-3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32.447294999999997</v>
      </c>
      <c r="G134" s="187">
        <v>35.891452999999998</v>
      </c>
      <c r="H134" s="187">
        <v>0.96760040999999997</v>
      </c>
      <c r="I134" s="62">
        <v>0.98160521000000001</v>
      </c>
      <c r="J134" s="62">
        <v>3.0911686000000001E-2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85"/>
      <c r="U134" s="27" t="s">
        <v>34</v>
      </c>
      <c r="V134" s="186"/>
      <c r="W134" s="56"/>
      <c r="X134" s="187">
        <v>33.352876000000002</v>
      </c>
      <c r="Y134" s="187">
        <v>36.864308999999999</v>
      </c>
      <c r="Z134" s="187">
        <v>0.97201630999999999</v>
      </c>
      <c r="AA134" s="62">
        <v>0.98374002999999999</v>
      </c>
      <c r="AB134" s="62">
        <v>2.6294815999999999E-2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0.90558100000000508</v>
      </c>
      <c r="AN134" s="121">
        <f t="shared" si="15"/>
        <v>0.97285600000000017</v>
      </c>
      <c r="AO134" s="121">
        <f t="shared" si="16"/>
        <v>4.4159000000000281E-3</v>
      </c>
      <c r="AP134" s="121">
        <f t="shared" si="17"/>
        <v>2.1348199999999817E-3</v>
      </c>
      <c r="AQ134" s="87">
        <f t="shared" si="18"/>
        <v>-4.6168700000000021E-3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37.690789000000002</v>
      </c>
      <c r="G135" s="187">
        <v>41.009721999999996</v>
      </c>
      <c r="H135" s="187">
        <v>0.98781973999999995</v>
      </c>
      <c r="I135" s="62">
        <v>0.99241931000000005</v>
      </c>
      <c r="J135" s="62">
        <v>1.1934286000000001E-2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85"/>
      <c r="U135" s="27" t="s">
        <v>35</v>
      </c>
      <c r="V135" s="186"/>
      <c r="W135" s="56"/>
      <c r="X135" s="187">
        <v>38.510948999999997</v>
      </c>
      <c r="Y135" s="187">
        <v>41.812055999999998</v>
      </c>
      <c r="Z135" s="187">
        <v>0.98940097999999999</v>
      </c>
      <c r="AA135" s="62">
        <v>0.99330631000000003</v>
      </c>
      <c r="AB135" s="62">
        <v>9.8525209999999995E-3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0.82015999999999423</v>
      </c>
      <c r="AN135" s="121">
        <f t="shared" si="15"/>
        <v>0.80233400000000188</v>
      </c>
      <c r="AO135" s="121">
        <f t="shared" si="16"/>
        <v>1.5812400000000393E-3</v>
      </c>
      <c r="AP135" s="121">
        <f t="shared" si="17"/>
        <v>8.8699999999997114E-4</v>
      </c>
      <c r="AQ135" s="87">
        <f t="shared" si="18"/>
        <v>-2.081765000000001E-3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41.251615000000001</v>
      </c>
      <c r="G136" s="187">
        <v>44.389035</v>
      </c>
      <c r="H136" s="187">
        <v>0.99400454000000005</v>
      </c>
      <c r="I136" s="62">
        <v>0.99628896</v>
      </c>
      <c r="J136" s="62">
        <v>5.1994379999999998E-3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85"/>
      <c r="U136" s="27" t="s">
        <v>37</v>
      </c>
      <c r="V136" s="186"/>
      <c r="W136" s="56"/>
      <c r="X136" s="187">
        <v>41.635812999999999</v>
      </c>
      <c r="Y136" s="187">
        <v>44.775199999999998</v>
      </c>
      <c r="Z136" s="187">
        <v>0.99451425999999998</v>
      </c>
      <c r="AA136" s="62">
        <v>0.99665935999999999</v>
      </c>
      <c r="AB136" s="62">
        <v>4.4838910000000003E-3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0.38419799999999782</v>
      </c>
      <c r="AN136" s="121">
        <f t="shared" si="15"/>
        <v>0.38616499999999832</v>
      </c>
      <c r="AO136" s="121">
        <f t="shared" si="16"/>
        <v>5.0971999999993578E-4</v>
      </c>
      <c r="AP136" s="121">
        <f t="shared" si="17"/>
        <v>3.7039999999999296E-4</v>
      </c>
      <c r="AQ136" s="87">
        <f t="shared" si="18"/>
        <v>-7.1554699999999954E-4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>
        <v>28.681103</v>
      </c>
      <c r="G138" s="96">
        <v>32.559424999999997</v>
      </c>
      <c r="H138" s="96">
        <v>0.94183616999999997</v>
      </c>
      <c r="I138" s="60">
        <v>0.96919257999999997</v>
      </c>
      <c r="J138" s="60">
        <v>7.1659386000000005E-2</v>
      </c>
      <c r="K138" s="61"/>
      <c r="L138" s="257"/>
      <c r="M138" s="257"/>
      <c r="N138" s="55"/>
      <c r="O138" s="26"/>
      <c r="P138" s="55"/>
      <c r="Q138" s="26"/>
      <c r="R138" s="131"/>
      <c r="S138" s="213"/>
      <c r="T138" s="284" t="s">
        <v>92</v>
      </c>
      <c r="U138" s="25" t="s">
        <v>33</v>
      </c>
      <c r="V138" s="39"/>
      <c r="W138" s="55"/>
      <c r="X138" s="96">
        <v>29.389851</v>
      </c>
      <c r="Y138" s="96">
        <v>33.280287000000001</v>
      </c>
      <c r="Z138" s="96">
        <v>0.94728188000000002</v>
      </c>
      <c r="AA138" s="60">
        <v>0.97020985999999998</v>
      </c>
      <c r="AB138" s="60">
        <v>6.3410750000000002E-2</v>
      </c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>
        <f t="shared" si="14"/>
        <v>0.70874799999999993</v>
      </c>
      <c r="AN138" s="95">
        <f t="shared" si="15"/>
        <v>0.72086200000000389</v>
      </c>
      <c r="AO138" s="95">
        <f t="shared" si="16"/>
        <v>5.445710000000048E-3</v>
      </c>
      <c r="AP138" s="95">
        <f t="shared" si="17"/>
        <v>1.0172800000000093E-3</v>
      </c>
      <c r="AQ138" s="120">
        <f t="shared" si="18"/>
        <v>-8.2486360000000036E-3</v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>
        <v>33.469549000000001</v>
      </c>
      <c r="G139" s="187">
        <v>36.810181999999998</v>
      </c>
      <c r="H139" s="187">
        <v>0.97452433000000005</v>
      </c>
      <c r="I139" s="62">
        <v>0.98540459000000002</v>
      </c>
      <c r="J139" s="62">
        <v>3.2288737999999997E-2</v>
      </c>
      <c r="K139" s="188"/>
      <c r="L139" s="258"/>
      <c r="M139" s="258"/>
      <c r="N139" s="56"/>
      <c r="O139" s="28"/>
      <c r="P139" s="56"/>
      <c r="Q139" s="28"/>
      <c r="R139" s="132"/>
      <c r="S139" s="213"/>
      <c r="T139" s="285"/>
      <c r="U139" s="27" t="s">
        <v>34</v>
      </c>
      <c r="V139" s="186"/>
      <c r="W139" s="56"/>
      <c r="X139" s="187">
        <v>34.418754</v>
      </c>
      <c r="Y139" s="187">
        <v>37.823801000000003</v>
      </c>
      <c r="Z139" s="187">
        <v>0.97781735000000003</v>
      </c>
      <c r="AA139" s="62">
        <v>0.9868382</v>
      </c>
      <c r="AB139" s="62">
        <v>2.9151549999999998E-2</v>
      </c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>
        <f t="shared" si="14"/>
        <v>0.94920499999999919</v>
      </c>
      <c r="AN139" s="121">
        <f t="shared" si="15"/>
        <v>1.0136190000000056</v>
      </c>
      <c r="AO139" s="121">
        <f t="shared" si="16"/>
        <v>3.2930199999999799E-3</v>
      </c>
      <c r="AP139" s="121">
        <f t="shared" si="17"/>
        <v>1.4336099999999741E-3</v>
      </c>
      <c r="AQ139" s="87">
        <f t="shared" si="18"/>
        <v>-3.1371879999999991E-3</v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>
        <v>38.401338000000003</v>
      </c>
      <c r="G140" s="187">
        <v>41.647069000000002</v>
      </c>
      <c r="H140" s="187">
        <v>0.98989369000000005</v>
      </c>
      <c r="I140" s="62">
        <v>0.99379132999999997</v>
      </c>
      <c r="J140" s="62">
        <v>1.3121397999999999E-2</v>
      </c>
      <c r="K140" s="188"/>
      <c r="L140" s="258"/>
      <c r="M140" s="258"/>
      <c r="N140" s="56"/>
      <c r="O140" s="28"/>
      <c r="P140" s="56"/>
      <c r="Q140" s="28"/>
      <c r="R140" s="132"/>
      <c r="S140" s="213"/>
      <c r="T140" s="285"/>
      <c r="U140" s="27" t="s">
        <v>35</v>
      </c>
      <c r="V140" s="186"/>
      <c r="W140" s="56"/>
      <c r="X140" s="187">
        <v>39.348314000000002</v>
      </c>
      <c r="Y140" s="187">
        <v>42.490775999999997</v>
      </c>
      <c r="Z140" s="187">
        <v>0.99111090999999996</v>
      </c>
      <c r="AA140" s="62">
        <v>0.99449929000000004</v>
      </c>
      <c r="AB140" s="62">
        <v>1.1057034E-2</v>
      </c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>
        <f t="shared" si="14"/>
        <v>0.94697599999999937</v>
      </c>
      <c r="AN140" s="121">
        <f t="shared" si="15"/>
        <v>0.84370699999999488</v>
      </c>
      <c r="AO140" s="121">
        <f t="shared" si="16"/>
        <v>1.2172199999999078E-3</v>
      </c>
      <c r="AP140" s="121">
        <f t="shared" si="17"/>
        <v>7.0796000000006298E-4</v>
      </c>
      <c r="AQ140" s="87">
        <f t="shared" si="18"/>
        <v>-2.0643639999999991E-3</v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>
        <v>42.300046000000002</v>
      </c>
      <c r="G141" s="187">
        <v>45.308900000000001</v>
      </c>
      <c r="H141" s="187">
        <v>0.99454054000000003</v>
      </c>
      <c r="I141" s="62">
        <v>0.99691920999999994</v>
      </c>
      <c r="J141" s="62">
        <v>5.8182542999999998E-3</v>
      </c>
      <c r="K141" s="188"/>
      <c r="L141" s="258"/>
      <c r="M141" s="258"/>
      <c r="N141" s="56"/>
      <c r="O141" s="28"/>
      <c r="P141" s="56"/>
      <c r="Q141" s="28"/>
      <c r="R141" s="132"/>
      <c r="S141" s="213"/>
      <c r="T141" s="285"/>
      <c r="U141" s="27" t="s">
        <v>37</v>
      </c>
      <c r="V141" s="186"/>
      <c r="W141" s="56"/>
      <c r="X141" s="187">
        <v>42.625509000000001</v>
      </c>
      <c r="Y141" s="187">
        <v>45.626603000000003</v>
      </c>
      <c r="Z141" s="187">
        <v>0.99486532000000005</v>
      </c>
      <c r="AA141" s="62">
        <v>0.99714555999999999</v>
      </c>
      <c r="AB141" s="62">
        <v>5.2129719999999997E-3</v>
      </c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>
        <f t="shared" si="14"/>
        <v>0.32546299999999917</v>
      </c>
      <c r="AN141" s="121">
        <f t="shared" si="15"/>
        <v>0.31770300000000162</v>
      </c>
      <c r="AO141" s="121">
        <f t="shared" si="16"/>
        <v>3.2478000000002449E-4</v>
      </c>
      <c r="AP141" s="121">
        <f t="shared" si="17"/>
        <v>2.263500000000418E-4</v>
      </c>
      <c r="AQ141" s="87">
        <f t="shared" si="18"/>
        <v>-6.0528230000000006E-4</v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>
        <v>28.629894</v>
      </c>
      <c r="G143" s="96">
        <v>32.369028999999998</v>
      </c>
      <c r="H143" s="96">
        <v>0.93691771000000001</v>
      </c>
      <c r="I143" s="60">
        <v>0.96601126999999998</v>
      </c>
      <c r="J143" s="60">
        <v>7.5574779999999994E-2</v>
      </c>
      <c r="K143" s="61"/>
      <c r="L143" s="257"/>
      <c r="M143" s="257"/>
      <c r="N143" s="55"/>
      <c r="O143" s="26"/>
      <c r="P143" s="55"/>
      <c r="Q143" s="26"/>
      <c r="R143" s="131"/>
      <c r="S143" s="213"/>
      <c r="T143" s="284" t="s">
        <v>93</v>
      </c>
      <c r="U143" s="25" t="s">
        <v>33</v>
      </c>
      <c r="V143" s="39"/>
      <c r="W143" s="55"/>
      <c r="X143" s="96">
        <v>29.450873999999999</v>
      </c>
      <c r="Y143" s="96">
        <v>33.207562000000003</v>
      </c>
      <c r="Z143" s="96">
        <v>0.94226885999999999</v>
      </c>
      <c r="AA143" s="60">
        <v>0.96798403</v>
      </c>
      <c r="AB143" s="60">
        <v>7.3674080000000003E-2</v>
      </c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>
        <f t="shared" si="14"/>
        <v>0.82097999999999871</v>
      </c>
      <c r="AN143" s="95">
        <f t="shared" si="15"/>
        <v>0.8385330000000053</v>
      </c>
      <c r="AO143" s="95">
        <f t="shared" si="16"/>
        <v>5.3511499999999712E-3</v>
      </c>
      <c r="AP143" s="95">
        <f t="shared" si="17"/>
        <v>1.9727600000000178E-3</v>
      </c>
      <c r="AQ143" s="120">
        <f t="shared" si="18"/>
        <v>-1.9006999999999913E-3</v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>
        <v>33.449165000000001</v>
      </c>
      <c r="G144" s="187">
        <v>36.721854</v>
      </c>
      <c r="H144" s="187">
        <v>0.97236948000000001</v>
      </c>
      <c r="I144" s="62">
        <v>0.98399945</v>
      </c>
      <c r="J144" s="62">
        <v>3.7327702999999997E-2</v>
      </c>
      <c r="K144" s="188"/>
      <c r="L144" s="258"/>
      <c r="M144" s="258"/>
      <c r="N144" s="56"/>
      <c r="O144" s="28"/>
      <c r="P144" s="56"/>
      <c r="Q144" s="28"/>
      <c r="R144" s="132"/>
      <c r="S144" s="213"/>
      <c r="T144" s="285"/>
      <c r="U144" s="27" t="s">
        <v>34</v>
      </c>
      <c r="V144" s="186"/>
      <c r="W144" s="56"/>
      <c r="X144" s="187">
        <v>34.272649000000001</v>
      </c>
      <c r="Y144" s="187">
        <v>37.5837</v>
      </c>
      <c r="Z144" s="187">
        <v>0.97549719000000001</v>
      </c>
      <c r="AA144" s="62">
        <v>0.98539357000000005</v>
      </c>
      <c r="AB144" s="62">
        <v>3.4763966E-2</v>
      </c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>
        <f t="shared" si="14"/>
        <v>0.82348400000000055</v>
      </c>
      <c r="AN144" s="121">
        <f t="shared" si="15"/>
        <v>0.86184599999999989</v>
      </c>
      <c r="AO144" s="121">
        <f t="shared" si="16"/>
        <v>3.1277100000000058E-3</v>
      </c>
      <c r="AP144" s="121">
        <f t="shared" si="17"/>
        <v>1.3941200000000542E-3</v>
      </c>
      <c r="AQ144" s="87">
        <f t="shared" si="18"/>
        <v>-2.5637369999999965E-3</v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>
        <v>38.253441000000002</v>
      </c>
      <c r="G145" s="187">
        <v>41.576428999999997</v>
      </c>
      <c r="H145" s="187">
        <v>0.98913501999999998</v>
      </c>
      <c r="I145" s="62">
        <v>0.99340487</v>
      </c>
      <c r="J145" s="62">
        <v>1.4630761000000001E-2</v>
      </c>
      <c r="K145" s="188"/>
      <c r="L145" s="258"/>
      <c r="M145" s="258"/>
      <c r="N145" s="56"/>
      <c r="O145" s="28"/>
      <c r="P145" s="56"/>
      <c r="Q145" s="28"/>
      <c r="R145" s="132"/>
      <c r="S145" s="213"/>
      <c r="T145" s="285"/>
      <c r="U145" s="27" t="s">
        <v>35</v>
      </c>
      <c r="V145" s="186"/>
      <c r="W145" s="56"/>
      <c r="X145" s="187">
        <v>39.256186</v>
      </c>
      <c r="Y145" s="187">
        <v>42.365842999999998</v>
      </c>
      <c r="Z145" s="187">
        <v>0.99041827999999998</v>
      </c>
      <c r="AA145" s="62">
        <v>0.99418245999999999</v>
      </c>
      <c r="AB145" s="62">
        <v>1.2992205E-2</v>
      </c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>
        <f t="shared" si="14"/>
        <v>1.0027449999999973</v>
      </c>
      <c r="AN145" s="121">
        <f t="shared" si="15"/>
        <v>0.78941400000000073</v>
      </c>
      <c r="AO145" s="121">
        <f t="shared" si="16"/>
        <v>1.2832600000000083E-3</v>
      </c>
      <c r="AP145" s="121">
        <f t="shared" si="17"/>
        <v>7.7758999999999467E-4</v>
      </c>
      <c r="AQ145" s="87">
        <f t="shared" si="18"/>
        <v>-1.6385560000000011E-3</v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>
        <v>42.279837999999998</v>
      </c>
      <c r="G146" s="187">
        <v>45.258853000000002</v>
      </c>
      <c r="H146" s="187">
        <v>0.99423572999999998</v>
      </c>
      <c r="I146" s="62">
        <v>0.99685330000000005</v>
      </c>
      <c r="J146" s="62">
        <v>6.6959914000000002E-3</v>
      </c>
      <c r="K146" s="188"/>
      <c r="L146" s="258"/>
      <c r="M146" s="258"/>
      <c r="N146" s="56"/>
      <c r="O146" s="28"/>
      <c r="P146" s="56"/>
      <c r="Q146" s="28"/>
      <c r="R146" s="132"/>
      <c r="S146" s="213"/>
      <c r="T146" s="285"/>
      <c r="U146" s="27" t="s">
        <v>37</v>
      </c>
      <c r="V146" s="186"/>
      <c r="W146" s="56"/>
      <c r="X146" s="187">
        <v>42.583033</v>
      </c>
      <c r="Y146" s="187">
        <v>45.589514000000001</v>
      </c>
      <c r="Z146" s="187">
        <v>0.99455152999999996</v>
      </c>
      <c r="AA146" s="62">
        <v>0.99704994999999996</v>
      </c>
      <c r="AB146" s="62">
        <v>5.8822809999999996E-3</v>
      </c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>
        <f t="shared" si="14"/>
        <v>0.30319500000000232</v>
      </c>
      <c r="AN146" s="121">
        <f t="shared" si="15"/>
        <v>0.33066099999999921</v>
      </c>
      <c r="AO146" s="121">
        <f t="shared" si="16"/>
        <v>3.1579999999997721E-4</v>
      </c>
      <c r="AP146" s="121">
        <f t="shared" si="17"/>
        <v>1.966499999999094E-4</v>
      </c>
      <c r="AQ146" s="87">
        <f t="shared" si="18"/>
        <v>-8.1371040000000061E-4</v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>
        <v>27.056712000000001</v>
      </c>
      <c r="G148" s="96">
        <v>31.477091000000001</v>
      </c>
      <c r="H148" s="96">
        <v>0.93070432999999997</v>
      </c>
      <c r="I148" s="60">
        <v>0.95849686999999995</v>
      </c>
      <c r="J148" s="60">
        <v>7.6550670000000001E-2</v>
      </c>
      <c r="K148" s="61"/>
      <c r="L148" s="257"/>
      <c r="M148" s="257"/>
      <c r="N148" s="55"/>
      <c r="O148" s="26"/>
      <c r="P148" s="55"/>
      <c r="Q148" s="26"/>
      <c r="R148" s="131"/>
      <c r="S148" s="213"/>
      <c r="T148" s="284" t="s">
        <v>94</v>
      </c>
      <c r="U148" s="25" t="s">
        <v>33</v>
      </c>
      <c r="V148" s="39"/>
      <c r="W148" s="55"/>
      <c r="X148" s="96">
        <v>27.816841</v>
      </c>
      <c r="Y148" s="96">
        <v>32.268044000000003</v>
      </c>
      <c r="Z148" s="96">
        <v>0.93784984000000005</v>
      </c>
      <c r="AA148" s="60">
        <v>0.96149015999999998</v>
      </c>
      <c r="AB148" s="60">
        <v>6.6270620000000002E-2</v>
      </c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>
        <f t="shared" si="14"/>
        <v>0.76012899999999917</v>
      </c>
      <c r="AN148" s="95">
        <f t="shared" si="15"/>
        <v>0.79095300000000179</v>
      </c>
      <c r="AO148" s="95">
        <f t="shared" si="16"/>
        <v>7.1455100000000771E-3</v>
      </c>
      <c r="AP148" s="95">
        <f t="shared" si="17"/>
        <v>2.9932900000000373E-3</v>
      </c>
      <c r="AQ148" s="120">
        <f t="shared" si="18"/>
        <v>-1.0280049999999999E-2</v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>
        <v>32.508868</v>
      </c>
      <c r="G149" s="187">
        <v>36.222169000000001</v>
      </c>
      <c r="H149" s="187">
        <v>0.97133409000000004</v>
      </c>
      <c r="I149" s="62">
        <v>0.98206066000000003</v>
      </c>
      <c r="J149" s="62">
        <v>3.2051860000000001E-2</v>
      </c>
      <c r="K149" s="188"/>
      <c r="L149" s="258"/>
      <c r="M149" s="258"/>
      <c r="N149" s="56"/>
      <c r="O149" s="28"/>
      <c r="P149" s="56"/>
      <c r="Q149" s="28"/>
      <c r="R149" s="132"/>
      <c r="S149" s="213"/>
      <c r="T149" s="285"/>
      <c r="U149" s="27" t="s">
        <v>34</v>
      </c>
      <c r="V149" s="186"/>
      <c r="W149" s="56"/>
      <c r="X149" s="187">
        <v>33.221074999999999</v>
      </c>
      <c r="Y149" s="187">
        <v>36.949243000000003</v>
      </c>
      <c r="Z149" s="187">
        <v>0.97500043999999997</v>
      </c>
      <c r="AA149" s="62">
        <v>0.98351111999999996</v>
      </c>
      <c r="AB149" s="62">
        <v>2.9518493E-2</v>
      </c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>
        <f t="shared" si="14"/>
        <v>0.71220699999999937</v>
      </c>
      <c r="AN149" s="121">
        <f t="shared" si="15"/>
        <v>0.72707400000000177</v>
      </c>
      <c r="AO149" s="121">
        <f t="shared" si="16"/>
        <v>3.6663499999999294E-3</v>
      </c>
      <c r="AP149" s="121">
        <f t="shared" si="17"/>
        <v>1.4504599999999312E-3</v>
      </c>
      <c r="AQ149" s="87">
        <f t="shared" si="18"/>
        <v>-2.5333670000000016E-3</v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>
        <v>38.243761999999997</v>
      </c>
      <c r="G150" s="187">
        <v>41.601596000000001</v>
      </c>
      <c r="H150" s="187">
        <v>0.98951526000000001</v>
      </c>
      <c r="I150" s="62">
        <v>0.99326084999999997</v>
      </c>
      <c r="J150" s="62">
        <v>1.22392075E-2</v>
      </c>
      <c r="K150" s="188"/>
      <c r="L150" s="258"/>
      <c r="M150" s="258"/>
      <c r="N150" s="56"/>
      <c r="O150" s="28"/>
      <c r="P150" s="56"/>
      <c r="Q150" s="28"/>
      <c r="R150" s="132"/>
      <c r="S150" s="213"/>
      <c r="T150" s="285"/>
      <c r="U150" s="27" t="s">
        <v>35</v>
      </c>
      <c r="V150" s="186"/>
      <c r="W150" s="56"/>
      <c r="X150" s="187">
        <v>38.860143999999998</v>
      </c>
      <c r="Y150" s="187">
        <v>42.229069000000003</v>
      </c>
      <c r="Z150" s="187">
        <v>0.99084572000000004</v>
      </c>
      <c r="AA150" s="62">
        <v>0.99394444000000004</v>
      </c>
      <c r="AB150" s="62">
        <v>1.117686E-2</v>
      </c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>
        <f t="shared" si="14"/>
        <v>0.61638200000000154</v>
      </c>
      <c r="AN150" s="121">
        <f t="shared" si="15"/>
        <v>0.62747300000000195</v>
      </c>
      <c r="AO150" s="121">
        <f t="shared" si="16"/>
        <v>1.3304600000000333E-3</v>
      </c>
      <c r="AP150" s="121">
        <f t="shared" si="17"/>
        <v>6.835900000000672E-4</v>
      </c>
      <c r="AQ150" s="87">
        <f t="shared" si="18"/>
        <v>-1.0623474999999997E-3</v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>
        <v>42.362622999999999</v>
      </c>
      <c r="G151" s="187">
        <v>45.420400999999998</v>
      </c>
      <c r="H151" s="187">
        <v>0.99485239000000003</v>
      </c>
      <c r="I151" s="62">
        <v>0.99677917000000005</v>
      </c>
      <c r="J151" s="62">
        <v>5.4528119999999996E-3</v>
      </c>
      <c r="K151" s="188"/>
      <c r="L151" s="258"/>
      <c r="M151" s="258"/>
      <c r="N151" s="56"/>
      <c r="O151" s="28"/>
      <c r="P151" s="56"/>
      <c r="Q151" s="28"/>
      <c r="R151" s="132"/>
      <c r="S151" s="213"/>
      <c r="T151" s="285"/>
      <c r="U151" s="27" t="s">
        <v>37</v>
      </c>
      <c r="V151" s="186"/>
      <c r="W151" s="56"/>
      <c r="X151" s="187">
        <v>42.878258000000002</v>
      </c>
      <c r="Y151" s="187">
        <v>45.898175999999999</v>
      </c>
      <c r="Z151" s="187">
        <v>0.99519111999999998</v>
      </c>
      <c r="AA151" s="62">
        <v>0.99706655</v>
      </c>
      <c r="AB151" s="62">
        <v>4.851981E-3</v>
      </c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>
        <f t="shared" si="14"/>
        <v>0.51563500000000317</v>
      </c>
      <c r="AN151" s="121">
        <f t="shared" si="15"/>
        <v>0.47777500000000117</v>
      </c>
      <c r="AO151" s="121">
        <f t="shared" si="16"/>
        <v>3.3872999999995379E-4</v>
      </c>
      <c r="AP151" s="121">
        <f t="shared" si="17"/>
        <v>2.8737999999994823E-4</v>
      </c>
      <c r="AQ151" s="87">
        <f t="shared" si="18"/>
        <v>-6.0083099999999959E-4</v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>
        <v>27.836993</v>
      </c>
      <c r="G153" s="96">
        <v>31.935497999999999</v>
      </c>
      <c r="H153" s="96">
        <v>0.92448434000000002</v>
      </c>
      <c r="I153" s="60">
        <v>0.96303925000000001</v>
      </c>
      <c r="J153" s="60">
        <v>7.2399035E-2</v>
      </c>
      <c r="K153" s="61"/>
      <c r="L153" s="257"/>
      <c r="M153" s="257"/>
      <c r="N153" s="55"/>
      <c r="O153" s="26"/>
      <c r="P153" s="55"/>
      <c r="Q153" s="26"/>
      <c r="R153" s="131"/>
      <c r="S153" s="213"/>
      <c r="T153" s="284" t="s">
        <v>95</v>
      </c>
      <c r="U153" s="25" t="s">
        <v>33</v>
      </c>
      <c r="V153" s="39"/>
      <c r="W153" s="55"/>
      <c r="X153" s="96">
        <v>29.015343000000001</v>
      </c>
      <c r="Y153" s="96">
        <v>33.025838</v>
      </c>
      <c r="Z153" s="96">
        <v>0.93383936000000001</v>
      </c>
      <c r="AA153" s="60">
        <v>0.96757731000000002</v>
      </c>
      <c r="AB153" s="60">
        <v>6.0366775999999997E-2</v>
      </c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>
        <f t="shared" si="14"/>
        <v>1.1783500000000018</v>
      </c>
      <c r="AN153" s="95">
        <f t="shared" si="15"/>
        <v>1.0903400000000012</v>
      </c>
      <c r="AO153" s="95">
        <f t="shared" si="16"/>
        <v>9.3550199999999917E-3</v>
      </c>
      <c r="AP153" s="95">
        <f t="shared" si="17"/>
        <v>4.5380600000000104E-3</v>
      </c>
      <c r="AQ153" s="120">
        <f t="shared" si="18"/>
        <v>-1.2032259000000003E-2</v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>
        <v>32.729053999999998</v>
      </c>
      <c r="G154" s="187">
        <v>36.247165000000003</v>
      </c>
      <c r="H154" s="187">
        <v>0.96743988000000003</v>
      </c>
      <c r="I154" s="62">
        <v>0.98241118999999999</v>
      </c>
      <c r="J154" s="62">
        <v>3.1335473000000003E-2</v>
      </c>
      <c r="K154" s="188"/>
      <c r="L154" s="258"/>
      <c r="M154" s="258"/>
      <c r="N154" s="56"/>
      <c r="O154" s="28"/>
      <c r="P154" s="56"/>
      <c r="Q154" s="28"/>
      <c r="R154" s="132"/>
      <c r="S154" s="213"/>
      <c r="T154" s="285"/>
      <c r="U154" s="27" t="s">
        <v>34</v>
      </c>
      <c r="V154" s="186"/>
      <c r="W154" s="56"/>
      <c r="X154" s="187">
        <v>33.512923000000001</v>
      </c>
      <c r="Y154" s="187">
        <v>37.057766000000001</v>
      </c>
      <c r="Z154" s="187">
        <v>0.97210483000000003</v>
      </c>
      <c r="AA154" s="62">
        <v>0.98422876999999998</v>
      </c>
      <c r="AB154" s="62">
        <v>2.6324167999999998E-2</v>
      </c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>
        <f t="shared" si="14"/>
        <v>0.78386900000000281</v>
      </c>
      <c r="AN154" s="121">
        <f t="shared" si="15"/>
        <v>0.81060099999999835</v>
      </c>
      <c r="AO154" s="121">
        <f t="shared" si="16"/>
        <v>4.664950000000001E-3</v>
      </c>
      <c r="AP154" s="121">
        <f t="shared" si="17"/>
        <v>1.8175799999999853E-3</v>
      </c>
      <c r="AQ154" s="87">
        <f t="shared" si="18"/>
        <v>-5.0113050000000041E-3</v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>
        <v>38.044539999999998</v>
      </c>
      <c r="G155" s="187">
        <v>41.373762999999997</v>
      </c>
      <c r="H155" s="187">
        <v>0.98798775000000005</v>
      </c>
      <c r="I155" s="62">
        <v>0.99267912999999997</v>
      </c>
      <c r="J155" s="62">
        <v>1.1905835E-2</v>
      </c>
      <c r="K155" s="188"/>
      <c r="L155" s="258"/>
      <c r="M155" s="258"/>
      <c r="N155" s="56"/>
      <c r="O155" s="28"/>
      <c r="P155" s="56"/>
      <c r="Q155" s="28"/>
      <c r="R155" s="132"/>
      <c r="S155" s="213"/>
      <c r="T155" s="285"/>
      <c r="U155" s="27" t="s">
        <v>35</v>
      </c>
      <c r="V155" s="186"/>
      <c r="W155" s="56"/>
      <c r="X155" s="187">
        <v>38.857143000000001</v>
      </c>
      <c r="Y155" s="187">
        <v>42.167642000000001</v>
      </c>
      <c r="Z155" s="187">
        <v>0.98966001000000003</v>
      </c>
      <c r="AA155" s="62">
        <v>0.99333172999999997</v>
      </c>
      <c r="AB155" s="62">
        <v>1.0059620999999999E-2</v>
      </c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>
        <f t="shared" si="14"/>
        <v>0.81260300000000285</v>
      </c>
      <c r="AN155" s="121">
        <f t="shared" si="15"/>
        <v>0.793879000000004</v>
      </c>
      <c r="AO155" s="121">
        <f t="shared" si="16"/>
        <v>1.672259999999981E-3</v>
      </c>
      <c r="AP155" s="121">
        <f t="shared" si="17"/>
        <v>6.5260000000000318E-4</v>
      </c>
      <c r="AQ155" s="87">
        <f t="shared" si="18"/>
        <v>-1.8462140000000005E-3</v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>
        <v>42.172097000000001</v>
      </c>
      <c r="G156" s="187">
        <v>45.274838000000003</v>
      </c>
      <c r="H156" s="187">
        <v>0.99426451000000005</v>
      </c>
      <c r="I156" s="62">
        <v>0.99639272999999995</v>
      </c>
      <c r="J156" s="62">
        <v>4.9722220000000001E-3</v>
      </c>
      <c r="K156" s="188"/>
      <c r="L156" s="258"/>
      <c r="M156" s="258"/>
      <c r="N156" s="56"/>
      <c r="O156" s="28"/>
      <c r="P156" s="56"/>
      <c r="Q156" s="28"/>
      <c r="R156" s="132"/>
      <c r="S156" s="213"/>
      <c r="T156" s="285"/>
      <c r="U156" s="27" t="s">
        <v>37</v>
      </c>
      <c r="V156" s="186"/>
      <c r="W156" s="56"/>
      <c r="X156" s="187">
        <v>42.748472999999997</v>
      </c>
      <c r="Y156" s="187">
        <v>45.751446999999999</v>
      </c>
      <c r="Z156" s="187">
        <v>0.99479720000000005</v>
      </c>
      <c r="AA156" s="62">
        <v>0.99678303000000001</v>
      </c>
      <c r="AB156" s="62">
        <v>4.3455404000000003E-3</v>
      </c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>
        <f t="shared" si="14"/>
        <v>0.57637599999999622</v>
      </c>
      <c r="AN156" s="121">
        <f t="shared" si="15"/>
        <v>0.47660899999999629</v>
      </c>
      <c r="AO156" s="121">
        <f t="shared" si="16"/>
        <v>5.3269000000000233E-4</v>
      </c>
      <c r="AP156" s="121">
        <f t="shared" si="17"/>
        <v>3.9030000000006559E-4</v>
      </c>
      <c r="AQ156" s="87">
        <f t="shared" si="18"/>
        <v>-6.266815999999998E-4</v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>
        <v>27.400492</v>
      </c>
      <c r="G158" s="96">
        <v>31.241295999999998</v>
      </c>
      <c r="H158" s="96">
        <v>0.92383844000000004</v>
      </c>
      <c r="I158" s="60">
        <v>0.95953222999999999</v>
      </c>
      <c r="J158" s="60">
        <v>7.1817144999999999E-2</v>
      </c>
      <c r="K158" s="61"/>
      <c r="L158" s="257"/>
      <c r="M158" s="257"/>
      <c r="N158" s="55"/>
      <c r="O158" s="26"/>
      <c r="P158" s="55"/>
      <c r="Q158" s="26"/>
      <c r="R158" s="131"/>
      <c r="S158" s="213"/>
      <c r="T158" s="284" t="s">
        <v>96</v>
      </c>
      <c r="U158" s="25" t="s">
        <v>33</v>
      </c>
      <c r="V158" s="39"/>
      <c r="W158" s="55"/>
      <c r="X158" s="96">
        <v>28.439692000000001</v>
      </c>
      <c r="Y158" s="96">
        <v>32.179588000000003</v>
      </c>
      <c r="Z158" s="96">
        <v>0.93176506999999997</v>
      </c>
      <c r="AA158" s="60">
        <v>0.96190962999999996</v>
      </c>
      <c r="AB158" s="60">
        <v>6.5318810000000005E-2</v>
      </c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>
        <f t="shared" si="14"/>
        <v>1.039200000000001</v>
      </c>
      <c r="AN158" s="95">
        <f t="shared" si="15"/>
        <v>0.93829200000000412</v>
      </c>
      <c r="AO158" s="95">
        <f t="shared" si="16"/>
        <v>7.9266299999999346E-3</v>
      </c>
      <c r="AP158" s="95">
        <f t="shared" si="17"/>
        <v>2.377399999999974E-3</v>
      </c>
      <c r="AQ158" s="120">
        <f t="shared" si="18"/>
        <v>-6.498334999999994E-3</v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>
        <v>32.156869</v>
      </c>
      <c r="G159" s="187">
        <v>35.511375999999998</v>
      </c>
      <c r="H159" s="187">
        <v>0.96781439000000002</v>
      </c>
      <c r="I159" s="62">
        <v>0.98043252999999997</v>
      </c>
      <c r="J159" s="62">
        <v>2.9940649999999999E-2</v>
      </c>
      <c r="K159" s="188"/>
      <c r="L159" s="258"/>
      <c r="M159" s="258"/>
      <c r="N159" s="56"/>
      <c r="O159" s="28"/>
      <c r="P159" s="56"/>
      <c r="Q159" s="28"/>
      <c r="R159" s="132"/>
      <c r="S159" s="213"/>
      <c r="T159" s="285"/>
      <c r="U159" s="27" t="s">
        <v>34</v>
      </c>
      <c r="V159" s="186"/>
      <c r="W159" s="56"/>
      <c r="X159" s="187">
        <v>33.281838</v>
      </c>
      <c r="Y159" s="187">
        <v>36.664755</v>
      </c>
      <c r="Z159" s="187">
        <v>0.97239443999999997</v>
      </c>
      <c r="AA159" s="62">
        <v>0.98314117999999995</v>
      </c>
      <c r="AB159" s="62">
        <v>2.5266404999999999E-2</v>
      </c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>
        <f t="shared" si="14"/>
        <v>1.1249690000000001</v>
      </c>
      <c r="AN159" s="121">
        <f t="shared" si="15"/>
        <v>1.153379000000001</v>
      </c>
      <c r="AO159" s="121">
        <f t="shared" si="16"/>
        <v>4.5800499999999467E-3</v>
      </c>
      <c r="AP159" s="121">
        <f t="shared" si="17"/>
        <v>2.7086499999999791E-3</v>
      </c>
      <c r="AQ159" s="87">
        <f t="shared" si="18"/>
        <v>-4.6742450000000005E-3</v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>
        <v>37.597844000000002</v>
      </c>
      <c r="G160" s="187">
        <v>40.882739000000001</v>
      </c>
      <c r="H160" s="187">
        <v>0.98761986999999996</v>
      </c>
      <c r="I160" s="62">
        <v>0.99199367999999999</v>
      </c>
      <c r="J160" s="62">
        <v>1.1416183E-2</v>
      </c>
      <c r="K160" s="188"/>
      <c r="L160" s="258"/>
      <c r="M160" s="258"/>
      <c r="N160" s="56"/>
      <c r="O160" s="28"/>
      <c r="P160" s="56"/>
      <c r="Q160" s="28"/>
      <c r="R160" s="132"/>
      <c r="S160" s="213"/>
      <c r="T160" s="285"/>
      <c r="U160" s="27" t="s">
        <v>35</v>
      </c>
      <c r="V160" s="186"/>
      <c r="W160" s="56"/>
      <c r="X160" s="187">
        <v>38.58954</v>
      </c>
      <c r="Y160" s="187">
        <v>41.812657000000002</v>
      </c>
      <c r="Z160" s="187">
        <v>0.98927396999999995</v>
      </c>
      <c r="AA160" s="62">
        <v>0.99306945999999996</v>
      </c>
      <c r="AB160" s="62">
        <v>9.9378799999999996E-3</v>
      </c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>
        <f t="shared" si="14"/>
        <v>0.99169599999999747</v>
      </c>
      <c r="AN160" s="121">
        <f t="shared" si="15"/>
        <v>0.92991800000000069</v>
      </c>
      <c r="AO160" s="121">
        <f t="shared" si="16"/>
        <v>1.6540999999999917E-3</v>
      </c>
      <c r="AP160" s="121">
        <f t="shared" si="17"/>
        <v>1.0757799999999706E-3</v>
      </c>
      <c r="AQ160" s="87">
        <f t="shared" si="18"/>
        <v>-1.4783030000000003E-3</v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>
        <v>41.680644999999998</v>
      </c>
      <c r="G161" s="187">
        <v>44.727277999999998</v>
      </c>
      <c r="H161" s="187">
        <v>0.99383449999999995</v>
      </c>
      <c r="I161" s="62">
        <v>0.99618854999999995</v>
      </c>
      <c r="J161" s="62">
        <v>5.0456244000000004E-3</v>
      </c>
      <c r="K161" s="188"/>
      <c r="L161" s="258"/>
      <c r="M161" s="258"/>
      <c r="N161" s="56"/>
      <c r="O161" s="28"/>
      <c r="P161" s="56"/>
      <c r="Q161" s="28"/>
      <c r="R161" s="132"/>
      <c r="S161" s="213"/>
      <c r="T161" s="285"/>
      <c r="U161" s="27" t="s">
        <v>37</v>
      </c>
      <c r="V161" s="186"/>
      <c r="W161" s="56"/>
      <c r="X161" s="187">
        <v>42.113118999999998</v>
      </c>
      <c r="Y161" s="187">
        <v>45.133831999999998</v>
      </c>
      <c r="Z161" s="187">
        <v>0.9943012</v>
      </c>
      <c r="AA161" s="62">
        <v>0.99653462000000004</v>
      </c>
      <c r="AB161" s="62">
        <v>4.4530643999999998E-3</v>
      </c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>
        <f t="shared" ref="AM161:AM224" si="19">IF(OR(X161="",F161=""),"",X161-F161)</f>
        <v>0.43247399999999914</v>
      </c>
      <c r="AN161" s="121">
        <f t="shared" ref="AN161:AN224" si="20">IF(OR(Y161="",G161=""),"",Y161-G161)</f>
        <v>0.40655399999999986</v>
      </c>
      <c r="AO161" s="121">
        <f t="shared" ref="AO161:AO224" si="21">IF(OR(Z161="",H161=""),"",Z161-H161)</f>
        <v>4.6670000000004208E-4</v>
      </c>
      <c r="AP161" s="121">
        <f t="shared" ref="AP161:AP224" si="22">IF(OR(AA161="",I161=""),"",AA161-I161)</f>
        <v>3.4607000000008714E-4</v>
      </c>
      <c r="AQ161" s="87">
        <f t="shared" ref="AQ161:AQ224" si="23">IF(OR(AB161="",J161=""),"",AB161-J161)</f>
        <v>-5.9256000000000066E-4</v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>
        <v>27.667659</v>
      </c>
      <c r="G163" s="96">
        <v>32.067905000000003</v>
      </c>
      <c r="H163" s="96">
        <v>0.93304100999999995</v>
      </c>
      <c r="I163" s="60">
        <v>0.96202085000000004</v>
      </c>
      <c r="J163" s="60">
        <v>7.7256149999999996E-2</v>
      </c>
      <c r="K163" s="61"/>
      <c r="L163" s="257"/>
      <c r="M163" s="257"/>
      <c r="N163" s="55"/>
      <c r="O163" s="26"/>
      <c r="P163" s="55"/>
      <c r="Q163" s="26"/>
      <c r="R163" s="131"/>
      <c r="S163" s="213"/>
      <c r="T163" s="284" t="s">
        <v>97</v>
      </c>
      <c r="U163" s="25" t="s">
        <v>33</v>
      </c>
      <c r="V163" s="39"/>
      <c r="W163" s="55"/>
      <c r="X163" s="96">
        <v>28.402144</v>
      </c>
      <c r="Y163" s="96">
        <v>32.829236000000002</v>
      </c>
      <c r="Z163" s="96">
        <v>0.93855116000000005</v>
      </c>
      <c r="AA163" s="60">
        <v>0.96391685999999999</v>
      </c>
      <c r="AB163" s="60">
        <v>7.0263160000000005E-2</v>
      </c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>
        <f t="shared" si="19"/>
        <v>0.73448499999999939</v>
      </c>
      <c r="AN163" s="95">
        <f t="shared" si="20"/>
        <v>0.76133099999999843</v>
      </c>
      <c r="AO163" s="95">
        <f t="shared" si="21"/>
        <v>5.5101500000001025E-3</v>
      </c>
      <c r="AP163" s="95">
        <f t="shared" si="22"/>
        <v>1.896009999999948E-3</v>
      </c>
      <c r="AQ163" s="120">
        <f t="shared" si="23"/>
        <v>-6.9929899999999906E-3</v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>
        <v>32.842112</v>
      </c>
      <c r="G164" s="187">
        <v>36.519742000000001</v>
      </c>
      <c r="H164" s="187">
        <v>0.97175069000000003</v>
      </c>
      <c r="I164" s="62">
        <v>0.98307732999999997</v>
      </c>
      <c r="J164" s="62">
        <v>3.3650239999999998E-2</v>
      </c>
      <c r="K164" s="188"/>
      <c r="L164" s="258"/>
      <c r="M164" s="258"/>
      <c r="N164" s="56"/>
      <c r="O164" s="28"/>
      <c r="P164" s="56"/>
      <c r="Q164" s="28"/>
      <c r="R164" s="132"/>
      <c r="S164" s="213"/>
      <c r="T164" s="285"/>
      <c r="U164" s="27" t="s">
        <v>34</v>
      </c>
      <c r="V164" s="186"/>
      <c r="W164" s="56"/>
      <c r="X164" s="187">
        <v>33.668733000000003</v>
      </c>
      <c r="Y164" s="187">
        <v>37.342142000000003</v>
      </c>
      <c r="Z164" s="187">
        <v>0.97532348999999996</v>
      </c>
      <c r="AA164" s="62">
        <v>0.98469779000000002</v>
      </c>
      <c r="AB164" s="62">
        <v>3.1641959999999997E-2</v>
      </c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>
        <f t="shared" si="19"/>
        <v>0.82662100000000294</v>
      </c>
      <c r="AN164" s="121">
        <f t="shared" si="20"/>
        <v>0.8224000000000018</v>
      </c>
      <c r="AO164" s="121">
        <f t="shared" si="21"/>
        <v>3.5727999999999316E-3</v>
      </c>
      <c r="AP164" s="121">
        <f t="shared" si="22"/>
        <v>1.6204600000000458E-3</v>
      </c>
      <c r="AQ164" s="87">
        <f t="shared" si="23"/>
        <v>-2.0082800000000012E-3</v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>
        <v>38.290858999999998</v>
      </c>
      <c r="G165" s="187">
        <v>41.619182000000002</v>
      </c>
      <c r="H165" s="187">
        <v>0.98944363999999996</v>
      </c>
      <c r="I165" s="62">
        <v>0.99352015999999999</v>
      </c>
      <c r="J165" s="62">
        <v>1.3399608E-2</v>
      </c>
      <c r="K165" s="188"/>
      <c r="L165" s="258"/>
      <c r="M165" s="258"/>
      <c r="N165" s="56"/>
      <c r="O165" s="28"/>
      <c r="P165" s="56"/>
      <c r="Q165" s="28"/>
      <c r="R165" s="132"/>
      <c r="S165" s="213"/>
      <c r="T165" s="285"/>
      <c r="U165" s="27" t="s">
        <v>35</v>
      </c>
      <c r="V165" s="186"/>
      <c r="W165" s="56"/>
      <c r="X165" s="187">
        <v>39.070158999999997</v>
      </c>
      <c r="Y165" s="187">
        <v>42.356828</v>
      </c>
      <c r="Z165" s="187">
        <v>0.99056602000000005</v>
      </c>
      <c r="AA165" s="62">
        <v>0.99422166000000001</v>
      </c>
      <c r="AB165" s="62">
        <v>1.243652E-2</v>
      </c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>
        <f t="shared" si="19"/>
        <v>0.77929999999999922</v>
      </c>
      <c r="AN165" s="121">
        <f t="shared" si="20"/>
        <v>0.73764599999999803</v>
      </c>
      <c r="AO165" s="121">
        <f t="shared" si="21"/>
        <v>1.1223800000000894E-3</v>
      </c>
      <c r="AP165" s="121">
        <f t="shared" si="22"/>
        <v>7.0150000000002155E-4</v>
      </c>
      <c r="AQ165" s="87">
        <f t="shared" si="23"/>
        <v>-9.6308800000000083E-4</v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>
        <v>42.260655999999997</v>
      </c>
      <c r="G166" s="187">
        <v>45.287500999999999</v>
      </c>
      <c r="H166" s="187">
        <v>0.99442357000000003</v>
      </c>
      <c r="I166" s="62">
        <v>0.99681545999999999</v>
      </c>
      <c r="J166" s="62">
        <v>6.5425049999999997E-3</v>
      </c>
      <c r="K166" s="188"/>
      <c r="L166" s="258"/>
      <c r="M166" s="258"/>
      <c r="N166" s="56"/>
      <c r="O166" s="28"/>
      <c r="P166" s="56"/>
      <c r="Q166" s="28"/>
      <c r="R166" s="132"/>
      <c r="S166" s="213"/>
      <c r="T166" s="285"/>
      <c r="U166" s="27" t="s">
        <v>37</v>
      </c>
      <c r="V166" s="186"/>
      <c r="W166" s="56"/>
      <c r="X166" s="187">
        <v>42.631689999999999</v>
      </c>
      <c r="Y166" s="187">
        <v>45.631991999999997</v>
      </c>
      <c r="Z166" s="187">
        <v>0.99475698000000001</v>
      </c>
      <c r="AA166" s="62">
        <v>0.99708825999999995</v>
      </c>
      <c r="AB166" s="62">
        <v>5.9624854000000001E-3</v>
      </c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>
        <f t="shared" si="19"/>
        <v>0.37103400000000164</v>
      </c>
      <c r="AN166" s="121">
        <f t="shared" si="20"/>
        <v>0.34449099999999788</v>
      </c>
      <c r="AO166" s="121">
        <f t="shared" si="21"/>
        <v>3.3340999999997845E-4</v>
      </c>
      <c r="AP166" s="121">
        <f t="shared" si="22"/>
        <v>2.7279999999996196E-4</v>
      </c>
      <c r="AQ166" s="87">
        <f t="shared" si="23"/>
        <v>-5.8001959999999953E-4</v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>
        <v>28.409965</v>
      </c>
      <c r="G168" s="96">
        <v>32.252267000000003</v>
      </c>
      <c r="H168" s="96">
        <v>0.93022280000000002</v>
      </c>
      <c r="I168" s="60">
        <v>0.96539322999999999</v>
      </c>
      <c r="J168" s="60">
        <v>6.9244609999999998E-2</v>
      </c>
      <c r="K168" s="61"/>
      <c r="L168" s="257"/>
      <c r="M168" s="257"/>
      <c r="N168" s="55"/>
      <c r="O168" s="26"/>
      <c r="P168" s="55"/>
      <c r="Q168" s="26"/>
      <c r="R168" s="131"/>
      <c r="S168" s="213"/>
      <c r="T168" s="284" t="s">
        <v>98</v>
      </c>
      <c r="U168" s="25" t="s">
        <v>33</v>
      </c>
      <c r="V168" s="39"/>
      <c r="W168" s="55"/>
      <c r="X168" s="96">
        <v>29.163197</v>
      </c>
      <c r="Y168" s="96">
        <v>33.013295999999997</v>
      </c>
      <c r="Z168" s="96">
        <v>0.93791935000000004</v>
      </c>
      <c r="AA168" s="60">
        <v>0.96760880000000005</v>
      </c>
      <c r="AB168" s="60">
        <v>6.3751989999999994E-2</v>
      </c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>
        <f t="shared" si="19"/>
        <v>0.75323200000000057</v>
      </c>
      <c r="AN168" s="95">
        <f t="shared" si="20"/>
        <v>0.76102899999999352</v>
      </c>
      <c r="AO168" s="95">
        <f t="shared" si="21"/>
        <v>7.6965500000000242E-3</v>
      </c>
      <c r="AP168" s="95">
        <f t="shared" si="22"/>
        <v>2.2155700000000556E-3</v>
      </c>
      <c r="AQ168" s="120">
        <f t="shared" si="23"/>
        <v>-5.4926200000000036E-3</v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>
        <v>33.117379</v>
      </c>
      <c r="G169" s="187">
        <v>36.408825999999998</v>
      </c>
      <c r="H169" s="187">
        <v>0.96986223000000005</v>
      </c>
      <c r="I169" s="62">
        <v>0.98304097999999995</v>
      </c>
      <c r="J169" s="62">
        <v>3.2369975000000002E-2</v>
      </c>
      <c r="K169" s="188"/>
      <c r="L169" s="258"/>
      <c r="M169" s="258"/>
      <c r="N169" s="56"/>
      <c r="O169" s="28"/>
      <c r="P169" s="56"/>
      <c r="Q169" s="28"/>
      <c r="R169" s="132"/>
      <c r="S169" s="213"/>
      <c r="T169" s="285"/>
      <c r="U169" s="27" t="s">
        <v>34</v>
      </c>
      <c r="V169" s="186"/>
      <c r="W169" s="56"/>
      <c r="X169" s="187">
        <v>34.178781999999998</v>
      </c>
      <c r="Y169" s="187">
        <v>37.490026999999998</v>
      </c>
      <c r="Z169" s="187">
        <v>0.97393545000000004</v>
      </c>
      <c r="AA169" s="62">
        <v>0.98525720999999999</v>
      </c>
      <c r="AB169" s="62">
        <v>2.9330727000000001E-2</v>
      </c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>
        <f t="shared" si="19"/>
        <v>1.0614029999999985</v>
      </c>
      <c r="AN169" s="121">
        <f t="shared" si="20"/>
        <v>1.0812010000000001</v>
      </c>
      <c r="AO169" s="121">
        <f t="shared" si="21"/>
        <v>4.0732199999999885E-3</v>
      </c>
      <c r="AP169" s="121">
        <f t="shared" si="22"/>
        <v>2.2162300000000412E-3</v>
      </c>
      <c r="AQ169" s="87">
        <f t="shared" si="23"/>
        <v>-3.0392480000000013E-3</v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>
        <v>38.280261000000003</v>
      </c>
      <c r="G170" s="187">
        <v>41.515332000000001</v>
      </c>
      <c r="H170" s="187">
        <v>0.98828271000000001</v>
      </c>
      <c r="I170" s="62">
        <v>0.99298366999999998</v>
      </c>
      <c r="J170" s="62">
        <v>1.2590686E-2</v>
      </c>
      <c r="K170" s="188"/>
      <c r="L170" s="258"/>
      <c r="M170" s="258"/>
      <c r="N170" s="56"/>
      <c r="O170" s="28"/>
      <c r="P170" s="56"/>
      <c r="Q170" s="28"/>
      <c r="R170" s="132"/>
      <c r="S170" s="213"/>
      <c r="T170" s="285"/>
      <c r="U170" s="27" t="s">
        <v>35</v>
      </c>
      <c r="V170" s="186"/>
      <c r="W170" s="56"/>
      <c r="X170" s="187">
        <v>39.056041999999998</v>
      </c>
      <c r="Y170" s="187">
        <v>42.263475999999997</v>
      </c>
      <c r="Z170" s="187">
        <v>0.98990367000000001</v>
      </c>
      <c r="AA170" s="62">
        <v>0.99385279000000004</v>
      </c>
      <c r="AB170" s="62">
        <v>1.0842404999999999E-2</v>
      </c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>
        <f t="shared" si="19"/>
        <v>0.77578099999999495</v>
      </c>
      <c r="AN170" s="121">
        <f t="shared" si="20"/>
        <v>0.74814399999999637</v>
      </c>
      <c r="AO170" s="121">
        <f t="shared" si="21"/>
        <v>1.6209600000000046E-3</v>
      </c>
      <c r="AP170" s="121">
        <f t="shared" si="22"/>
        <v>8.6912000000005651E-4</v>
      </c>
      <c r="AQ170" s="87">
        <f t="shared" si="23"/>
        <v>-1.7482810000000008E-3</v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>
        <v>41.802517000000002</v>
      </c>
      <c r="G171" s="187">
        <v>44.822574000000003</v>
      </c>
      <c r="H171" s="187">
        <v>0.99396417000000004</v>
      </c>
      <c r="I171" s="62">
        <v>0.99650141999999997</v>
      </c>
      <c r="J171" s="62">
        <v>5.9454979999999996E-3</v>
      </c>
      <c r="K171" s="188"/>
      <c r="L171" s="258"/>
      <c r="M171" s="258"/>
      <c r="N171" s="56"/>
      <c r="O171" s="28"/>
      <c r="P171" s="56"/>
      <c r="Q171" s="28"/>
      <c r="R171" s="132"/>
      <c r="S171" s="213"/>
      <c r="T171" s="285"/>
      <c r="U171" s="27" t="s">
        <v>37</v>
      </c>
      <c r="V171" s="186"/>
      <c r="W171" s="56"/>
      <c r="X171" s="187">
        <v>42.111925999999997</v>
      </c>
      <c r="Y171" s="187">
        <v>45.166257000000002</v>
      </c>
      <c r="Z171" s="187">
        <v>0.99437920999999996</v>
      </c>
      <c r="AA171" s="62">
        <v>0.99678171999999998</v>
      </c>
      <c r="AB171" s="62">
        <v>5.1773284000000003E-3</v>
      </c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>
        <f t="shared" si="19"/>
        <v>0.30940899999999516</v>
      </c>
      <c r="AN171" s="121">
        <f t="shared" si="20"/>
        <v>0.34368299999999863</v>
      </c>
      <c r="AO171" s="121">
        <f t="shared" si="21"/>
        <v>4.1503999999992214E-4</v>
      </c>
      <c r="AP171" s="121">
        <f t="shared" si="22"/>
        <v>2.803000000000111E-4</v>
      </c>
      <c r="AQ171" s="87">
        <f t="shared" si="23"/>
        <v>-7.6816959999999931E-4</v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>
        <v>27.365724</v>
      </c>
      <c r="G173" s="96">
        <v>31.833441000000001</v>
      </c>
      <c r="H173" s="96">
        <v>0.92357886</v>
      </c>
      <c r="I173" s="60">
        <v>0.96073472000000004</v>
      </c>
      <c r="J173" s="60">
        <v>8.2904179999999994E-2</v>
      </c>
      <c r="K173" s="61"/>
      <c r="L173" s="257"/>
      <c r="M173" s="257"/>
      <c r="N173" s="55"/>
      <c r="O173" s="26"/>
      <c r="P173" s="55"/>
      <c r="Q173" s="26"/>
      <c r="R173" s="131"/>
      <c r="S173" s="213"/>
      <c r="T173" s="284" t="s">
        <v>99</v>
      </c>
      <c r="U173" s="25" t="s">
        <v>33</v>
      </c>
      <c r="V173" s="39"/>
      <c r="W173" s="55"/>
      <c r="X173" s="96">
        <v>28.328579999999999</v>
      </c>
      <c r="Y173" s="96">
        <v>32.69558</v>
      </c>
      <c r="Z173" s="96">
        <v>0.93418975000000004</v>
      </c>
      <c r="AA173" s="60">
        <v>0.96408618000000001</v>
      </c>
      <c r="AB173" s="60">
        <v>7.2978630000000003E-2</v>
      </c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>
        <f t="shared" si="19"/>
        <v>0.9628559999999986</v>
      </c>
      <c r="AN173" s="95">
        <f t="shared" si="20"/>
        <v>0.8621389999999991</v>
      </c>
      <c r="AO173" s="95">
        <f t="shared" si="21"/>
        <v>1.0610890000000039E-2</v>
      </c>
      <c r="AP173" s="95">
        <f t="shared" si="22"/>
        <v>3.3514599999999728E-3</v>
      </c>
      <c r="AQ173" s="120">
        <f t="shared" si="23"/>
        <v>-9.9255499999999913E-3</v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>
        <v>32.852870000000003</v>
      </c>
      <c r="G174" s="187">
        <v>36.473821999999998</v>
      </c>
      <c r="H174" s="187">
        <v>0.97051301000000001</v>
      </c>
      <c r="I174" s="62">
        <v>0.98287771999999995</v>
      </c>
      <c r="J174" s="62">
        <v>3.4925703000000002E-2</v>
      </c>
      <c r="K174" s="188"/>
      <c r="L174" s="258"/>
      <c r="M174" s="258"/>
      <c r="N174" s="56"/>
      <c r="O174" s="28"/>
      <c r="P174" s="56"/>
      <c r="Q174" s="28"/>
      <c r="R174" s="132"/>
      <c r="S174" s="213"/>
      <c r="T174" s="285"/>
      <c r="U174" s="27" t="s">
        <v>34</v>
      </c>
      <c r="V174" s="186"/>
      <c r="W174" s="56"/>
      <c r="X174" s="187">
        <v>33.751190999999999</v>
      </c>
      <c r="Y174" s="187">
        <v>37.412678</v>
      </c>
      <c r="Z174" s="187">
        <v>0.97449434999999995</v>
      </c>
      <c r="AA174" s="62">
        <v>0.98469118</v>
      </c>
      <c r="AB174" s="62">
        <v>3.1154329000000001E-2</v>
      </c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>
        <f t="shared" si="19"/>
        <v>0.89832099999999571</v>
      </c>
      <c r="AN174" s="121">
        <f t="shared" si="20"/>
        <v>0.93885600000000125</v>
      </c>
      <c r="AO174" s="121">
        <f t="shared" si="21"/>
        <v>3.9813399999999444E-3</v>
      </c>
      <c r="AP174" s="121">
        <f t="shared" si="22"/>
        <v>1.8134600000000445E-3</v>
      </c>
      <c r="AQ174" s="87">
        <f t="shared" si="23"/>
        <v>-3.7713740000000009E-3</v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>
        <v>38.425846999999997</v>
      </c>
      <c r="G175" s="187">
        <v>41.750523000000001</v>
      </c>
      <c r="H175" s="187">
        <v>0.98918326999999995</v>
      </c>
      <c r="I175" s="62">
        <v>0.99358183</v>
      </c>
      <c r="J175" s="62">
        <v>1.3859247E-2</v>
      </c>
      <c r="K175" s="188"/>
      <c r="L175" s="258"/>
      <c r="M175" s="258"/>
      <c r="N175" s="56"/>
      <c r="O175" s="28"/>
      <c r="P175" s="56"/>
      <c r="Q175" s="28"/>
      <c r="R175" s="132"/>
      <c r="S175" s="213"/>
      <c r="T175" s="285"/>
      <c r="U175" s="27" t="s">
        <v>35</v>
      </c>
      <c r="V175" s="186"/>
      <c r="W175" s="56"/>
      <c r="X175" s="187">
        <v>38.985354000000001</v>
      </c>
      <c r="Y175" s="187">
        <v>42.297030999999997</v>
      </c>
      <c r="Z175" s="187">
        <v>0.99034348000000005</v>
      </c>
      <c r="AA175" s="62">
        <v>0.99404024999999996</v>
      </c>
      <c r="AB175" s="62">
        <v>1.2851408E-2</v>
      </c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>
        <f t="shared" si="19"/>
        <v>0.55950700000000353</v>
      </c>
      <c r="AN175" s="121">
        <f t="shared" si="20"/>
        <v>0.54650799999999577</v>
      </c>
      <c r="AO175" s="121">
        <f t="shared" si="21"/>
        <v>1.1602100000001059E-3</v>
      </c>
      <c r="AP175" s="121">
        <f t="shared" si="22"/>
        <v>4.5841999999995942E-4</v>
      </c>
      <c r="AQ175" s="87">
        <f t="shared" si="23"/>
        <v>-1.007839E-3</v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>
        <v>42.170943000000001</v>
      </c>
      <c r="G176" s="187">
        <v>45.201512999999998</v>
      </c>
      <c r="H176" s="187">
        <v>0.99430098</v>
      </c>
      <c r="I176" s="62">
        <v>0.99671571999999997</v>
      </c>
      <c r="J176" s="62">
        <v>6.7788906999999999E-3</v>
      </c>
      <c r="K176" s="188"/>
      <c r="L176" s="258"/>
      <c r="M176" s="258"/>
      <c r="N176" s="56"/>
      <c r="O176" s="28"/>
      <c r="P176" s="56"/>
      <c r="Q176" s="28"/>
      <c r="R176" s="132"/>
      <c r="S176" s="213"/>
      <c r="T176" s="285"/>
      <c r="U176" s="27" t="s">
        <v>37</v>
      </c>
      <c r="V176" s="186"/>
      <c r="W176" s="56"/>
      <c r="X176" s="187">
        <v>42.561199999999999</v>
      </c>
      <c r="Y176" s="187">
        <v>45.562137</v>
      </c>
      <c r="Z176" s="187">
        <v>0.99462793000000005</v>
      </c>
      <c r="AA176" s="62">
        <v>0.99698587000000005</v>
      </c>
      <c r="AB176" s="62">
        <v>6.2851356000000001E-3</v>
      </c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>
        <f t="shared" si="19"/>
        <v>0.3902569999999983</v>
      </c>
      <c r="AN176" s="121">
        <f t="shared" si="20"/>
        <v>0.36062400000000139</v>
      </c>
      <c r="AO176" s="121">
        <f t="shared" si="21"/>
        <v>3.2695000000004804E-4</v>
      </c>
      <c r="AP176" s="121">
        <f t="shared" si="22"/>
        <v>2.7015000000008005E-4</v>
      </c>
      <c r="AQ176" s="87">
        <f t="shared" si="23"/>
        <v>-4.9375509999999984E-4</v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>
        <v>26.784213999999999</v>
      </c>
      <c r="G178" s="96">
        <v>31.043904999999999</v>
      </c>
      <c r="H178" s="96">
        <v>0.91925036000000004</v>
      </c>
      <c r="I178" s="60">
        <v>0.95376642</v>
      </c>
      <c r="J178" s="60">
        <v>7.497355E-2</v>
      </c>
      <c r="K178" s="61"/>
      <c r="L178" s="257"/>
      <c r="M178" s="257"/>
      <c r="N178" s="55"/>
      <c r="O178" s="26"/>
      <c r="P178" s="55"/>
      <c r="Q178" s="26"/>
      <c r="R178" s="131"/>
      <c r="S178" s="213"/>
      <c r="T178" s="284" t="s">
        <v>100</v>
      </c>
      <c r="U178" s="25" t="s">
        <v>33</v>
      </c>
      <c r="V178" s="39"/>
      <c r="W178" s="55"/>
      <c r="X178" s="96">
        <v>27.673196000000001</v>
      </c>
      <c r="Y178" s="96">
        <v>31.868590000000001</v>
      </c>
      <c r="Z178" s="96">
        <v>0.92877567000000005</v>
      </c>
      <c r="AA178" s="60">
        <v>0.95834158000000003</v>
      </c>
      <c r="AB178" s="60">
        <v>6.4834870000000003E-2</v>
      </c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>
        <f t="shared" si="19"/>
        <v>0.88898200000000216</v>
      </c>
      <c r="AN178" s="95">
        <f t="shared" si="20"/>
        <v>0.82468500000000233</v>
      </c>
      <c r="AO178" s="95">
        <f t="shared" si="21"/>
        <v>9.525310000000009E-3</v>
      </c>
      <c r="AP178" s="95">
        <f t="shared" si="22"/>
        <v>4.5751600000000225E-3</v>
      </c>
      <c r="AQ178" s="120">
        <f t="shared" si="23"/>
        <v>-1.0138679999999997E-2</v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>
        <v>32.246195</v>
      </c>
      <c r="G179" s="187">
        <v>35.794117999999997</v>
      </c>
      <c r="H179" s="187">
        <v>0.96670796999999997</v>
      </c>
      <c r="I179" s="62">
        <v>0.97968893000000001</v>
      </c>
      <c r="J179" s="62">
        <v>3.1224305000000001E-2</v>
      </c>
      <c r="K179" s="188"/>
      <c r="L179" s="258"/>
      <c r="M179" s="258"/>
      <c r="N179" s="56"/>
      <c r="O179" s="28"/>
      <c r="P179" s="56"/>
      <c r="Q179" s="28"/>
      <c r="R179" s="132"/>
      <c r="S179" s="213"/>
      <c r="T179" s="285"/>
      <c r="U179" s="27" t="s">
        <v>34</v>
      </c>
      <c r="V179" s="186"/>
      <c r="W179" s="56"/>
      <c r="X179" s="187">
        <v>32.967914</v>
      </c>
      <c r="Y179" s="187">
        <v>36.575870999999999</v>
      </c>
      <c r="Z179" s="187">
        <v>0.9714952</v>
      </c>
      <c r="AA179" s="62">
        <v>0.98202626000000004</v>
      </c>
      <c r="AB179" s="62">
        <v>2.7879689999999999E-2</v>
      </c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>
        <f t="shared" si="19"/>
        <v>0.72171900000000022</v>
      </c>
      <c r="AN179" s="121">
        <f t="shared" si="20"/>
        <v>0.78175300000000192</v>
      </c>
      <c r="AO179" s="121">
        <f t="shared" si="21"/>
        <v>4.7872300000000312E-3</v>
      </c>
      <c r="AP179" s="121">
        <f t="shared" si="22"/>
        <v>2.3373300000000263E-3</v>
      </c>
      <c r="AQ179" s="87">
        <f t="shared" si="23"/>
        <v>-3.3446150000000022E-3</v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>
        <v>37.776952000000001</v>
      </c>
      <c r="G180" s="187">
        <v>41.143887999999997</v>
      </c>
      <c r="H180" s="187">
        <v>0.98809729000000002</v>
      </c>
      <c r="I180" s="62">
        <v>0.99231058999999999</v>
      </c>
      <c r="J180" s="62">
        <v>1.1703124000000001E-2</v>
      </c>
      <c r="K180" s="188"/>
      <c r="L180" s="258"/>
      <c r="M180" s="258"/>
      <c r="N180" s="56"/>
      <c r="O180" s="28"/>
      <c r="P180" s="56"/>
      <c r="Q180" s="28"/>
      <c r="R180" s="132"/>
      <c r="S180" s="213"/>
      <c r="T180" s="285"/>
      <c r="U180" s="27" t="s">
        <v>35</v>
      </c>
      <c r="V180" s="186"/>
      <c r="W180" s="56"/>
      <c r="X180" s="187">
        <v>38.583767000000002</v>
      </c>
      <c r="Y180" s="187">
        <v>41.922184999999999</v>
      </c>
      <c r="Z180" s="187">
        <v>0.98971706000000004</v>
      </c>
      <c r="AA180" s="62">
        <v>0.99320187000000004</v>
      </c>
      <c r="AB180" s="62">
        <v>1.0373732E-2</v>
      </c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>
        <f t="shared" si="19"/>
        <v>0.80681500000000028</v>
      </c>
      <c r="AN180" s="121">
        <f t="shared" si="20"/>
        <v>0.77829700000000201</v>
      </c>
      <c r="AO180" s="121">
        <f t="shared" si="21"/>
        <v>1.6197700000000204E-3</v>
      </c>
      <c r="AP180" s="121">
        <f t="shared" si="22"/>
        <v>8.9128000000004981E-4</v>
      </c>
      <c r="AQ180" s="87">
        <f t="shared" si="23"/>
        <v>-1.3293920000000004E-3</v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>
        <v>42.229306000000001</v>
      </c>
      <c r="G181" s="187">
        <v>45.261392999999998</v>
      </c>
      <c r="H181" s="187">
        <v>0.99448278000000001</v>
      </c>
      <c r="I181" s="62">
        <v>0.99652901000000005</v>
      </c>
      <c r="J181" s="62">
        <v>4.8641780000000003E-3</v>
      </c>
      <c r="K181" s="188"/>
      <c r="L181" s="258"/>
      <c r="M181" s="258"/>
      <c r="N181" s="56"/>
      <c r="O181" s="28"/>
      <c r="P181" s="56"/>
      <c r="Q181" s="28"/>
      <c r="R181" s="132"/>
      <c r="S181" s="213"/>
      <c r="T181" s="285"/>
      <c r="U181" s="27" t="s">
        <v>37</v>
      </c>
      <c r="V181" s="186"/>
      <c r="W181" s="56"/>
      <c r="X181" s="187">
        <v>42.610937</v>
      </c>
      <c r="Y181" s="187">
        <v>45.608533000000001</v>
      </c>
      <c r="Z181" s="187">
        <v>0.99491472000000003</v>
      </c>
      <c r="AA181" s="62">
        <v>0.99682817999999995</v>
      </c>
      <c r="AB181" s="62">
        <v>4.5453636000000004E-3</v>
      </c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>
        <f t="shared" si="19"/>
        <v>0.38163099999999872</v>
      </c>
      <c r="AN181" s="121">
        <f t="shared" si="20"/>
        <v>0.34714000000000311</v>
      </c>
      <c r="AO181" s="121">
        <f t="shared" si="21"/>
        <v>4.3194000000001953E-4</v>
      </c>
      <c r="AP181" s="121">
        <f t="shared" si="22"/>
        <v>2.9916999999990423E-4</v>
      </c>
      <c r="AQ181" s="87">
        <f t="shared" si="23"/>
        <v>-3.1881439999999987E-4</v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>
        <v>26.859911</v>
      </c>
      <c r="G183" s="96">
        <v>31.115192</v>
      </c>
      <c r="H183" s="96">
        <v>0.92150657000000002</v>
      </c>
      <c r="I183" s="60">
        <v>0.95882310000000004</v>
      </c>
      <c r="J183" s="60">
        <v>8.1765009999999999E-2</v>
      </c>
      <c r="K183" s="61"/>
      <c r="L183" s="257"/>
      <c r="M183" s="257"/>
      <c r="N183" s="55"/>
      <c r="O183" s="26"/>
      <c r="P183" s="55"/>
      <c r="Q183" s="26"/>
      <c r="R183" s="131"/>
      <c r="S183" s="213"/>
      <c r="T183" s="284" t="s">
        <v>101</v>
      </c>
      <c r="U183" s="25" t="s">
        <v>33</v>
      </c>
      <c r="V183" s="39"/>
      <c r="W183" s="55"/>
      <c r="X183" s="96">
        <v>27.715056000000001</v>
      </c>
      <c r="Y183" s="96">
        <v>32.098274000000004</v>
      </c>
      <c r="Z183" s="96">
        <v>0.93217393000000004</v>
      </c>
      <c r="AA183" s="60">
        <v>0.96197069000000002</v>
      </c>
      <c r="AB183" s="60">
        <v>6.9838639999999994E-2</v>
      </c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>
        <f t="shared" si="19"/>
        <v>0.85514500000000027</v>
      </c>
      <c r="AN183" s="95">
        <f t="shared" si="20"/>
        <v>0.98308200000000312</v>
      </c>
      <c r="AO183" s="95">
        <f t="shared" si="21"/>
        <v>1.0667360000000015E-2</v>
      </c>
      <c r="AP183" s="95">
        <f t="shared" si="22"/>
        <v>3.1475899999999779E-3</v>
      </c>
      <c r="AQ183" s="120">
        <f t="shared" si="23"/>
        <v>-1.1926370000000006E-2</v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>
        <v>31.747634999999999</v>
      </c>
      <c r="G184" s="187">
        <v>35.384773000000003</v>
      </c>
      <c r="H184" s="187">
        <v>0.96812675999999998</v>
      </c>
      <c r="I184" s="62">
        <v>0.98089587</v>
      </c>
      <c r="J184" s="62">
        <v>3.6797732E-2</v>
      </c>
      <c r="K184" s="188"/>
      <c r="L184" s="258"/>
      <c r="M184" s="258"/>
      <c r="N184" s="56"/>
      <c r="O184" s="28"/>
      <c r="P184" s="56"/>
      <c r="Q184" s="28"/>
      <c r="R184" s="132"/>
      <c r="S184" s="213"/>
      <c r="T184" s="285"/>
      <c r="U184" s="27" t="s">
        <v>34</v>
      </c>
      <c r="V184" s="186"/>
      <c r="W184" s="56"/>
      <c r="X184" s="187">
        <v>32.367981999999998</v>
      </c>
      <c r="Y184" s="187">
        <v>36.302545000000002</v>
      </c>
      <c r="Z184" s="187">
        <v>0.97303998999999997</v>
      </c>
      <c r="AA184" s="62">
        <v>0.98288224000000002</v>
      </c>
      <c r="AB184" s="62">
        <v>2.8491606999999999E-2</v>
      </c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>
        <f t="shared" si="19"/>
        <v>0.62034699999999887</v>
      </c>
      <c r="AN184" s="121">
        <f t="shared" si="20"/>
        <v>0.91777199999999937</v>
      </c>
      <c r="AO184" s="121">
        <f t="shared" si="21"/>
        <v>4.9132299999999907E-3</v>
      </c>
      <c r="AP184" s="121">
        <f t="shared" si="22"/>
        <v>1.9863700000000151E-3</v>
      </c>
      <c r="AQ184" s="87">
        <f t="shared" si="23"/>
        <v>-8.306125000000001E-3</v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>
        <v>37.182678000000003</v>
      </c>
      <c r="G185" s="187">
        <v>40.766722999999999</v>
      </c>
      <c r="H185" s="187">
        <v>0.98844231000000005</v>
      </c>
      <c r="I185" s="62">
        <v>0.99268023000000005</v>
      </c>
      <c r="J185" s="62">
        <v>1.4409172E-2</v>
      </c>
      <c r="K185" s="188"/>
      <c r="L185" s="258"/>
      <c r="M185" s="258"/>
      <c r="N185" s="56"/>
      <c r="O185" s="28"/>
      <c r="P185" s="56"/>
      <c r="Q185" s="28"/>
      <c r="R185" s="132"/>
      <c r="S185" s="213"/>
      <c r="T185" s="285"/>
      <c r="U185" s="27" t="s">
        <v>35</v>
      </c>
      <c r="V185" s="186"/>
      <c r="W185" s="56"/>
      <c r="X185" s="187">
        <v>38.170411000000001</v>
      </c>
      <c r="Y185" s="187">
        <v>41.721406000000002</v>
      </c>
      <c r="Z185" s="187">
        <v>0.99000498999999997</v>
      </c>
      <c r="AA185" s="62">
        <v>0.99362813999999999</v>
      </c>
      <c r="AB185" s="62">
        <v>1.1583628E-2</v>
      </c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>
        <f t="shared" si="19"/>
        <v>0.98773299999999864</v>
      </c>
      <c r="AN185" s="121">
        <f t="shared" si="20"/>
        <v>0.95468300000000283</v>
      </c>
      <c r="AO185" s="121">
        <f t="shared" si="21"/>
        <v>1.5626799999999275E-3</v>
      </c>
      <c r="AP185" s="121">
        <f t="shared" si="22"/>
        <v>9.4790999999994074E-4</v>
      </c>
      <c r="AQ185" s="87">
        <f t="shared" si="23"/>
        <v>-2.8255439999999993E-3</v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>
        <v>41.878625</v>
      </c>
      <c r="G186" s="187">
        <v>44.960552</v>
      </c>
      <c r="H186" s="187">
        <v>0.99426263999999998</v>
      </c>
      <c r="I186" s="62">
        <v>0.99655861999999995</v>
      </c>
      <c r="J186" s="62">
        <v>5.6119890000000004E-3</v>
      </c>
      <c r="K186" s="188"/>
      <c r="L186" s="258"/>
      <c r="M186" s="258"/>
      <c r="N186" s="56"/>
      <c r="O186" s="28"/>
      <c r="P186" s="56"/>
      <c r="Q186" s="28"/>
      <c r="R186" s="132"/>
      <c r="S186" s="213"/>
      <c r="T186" s="285"/>
      <c r="U186" s="27" t="s">
        <v>37</v>
      </c>
      <c r="V186" s="186"/>
      <c r="W186" s="56"/>
      <c r="X186" s="187">
        <v>42.182862999999998</v>
      </c>
      <c r="Y186" s="187">
        <v>45.322887000000001</v>
      </c>
      <c r="Z186" s="187">
        <v>0.99464527000000003</v>
      </c>
      <c r="AA186" s="62">
        <v>0.99682201999999998</v>
      </c>
      <c r="AB186" s="62">
        <v>5.2997859999999999E-3</v>
      </c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>
        <f t="shared" si="19"/>
        <v>0.30423799999999801</v>
      </c>
      <c r="AN186" s="121">
        <f t="shared" si="20"/>
        <v>0.36233500000000163</v>
      </c>
      <c r="AO186" s="121">
        <f t="shared" si="21"/>
        <v>3.8263000000005043E-4</v>
      </c>
      <c r="AP186" s="121">
        <f t="shared" si="22"/>
        <v>2.6340000000002473E-4</v>
      </c>
      <c r="AQ186" s="87">
        <f t="shared" si="23"/>
        <v>-3.1220300000000048E-4</v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>
        <v>28.180712</v>
      </c>
      <c r="G188" s="96">
        <v>32.105685999999999</v>
      </c>
      <c r="H188" s="96">
        <v>0.92638544</v>
      </c>
      <c r="I188" s="60">
        <v>0.96420982</v>
      </c>
      <c r="J188" s="60">
        <v>7.7383569999999999E-2</v>
      </c>
      <c r="K188" s="61"/>
      <c r="L188" s="257"/>
      <c r="M188" s="257"/>
      <c r="N188" s="55"/>
      <c r="O188" s="26"/>
      <c r="P188" s="55"/>
      <c r="Q188" s="26"/>
      <c r="R188" s="131"/>
      <c r="S188" s="213"/>
      <c r="T188" s="284" t="s">
        <v>102</v>
      </c>
      <c r="U188" s="25" t="s">
        <v>33</v>
      </c>
      <c r="V188" s="39"/>
      <c r="W188" s="55"/>
      <c r="X188" s="96">
        <v>28.996668</v>
      </c>
      <c r="Y188" s="96">
        <v>32.920693</v>
      </c>
      <c r="Z188" s="96">
        <v>0.93387144</v>
      </c>
      <c r="AA188" s="60">
        <v>0.96532562</v>
      </c>
      <c r="AB188" s="60">
        <v>6.789684E-2</v>
      </c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>
        <f t="shared" si="19"/>
        <v>0.8159559999999999</v>
      </c>
      <c r="AN188" s="95">
        <f t="shared" si="20"/>
        <v>0.81500700000000137</v>
      </c>
      <c r="AO188" s="95">
        <f t="shared" si="21"/>
        <v>7.4859999999999927E-3</v>
      </c>
      <c r="AP188" s="95">
        <f t="shared" si="22"/>
        <v>1.1158000000000001E-3</v>
      </c>
      <c r="AQ188" s="120">
        <f t="shared" si="23"/>
        <v>-9.4867299999999988E-3</v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>
        <v>33.019533000000003</v>
      </c>
      <c r="G189" s="187">
        <v>36.422896999999999</v>
      </c>
      <c r="H189" s="187">
        <v>0.96811829999999999</v>
      </c>
      <c r="I189" s="62">
        <v>0.98209243000000002</v>
      </c>
      <c r="J189" s="62">
        <v>3.5834400000000002E-2</v>
      </c>
      <c r="K189" s="188"/>
      <c r="L189" s="258"/>
      <c r="M189" s="258"/>
      <c r="N189" s="56"/>
      <c r="O189" s="28"/>
      <c r="P189" s="56"/>
      <c r="Q189" s="28"/>
      <c r="R189" s="132"/>
      <c r="S189" s="213"/>
      <c r="T189" s="285"/>
      <c r="U189" s="27" t="s">
        <v>34</v>
      </c>
      <c r="V189" s="186"/>
      <c r="W189" s="56"/>
      <c r="X189" s="187">
        <v>33.948089000000003</v>
      </c>
      <c r="Y189" s="187">
        <v>37.417425999999999</v>
      </c>
      <c r="Z189" s="187">
        <v>0.97284504000000005</v>
      </c>
      <c r="AA189" s="62">
        <v>0.98419080999999997</v>
      </c>
      <c r="AB189" s="62">
        <v>3.01289E-2</v>
      </c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>
        <f t="shared" si="19"/>
        <v>0.92855600000000038</v>
      </c>
      <c r="AN189" s="121">
        <f t="shared" si="20"/>
        <v>0.994529</v>
      </c>
      <c r="AO189" s="121">
        <f t="shared" si="21"/>
        <v>4.7267400000000626E-3</v>
      </c>
      <c r="AP189" s="121">
        <f t="shared" si="22"/>
        <v>2.0983799999999553E-3</v>
      </c>
      <c r="AQ189" s="87">
        <f t="shared" si="23"/>
        <v>-5.7055000000000022E-3</v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>
        <v>38.351546999999997</v>
      </c>
      <c r="G190" s="187">
        <v>41.606026</v>
      </c>
      <c r="H190" s="187">
        <v>0.98817847999999997</v>
      </c>
      <c r="I190" s="62">
        <v>0.99281998000000005</v>
      </c>
      <c r="J190" s="62">
        <v>1.3673337000000001E-2</v>
      </c>
      <c r="K190" s="188"/>
      <c r="L190" s="258"/>
      <c r="M190" s="258"/>
      <c r="N190" s="56"/>
      <c r="O190" s="28"/>
      <c r="P190" s="56"/>
      <c r="Q190" s="28"/>
      <c r="R190" s="132"/>
      <c r="S190" s="213"/>
      <c r="T190" s="285"/>
      <c r="U190" s="27" t="s">
        <v>35</v>
      </c>
      <c r="V190" s="186"/>
      <c r="W190" s="56"/>
      <c r="X190" s="187">
        <v>39.196123</v>
      </c>
      <c r="Y190" s="187">
        <v>42.450949000000001</v>
      </c>
      <c r="Z190" s="187">
        <v>0.98972892000000001</v>
      </c>
      <c r="AA190" s="62">
        <v>0.99360134</v>
      </c>
      <c r="AB190" s="62">
        <v>1.1938575999999999E-2</v>
      </c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>
        <f t="shared" si="19"/>
        <v>0.84457600000000355</v>
      </c>
      <c r="AN190" s="121">
        <f t="shared" si="20"/>
        <v>0.84492300000000142</v>
      </c>
      <c r="AO190" s="121">
        <f t="shared" si="21"/>
        <v>1.5504400000000418E-3</v>
      </c>
      <c r="AP190" s="121">
        <f t="shared" si="22"/>
        <v>7.813599999999532E-4</v>
      </c>
      <c r="AQ190" s="87">
        <f t="shared" si="23"/>
        <v>-1.7347610000000013E-3</v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>
        <v>42.326587000000004</v>
      </c>
      <c r="G191" s="187">
        <v>45.365900000000003</v>
      </c>
      <c r="H191" s="187">
        <v>0.99418649999999997</v>
      </c>
      <c r="I191" s="62">
        <v>0.99651268999999998</v>
      </c>
      <c r="J191" s="62">
        <v>6.2215813E-3</v>
      </c>
      <c r="K191" s="188"/>
      <c r="L191" s="258"/>
      <c r="M191" s="258"/>
      <c r="N191" s="56"/>
      <c r="O191" s="28"/>
      <c r="P191" s="56"/>
      <c r="Q191" s="28"/>
      <c r="R191" s="132"/>
      <c r="S191" s="213"/>
      <c r="T191" s="285"/>
      <c r="U191" s="27" t="s">
        <v>37</v>
      </c>
      <c r="V191" s="186"/>
      <c r="W191" s="56"/>
      <c r="X191" s="187">
        <v>42.855133000000002</v>
      </c>
      <c r="Y191" s="187">
        <v>45.811718999999997</v>
      </c>
      <c r="Z191" s="187">
        <v>0.99466067999999996</v>
      </c>
      <c r="AA191" s="62">
        <v>0.99685524999999997</v>
      </c>
      <c r="AB191" s="62">
        <v>5.4255654000000004E-3</v>
      </c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>
        <f t="shared" si="19"/>
        <v>0.52854599999999863</v>
      </c>
      <c r="AN191" s="121">
        <f t="shared" si="20"/>
        <v>0.44581899999999308</v>
      </c>
      <c r="AO191" s="121">
        <f t="shared" si="21"/>
        <v>4.7417999999999072E-4</v>
      </c>
      <c r="AP191" s="121">
        <f t="shared" si="22"/>
        <v>3.4255999999999176E-4</v>
      </c>
      <c r="AQ191" s="87">
        <f t="shared" si="23"/>
        <v>-7.9601589999999962E-4</v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26.784213999999999</v>
      </c>
      <c r="G641" s="135">
        <f t="shared" si="59"/>
        <v>31.002791999999999</v>
      </c>
      <c r="H641" s="135">
        <f t="shared" si="59"/>
        <v>0.91711825000000002</v>
      </c>
      <c r="I641" s="135">
        <f t="shared" si="59"/>
        <v>0.95287721999999997</v>
      </c>
      <c r="J641" s="135">
        <f t="shared" si="59"/>
        <v>6.6639610000000002E-2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27.616593000000002</v>
      </c>
      <c r="Y641" s="135">
        <f t="shared" si="60"/>
        <v>31.838823999999999</v>
      </c>
      <c r="Z641" s="135">
        <f t="shared" si="60"/>
        <v>0.92494111999999995</v>
      </c>
      <c r="AA641" s="135">
        <f t="shared" si="60"/>
        <v>0.95600200000000002</v>
      </c>
      <c r="AB641" s="135">
        <f t="shared" si="60"/>
        <v>5.8764964000000003E-2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31.626673</v>
      </c>
      <c r="G642" s="18">
        <f t="shared" si="59"/>
        <v>35.262549999999997</v>
      </c>
      <c r="H642" s="18">
        <f t="shared" si="59"/>
        <v>0.95962479000000001</v>
      </c>
      <c r="I642" s="18">
        <f t="shared" si="59"/>
        <v>0.97619487999999999</v>
      </c>
      <c r="J642" s="18">
        <f t="shared" si="59"/>
        <v>2.9050467999999999E-2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32.127403000000001</v>
      </c>
      <c r="Y642" s="18">
        <f t="shared" si="60"/>
        <v>36.087221999999997</v>
      </c>
      <c r="Z642" s="18">
        <f t="shared" si="60"/>
        <v>0.96501671</v>
      </c>
      <c r="AA642" s="18">
        <f t="shared" si="60"/>
        <v>0.97864625000000005</v>
      </c>
      <c r="AB642" s="18">
        <f t="shared" si="60"/>
        <v>2.4367794000000002E-2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37.048358</v>
      </c>
      <c r="G643" s="18">
        <f t="shared" si="59"/>
        <v>40.418646000000003</v>
      </c>
      <c r="H643" s="18">
        <f t="shared" si="59"/>
        <v>0.98466284000000004</v>
      </c>
      <c r="I643" s="18">
        <f t="shared" si="59"/>
        <v>0.99030748999999996</v>
      </c>
      <c r="J643" s="18">
        <f t="shared" si="59"/>
        <v>1.1061142E-2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38.006582000000002</v>
      </c>
      <c r="Y643" s="18">
        <f t="shared" si="60"/>
        <v>41.336069999999999</v>
      </c>
      <c r="Z643" s="18">
        <f t="shared" si="60"/>
        <v>0.98686594000000005</v>
      </c>
      <c r="AA643" s="18">
        <f t="shared" si="60"/>
        <v>0.99152141999999999</v>
      </c>
      <c r="AB643" s="18">
        <f t="shared" si="60"/>
        <v>9.580435E-3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41.251615000000001</v>
      </c>
      <c r="G644" s="18">
        <f t="shared" si="59"/>
        <v>44.389035</v>
      </c>
      <c r="H644" s="18">
        <f t="shared" si="59"/>
        <v>0.99300557</v>
      </c>
      <c r="I644" s="18">
        <f t="shared" si="59"/>
        <v>0.99564443000000002</v>
      </c>
      <c r="J644" s="18">
        <f t="shared" si="59"/>
        <v>4.8641780000000003E-3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41.635812999999999</v>
      </c>
      <c r="Y644" s="18">
        <f t="shared" si="60"/>
        <v>44.775199999999998</v>
      </c>
      <c r="Z644" s="18">
        <f t="shared" si="60"/>
        <v>0.99369034999999994</v>
      </c>
      <c r="AA644" s="18">
        <f t="shared" si="60"/>
        <v>0.99611939999999999</v>
      </c>
      <c r="AB644" s="18">
        <f t="shared" si="60"/>
        <v>4.3455404000000003E-3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29.029419000000001</v>
      </c>
      <c r="G646" s="135">
        <f t="shared" si="61"/>
        <v>33.173547999999997</v>
      </c>
      <c r="H646" s="135">
        <f t="shared" si="61"/>
        <v>0.94183616999999997</v>
      </c>
      <c r="I646" s="135">
        <f t="shared" si="61"/>
        <v>0.96919257999999997</v>
      </c>
      <c r="J646" s="135">
        <f t="shared" si="61"/>
        <v>8.2904179999999994E-2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29.569222</v>
      </c>
      <c r="Y646" s="135">
        <f t="shared" si="62"/>
        <v>33.669704000000003</v>
      </c>
      <c r="Z646" s="135">
        <f t="shared" si="62"/>
        <v>0.94728188000000002</v>
      </c>
      <c r="AA646" s="135">
        <f t="shared" si="62"/>
        <v>0.97042766000000003</v>
      </c>
      <c r="AB646" s="135">
        <f t="shared" si="62"/>
        <v>7.4416389999999999E-2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33.818334999999998</v>
      </c>
      <c r="G647" s="18">
        <f t="shared" si="61"/>
        <v>37.218283</v>
      </c>
      <c r="H647" s="18">
        <f t="shared" si="61"/>
        <v>0.97452433000000005</v>
      </c>
      <c r="I647" s="18">
        <f t="shared" si="61"/>
        <v>0.98540459000000002</v>
      </c>
      <c r="J647" s="18">
        <f t="shared" si="61"/>
        <v>3.7327702999999997E-2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34.590297999999997</v>
      </c>
      <c r="Y647" s="18">
        <f t="shared" si="62"/>
        <v>38.083528000000001</v>
      </c>
      <c r="Z647" s="18">
        <f t="shared" si="62"/>
        <v>0.97781735000000003</v>
      </c>
      <c r="AA647" s="18">
        <f t="shared" si="62"/>
        <v>0.9868382</v>
      </c>
      <c r="AB647" s="18">
        <f t="shared" si="62"/>
        <v>3.4763966E-2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39.052520999999999</v>
      </c>
      <c r="G648" s="18">
        <f t="shared" si="61"/>
        <v>42.261612</v>
      </c>
      <c r="H648" s="18">
        <f t="shared" si="61"/>
        <v>0.99009020000000003</v>
      </c>
      <c r="I648" s="18">
        <f t="shared" si="61"/>
        <v>0.99405513000000001</v>
      </c>
      <c r="J648" s="18">
        <f t="shared" si="61"/>
        <v>1.5914253999999999E-2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39.891066000000002</v>
      </c>
      <c r="Y648" s="18">
        <f t="shared" si="62"/>
        <v>43.193108000000002</v>
      </c>
      <c r="Z648" s="18">
        <f t="shared" si="62"/>
        <v>0.99139739999999998</v>
      </c>
      <c r="AA648" s="18">
        <f t="shared" si="62"/>
        <v>0.99463601999999995</v>
      </c>
      <c r="AB648" s="18">
        <f t="shared" si="62"/>
        <v>1.3401997000000001E-2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43.590527999999999</v>
      </c>
      <c r="G649" s="18">
        <f t="shared" si="61"/>
        <v>46.611443999999999</v>
      </c>
      <c r="H649" s="18">
        <f t="shared" si="61"/>
        <v>0.99497910000000001</v>
      </c>
      <c r="I649" s="18">
        <f t="shared" si="61"/>
        <v>0.99708434000000001</v>
      </c>
      <c r="J649" s="18">
        <f t="shared" si="61"/>
        <v>7.0800176000000003E-3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44.003300000000003</v>
      </c>
      <c r="Y649" s="18">
        <f t="shared" si="62"/>
        <v>46.938859999999998</v>
      </c>
      <c r="Z649" s="18">
        <f t="shared" si="62"/>
        <v>0.99528559999999999</v>
      </c>
      <c r="AA649" s="18">
        <f t="shared" si="62"/>
        <v>0.99729422999999995</v>
      </c>
      <c r="AB649" s="18">
        <f t="shared" si="62"/>
        <v>6.6565047000000004E-3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2.2452050000000021</v>
      </c>
      <c r="G651" s="135">
        <f t="shared" si="63"/>
        <v>2.1707559999999972</v>
      </c>
      <c r="H651" s="135">
        <f t="shared" si="63"/>
        <v>2.4717919999999949E-2</v>
      </c>
      <c r="I651" s="135">
        <f t="shared" si="63"/>
        <v>1.6315360000000001E-2</v>
      </c>
      <c r="J651" s="135">
        <f t="shared" si="63"/>
        <v>1.6264569999999992E-2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1.9526289999999982</v>
      </c>
      <c r="Y651" s="135">
        <f t="shared" si="64"/>
        <v>1.8308800000000041</v>
      </c>
      <c r="Z651" s="135">
        <f t="shared" si="64"/>
        <v>2.2340760000000071E-2</v>
      </c>
      <c r="AA651" s="135">
        <f t="shared" si="64"/>
        <v>1.4425660000000007E-2</v>
      </c>
      <c r="AB651" s="135">
        <f t="shared" si="64"/>
        <v>1.5651425999999996E-2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2.1916619999999973</v>
      </c>
      <c r="G652" s="18">
        <f t="shared" si="63"/>
        <v>1.9557330000000022</v>
      </c>
      <c r="H652" s="18">
        <f t="shared" si="63"/>
        <v>1.4899540000000044E-2</v>
      </c>
      <c r="I652" s="18">
        <f t="shared" si="63"/>
        <v>9.2097100000000376E-3</v>
      </c>
      <c r="J652" s="18">
        <f t="shared" si="63"/>
        <v>8.2772349999999974E-3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2.4628949999999961</v>
      </c>
      <c r="Y652" s="18">
        <f t="shared" si="64"/>
        <v>1.9963060000000041</v>
      </c>
      <c r="Z652" s="18">
        <f t="shared" si="64"/>
        <v>1.280064000000003E-2</v>
      </c>
      <c r="AA652" s="18">
        <f t="shared" si="64"/>
        <v>8.1919499999999479E-3</v>
      </c>
      <c r="AB652" s="18">
        <f t="shared" si="64"/>
        <v>1.0396171999999999E-2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2.0041629999999984</v>
      </c>
      <c r="G653" s="18">
        <f t="shared" si="63"/>
        <v>1.842965999999997</v>
      </c>
      <c r="H653" s="18">
        <f t="shared" si="63"/>
        <v>5.4273599999999922E-3</v>
      </c>
      <c r="I653" s="18">
        <f t="shared" si="63"/>
        <v>3.747640000000052E-3</v>
      </c>
      <c r="J653" s="18">
        <f t="shared" si="63"/>
        <v>4.8531119999999997E-3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1.8844840000000005</v>
      </c>
      <c r="Y653" s="18">
        <f t="shared" si="64"/>
        <v>1.8570380000000029</v>
      </c>
      <c r="Z653" s="18">
        <f t="shared" si="64"/>
        <v>4.5314599999999317E-3</v>
      </c>
      <c r="AA653" s="18">
        <f t="shared" si="64"/>
        <v>3.1145999999999674E-3</v>
      </c>
      <c r="AB653" s="18">
        <f t="shared" si="64"/>
        <v>3.8215620000000006E-3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2.338912999999998</v>
      </c>
      <c r="G654" s="18">
        <f t="shared" si="63"/>
        <v>2.222408999999999</v>
      </c>
      <c r="H654" s="18">
        <f t="shared" si="63"/>
        <v>1.9735300000000011E-3</v>
      </c>
      <c r="I654" s="18">
        <f t="shared" si="63"/>
        <v>1.4399099999999887E-3</v>
      </c>
      <c r="J654" s="18">
        <f t="shared" si="63"/>
        <v>2.2158396E-3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2.3674870000000041</v>
      </c>
      <c r="Y654" s="18">
        <f t="shared" si="64"/>
        <v>2.1636600000000001</v>
      </c>
      <c r="Z654" s="18">
        <f t="shared" si="64"/>
        <v>1.595250000000048E-3</v>
      </c>
      <c r="AA654" s="18">
        <f t="shared" si="64"/>
        <v>1.1748299999999601E-3</v>
      </c>
      <c r="AB654" s="18">
        <f t="shared" si="64"/>
        <v>2.3109643000000001E-3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AL103:AL107"/>
    <mergeCell ref="T418:T42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18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3"/>
      <c r="T2" s="141" t="str">
        <f>$B$2</f>
        <v>bartender_track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bartender_track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3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3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3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37904.303999999996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31.802631285714284</v>
      </c>
      <c r="G5" s="30">
        <f t="shared" si="0"/>
        <v>35.629791095238105</v>
      </c>
      <c r="H5" s="30">
        <f t="shared" si="0"/>
        <v>0.97014456142857119</v>
      </c>
      <c r="I5" s="90">
        <f t="shared" si="0"/>
        <v>0.97613948761904779</v>
      </c>
      <c r="J5" s="90">
        <f t="shared" si="0"/>
        <v>5.7006689190476176E-2</v>
      </c>
      <c r="K5" s="55"/>
      <c r="L5" s="55"/>
      <c r="M5" s="55"/>
      <c r="N5" s="26"/>
      <c r="O5" s="56"/>
      <c r="P5" s="130">
        <f t="shared" ref="P5:Q8" si="1">P16</f>
        <v>32.545999999999999</v>
      </c>
      <c r="Q5" s="151">
        <f t="shared" si="1"/>
        <v>10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298"/>
      <c r="U5" s="25" t="s">
        <v>33</v>
      </c>
      <c r="V5" s="26"/>
      <c r="W5" s="126">
        <f>W23</f>
        <v>43155.911999999997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32.775007666666667</v>
      </c>
      <c r="Y5" s="30">
        <f t="shared" si="2"/>
        <v>36.345243476190475</v>
      </c>
      <c r="Z5" s="30">
        <f t="shared" si="2"/>
        <v>0.9713511142857143</v>
      </c>
      <c r="AA5" s="90">
        <f t="shared" si="2"/>
        <v>0.97887245571428583</v>
      </c>
      <c r="AB5" s="90">
        <f t="shared" si="2"/>
        <v>5.750067752380951E-2</v>
      </c>
      <c r="AC5" s="55"/>
      <c r="AD5" s="55"/>
      <c r="AE5" s="55"/>
      <c r="AF5" s="26"/>
      <c r="AG5" s="238"/>
      <c r="AH5" s="130">
        <f t="shared" ref="AH5:AI8" si="3">AH16</f>
        <v>21.218</v>
      </c>
      <c r="AI5" s="151">
        <f t="shared" si="3"/>
        <v>3.8119999999999998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4.773938194840821E-2</v>
      </c>
      <c r="AN5" s="240">
        <f>bdrate($E5:$E8,G5:G8,$W5:$W8,Y5:Y8)</f>
        <v>5.1618631959794437E-2</v>
      </c>
      <c r="AO5" s="240">
        <f>bdrate($E5:$E8,H5:H8,$W5:$W8,Z5:Z8)</f>
        <v>7.5783418888673015E-2</v>
      </c>
      <c r="AP5" s="240">
        <f>bdrate($E5:$E8,I5:I8,$W5:$W8,AA5:AA8)</f>
        <v>6.2946639447817976E-2</v>
      </c>
      <c r="AQ5" s="241">
        <f>bdrateInverted($E5:$E8,J5:J8,$W5:$W8,AB5:AB8)</f>
        <v>8.7895361772403424E-2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56022</v>
      </c>
      <c r="F6" s="90">
        <f t="shared" si="0"/>
        <v>35.265904714285718</v>
      </c>
      <c r="G6" s="90">
        <f t="shared" si="0"/>
        <v>38.773043047619048</v>
      </c>
      <c r="H6" s="90">
        <f t="shared" si="0"/>
        <v>0.98141200714285703</v>
      </c>
      <c r="I6" s="90">
        <f t="shared" si="0"/>
        <v>0.98638870999999972</v>
      </c>
      <c r="J6" s="90">
        <f t="shared" si="0"/>
        <v>3.7055408857142862E-2</v>
      </c>
      <c r="K6" s="56"/>
      <c r="L6" s="56"/>
      <c r="M6" s="56"/>
      <c r="N6" s="28"/>
      <c r="O6" s="56"/>
      <c r="P6" s="130">
        <f t="shared" si="1"/>
        <v>33.343000000000004</v>
      </c>
      <c r="Q6" s="130">
        <f t="shared" si="1"/>
        <v>10.375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85"/>
      <c r="U6" s="27" t="s">
        <v>34</v>
      </c>
      <c r="V6" s="28"/>
      <c r="W6" s="127">
        <f>W24</f>
        <v>64133.495999999999</v>
      </c>
      <c r="X6" s="90">
        <f t="shared" si="2"/>
        <v>36.177745142857155</v>
      </c>
      <c r="Y6" s="90">
        <f t="shared" si="2"/>
        <v>39.570199619047621</v>
      </c>
      <c r="Z6" s="90">
        <f t="shared" si="2"/>
        <v>0.98298408380952396</v>
      </c>
      <c r="AA6" s="90">
        <f t="shared" si="2"/>
        <v>0.98778708000000004</v>
      </c>
      <c r="AB6" s="90">
        <f t="shared" si="2"/>
        <v>3.3999164952380957E-2</v>
      </c>
      <c r="AC6" s="56"/>
      <c r="AD6" s="56"/>
      <c r="AE6" s="56"/>
      <c r="AF6" s="28"/>
      <c r="AG6" s="238"/>
      <c r="AH6" s="130">
        <f t="shared" si="3"/>
        <v>21.562000000000001</v>
      </c>
      <c r="AI6" s="130">
        <f t="shared" si="3"/>
        <v>4.0149999999999997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83811.504000000001</v>
      </c>
      <c r="F7" s="90">
        <f t="shared" si="0"/>
        <v>39.532626761904766</v>
      </c>
      <c r="G7" s="90">
        <f t="shared" si="0"/>
        <v>42.893367857142863</v>
      </c>
      <c r="H7" s="90">
        <f t="shared" si="0"/>
        <v>0.9902724047619047</v>
      </c>
      <c r="I7" s="90">
        <f t="shared" si="0"/>
        <v>0.99354173904761889</v>
      </c>
      <c r="J7" s="90">
        <f t="shared" si="0"/>
        <v>1.789395333333333E-2</v>
      </c>
      <c r="K7" s="56"/>
      <c r="L7" s="56"/>
      <c r="M7" s="56"/>
      <c r="N7" s="28"/>
      <c r="O7" s="56"/>
      <c r="P7" s="130">
        <f t="shared" si="1"/>
        <v>33.920999999999999</v>
      </c>
      <c r="Q7" s="130">
        <f t="shared" si="1"/>
        <v>10.702999999999999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85"/>
      <c r="U7" s="27" t="s">
        <v>35</v>
      </c>
      <c r="V7" s="28"/>
      <c r="W7" s="127">
        <f>W25</f>
        <v>94915.872000000003</v>
      </c>
      <c r="X7" s="90">
        <f t="shared" si="2"/>
        <v>40.227179238095239</v>
      </c>
      <c r="Y7" s="90">
        <f t="shared" si="2"/>
        <v>43.586855952380951</v>
      </c>
      <c r="Z7" s="90">
        <f t="shared" si="2"/>
        <v>0.99117098142857141</v>
      </c>
      <c r="AA7" s="90">
        <f t="shared" si="2"/>
        <v>0.99423217047619072</v>
      </c>
      <c r="AB7" s="90">
        <f t="shared" si="2"/>
        <v>1.6109171761904763E-2</v>
      </c>
      <c r="AC7" s="56"/>
      <c r="AD7" s="56"/>
      <c r="AE7" s="56"/>
      <c r="AF7" s="28"/>
      <c r="AG7" s="238"/>
      <c r="AH7" s="130">
        <f t="shared" si="3"/>
        <v>21.937000000000001</v>
      </c>
      <c r="AI7" s="130">
        <f t="shared" si="3"/>
        <v>4.2809999999999997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121287.6</v>
      </c>
      <c r="F8" s="90">
        <f t="shared" si="0"/>
        <v>43.547650666666676</v>
      </c>
      <c r="G8" s="90">
        <f t="shared" si="0"/>
        <v>46.615720666666675</v>
      </c>
      <c r="H8" s="90">
        <f t="shared" si="0"/>
        <v>0.99421466952380955</v>
      </c>
      <c r="I8" s="90">
        <f t="shared" si="0"/>
        <v>0.99675964190476185</v>
      </c>
      <c r="J8" s="90">
        <f t="shared" si="0"/>
        <v>7.786523200000001E-3</v>
      </c>
      <c r="K8" s="56"/>
      <c r="L8" s="56"/>
      <c r="M8" s="56"/>
      <c r="N8" s="28"/>
      <c r="O8" s="56"/>
      <c r="P8" s="130">
        <f t="shared" si="1"/>
        <v>33.89</v>
      </c>
      <c r="Q8" s="130">
        <f t="shared" si="1"/>
        <v>10.702999999999999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85"/>
      <c r="U8" s="27" t="s">
        <v>37</v>
      </c>
      <c r="V8" s="28"/>
      <c r="W8" s="127">
        <f>W26</f>
        <v>133515.45600000001</v>
      </c>
      <c r="X8" s="90">
        <f t="shared" si="2"/>
        <v>44.196745619047611</v>
      </c>
      <c r="Y8" s="90">
        <f t="shared" si="2"/>
        <v>47.191150714285712</v>
      </c>
      <c r="Z8" s="90">
        <f t="shared" si="2"/>
        <v>0.99458999999999997</v>
      </c>
      <c r="AA8" s="90">
        <f t="shared" si="2"/>
        <v>0.99710845142857152</v>
      </c>
      <c r="AB8" s="90">
        <f t="shared" si="2"/>
        <v>6.7792141761904767E-3</v>
      </c>
      <c r="AC8" s="56"/>
      <c r="AD8" s="56"/>
      <c r="AE8" s="56"/>
      <c r="AF8" s="28"/>
      <c r="AG8" s="238"/>
      <c r="AH8" s="130">
        <f t="shared" si="3"/>
        <v>22.093</v>
      </c>
      <c r="AI8" s="130">
        <f t="shared" si="3"/>
        <v>4.4530000000000003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33.420321778396975</v>
      </c>
      <c r="Q10" s="154">
        <f>GEOMEAN(Q5:Q8)</f>
        <v>10.441184958428339</v>
      </c>
      <c r="R10" s="134" t="e">
        <f>AVERAGE(R5:R8)</f>
        <v>#DIV/0!</v>
      </c>
      <c r="S10" s="213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21.69983110511307</v>
      </c>
      <c r="AI10" s="154">
        <f>GEOMEAN(AI5:AI8)</f>
        <v>4.132939911343593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3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5841.6</v>
      </c>
      <c r="F16" s="166">
        <v>7609.1440000000002</v>
      </c>
      <c r="G16" s="166">
        <v>2353.8879999999999</v>
      </c>
      <c r="H16" s="166">
        <v>798.68</v>
      </c>
      <c r="I16" s="166">
        <v>227.928</v>
      </c>
      <c r="J16" s="166">
        <v>11434.8</v>
      </c>
      <c r="K16" s="60">
        <v>7192.2</v>
      </c>
      <c r="L16" s="60">
        <v>2446.0639999999999</v>
      </c>
      <c r="M16" s="60">
        <v>7.8879999999999999</v>
      </c>
      <c r="N16" s="55"/>
      <c r="O16" s="252"/>
      <c r="P16" s="129">
        <v>32.545999999999999</v>
      </c>
      <c r="Q16" s="129">
        <v>10</v>
      </c>
      <c r="R16" s="142"/>
      <c r="S16" s="213"/>
      <c r="T16" s="300"/>
      <c r="U16" s="25" t="s">
        <v>33</v>
      </c>
      <c r="V16" s="26"/>
      <c r="W16" s="128">
        <v>5841.6</v>
      </c>
      <c r="X16" s="166">
        <v>8338.0159999999996</v>
      </c>
      <c r="Y16" s="166">
        <v>3518.4</v>
      </c>
      <c r="Z16" s="166">
        <v>1539.856</v>
      </c>
      <c r="AA16" s="166">
        <v>772.26400000000001</v>
      </c>
      <c r="AB16" s="166">
        <v>12477.191999999999</v>
      </c>
      <c r="AC16" s="60">
        <v>7964.2560000000003</v>
      </c>
      <c r="AD16" s="60">
        <v>2704.328</v>
      </c>
      <c r="AE16" s="60">
        <v>13.24</v>
      </c>
      <c r="AF16" s="55"/>
      <c r="AG16" s="252"/>
      <c r="AH16" s="129">
        <v>21.218</v>
      </c>
      <c r="AI16" s="129">
        <v>3.8119999999999998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5841.6</v>
      </c>
      <c r="F17" s="167">
        <v>10081.856</v>
      </c>
      <c r="G17" s="167">
        <v>6794.3360000000002</v>
      </c>
      <c r="H17" s="167">
        <v>3527.08</v>
      </c>
      <c r="I17" s="167">
        <v>2012.472</v>
      </c>
      <c r="J17" s="167">
        <v>14806.944</v>
      </c>
      <c r="K17" s="62">
        <v>9696.1039999999994</v>
      </c>
      <c r="L17" s="62">
        <v>3261.6080000000002</v>
      </c>
      <c r="M17" s="62">
        <v>7.88</v>
      </c>
      <c r="N17" s="56"/>
      <c r="O17" s="238"/>
      <c r="P17" s="144">
        <v>33.343000000000004</v>
      </c>
      <c r="Q17" s="144">
        <v>10.375</v>
      </c>
      <c r="R17" s="145"/>
      <c r="S17" s="213"/>
      <c r="T17" s="285"/>
      <c r="U17" s="27" t="s">
        <v>34</v>
      </c>
      <c r="V17" s="28"/>
      <c r="W17" s="143">
        <v>5841.6</v>
      </c>
      <c r="X17" s="167">
        <v>10848.407999999999</v>
      </c>
      <c r="Y17" s="167">
        <v>8476.0239999999994</v>
      </c>
      <c r="Z17" s="167">
        <v>5187.6239999999998</v>
      </c>
      <c r="AA17" s="167">
        <v>3801.672</v>
      </c>
      <c r="AB17" s="167">
        <v>15913.768</v>
      </c>
      <c r="AC17" s="62">
        <v>10522.84</v>
      </c>
      <c r="AD17" s="62">
        <v>3541.56</v>
      </c>
      <c r="AE17" s="62">
        <v>13.24</v>
      </c>
      <c r="AF17" s="56"/>
      <c r="AG17" s="238"/>
      <c r="AH17" s="144">
        <v>21.562000000000001</v>
      </c>
      <c r="AI17" s="144">
        <v>4.0149999999999997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5841.6</v>
      </c>
      <c r="F18" s="167">
        <v>12647.976000000001</v>
      </c>
      <c r="G18" s="167">
        <v>13022.864</v>
      </c>
      <c r="H18" s="167">
        <v>9530.4879999999994</v>
      </c>
      <c r="I18" s="167">
        <v>8077.5839999999998</v>
      </c>
      <c r="J18" s="167">
        <v>18293.151999999998</v>
      </c>
      <c r="K18" s="62">
        <v>12290.32</v>
      </c>
      <c r="L18" s="62">
        <v>4107.5200000000004</v>
      </c>
      <c r="M18" s="62">
        <v>7.8639999999999999</v>
      </c>
      <c r="N18" s="56"/>
      <c r="O18" s="238"/>
      <c r="P18" s="144">
        <v>33.920999999999999</v>
      </c>
      <c r="Q18" s="144">
        <v>10.702999999999999</v>
      </c>
      <c r="R18" s="145"/>
      <c r="S18" s="213"/>
      <c r="T18" s="285"/>
      <c r="U18" s="27" t="s">
        <v>35</v>
      </c>
      <c r="V18" s="28"/>
      <c r="W18" s="143">
        <v>5841.6</v>
      </c>
      <c r="X18" s="167">
        <v>13464.32</v>
      </c>
      <c r="Y18" s="167">
        <v>14997.536</v>
      </c>
      <c r="Z18" s="167">
        <v>12182.632</v>
      </c>
      <c r="AA18" s="167">
        <v>11404.944</v>
      </c>
      <c r="AB18" s="167">
        <v>19450.024000000001</v>
      </c>
      <c r="AC18" s="62">
        <v>13163.495999999999</v>
      </c>
      <c r="AD18" s="62">
        <v>4411.32</v>
      </c>
      <c r="AE18" s="62">
        <v>13.231999999999999</v>
      </c>
      <c r="AF18" s="56"/>
      <c r="AG18" s="238"/>
      <c r="AH18" s="144">
        <v>21.937000000000001</v>
      </c>
      <c r="AI18" s="144">
        <v>4.2809999999999997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5841.6</v>
      </c>
      <c r="F19" s="167">
        <v>15110.688</v>
      </c>
      <c r="G19" s="167">
        <v>19982.232</v>
      </c>
      <c r="H19" s="167">
        <v>18818.135999999999</v>
      </c>
      <c r="I19" s="167">
        <v>19613.991999999998</v>
      </c>
      <c r="J19" s="167">
        <v>21915.144</v>
      </c>
      <c r="K19" s="62">
        <v>15010.216</v>
      </c>
      <c r="L19" s="62">
        <v>4995.5919999999996</v>
      </c>
      <c r="M19" s="62">
        <v>7.7359999999999998</v>
      </c>
      <c r="N19" s="56"/>
      <c r="O19" s="238"/>
      <c r="P19" s="144">
        <v>33.89</v>
      </c>
      <c r="Q19" s="144">
        <v>10.702999999999999</v>
      </c>
      <c r="R19" s="145"/>
      <c r="S19" s="213"/>
      <c r="T19" s="285"/>
      <c r="U19" s="27" t="s">
        <v>37</v>
      </c>
      <c r="V19" s="28"/>
      <c r="W19" s="143">
        <v>5841.6</v>
      </c>
      <c r="X19" s="167">
        <v>15269.335999999999</v>
      </c>
      <c r="Y19" s="167">
        <v>22139.871999999999</v>
      </c>
      <c r="Z19" s="167">
        <v>22049.68</v>
      </c>
      <c r="AA19" s="167">
        <v>23889.376</v>
      </c>
      <c r="AB19" s="167">
        <v>23101.08</v>
      </c>
      <c r="AC19" s="62">
        <v>15905.392</v>
      </c>
      <c r="AD19" s="62">
        <v>5319.12</v>
      </c>
      <c r="AE19" s="62">
        <v>13.215999999999999</v>
      </c>
      <c r="AF19" s="56"/>
      <c r="AG19" s="238"/>
      <c r="AH19" s="144">
        <v>22.093</v>
      </c>
      <c r="AI19" s="144">
        <v>4.4530000000000003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37904.303999999996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290"/>
      <c r="U23" s="25" t="s">
        <v>33</v>
      </c>
      <c r="V23" s="26"/>
      <c r="W23" s="127">
        <f>SUM(W16:AD16)</f>
        <v>43155.911999999997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56022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85"/>
      <c r="U24" s="27" t="s">
        <v>34</v>
      </c>
      <c r="V24" s="28"/>
      <c r="W24" s="127">
        <f>SUM(W17:AD17)</f>
        <v>64133.495999999999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83811.504000000001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85"/>
      <c r="U25" s="27" t="s">
        <v>35</v>
      </c>
      <c r="V25" s="28"/>
      <c r="W25" s="127">
        <f>SUM(W18:AD18)</f>
        <v>94915.872000000003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121287.6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85"/>
      <c r="U26" s="27" t="s">
        <v>37</v>
      </c>
      <c r="V26" s="28"/>
      <c r="W26" s="127">
        <f>SUM(W19:AD19)</f>
        <v>133515.45600000001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3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3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3"/>
      <c r="T32" s="24" t="s">
        <v>70</v>
      </c>
      <c r="U32" s="94"/>
      <c r="V32" s="94"/>
      <c r="W32" s="213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3"/>
      <c r="AE32" s="213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30.744259</v>
      </c>
      <c r="G33" s="96">
        <v>34.694702999999997</v>
      </c>
      <c r="H33" s="96">
        <v>0.96915759000000001</v>
      </c>
      <c r="I33" s="60">
        <v>0.97174130000000003</v>
      </c>
      <c r="J33" s="60">
        <v>6.1984400000000002E-2</v>
      </c>
      <c r="K33" s="61"/>
      <c r="L33" s="257"/>
      <c r="M33" s="257"/>
      <c r="N33" s="55"/>
      <c r="O33" s="26"/>
      <c r="P33" s="55"/>
      <c r="Q33" s="26"/>
      <c r="R33" s="131"/>
      <c r="S33" s="213"/>
      <c r="T33" s="287" t="s">
        <v>71</v>
      </c>
      <c r="U33" s="25" t="s">
        <v>33</v>
      </c>
      <c r="V33" s="39"/>
      <c r="W33" s="55"/>
      <c r="X33" s="96">
        <v>32.271056999999999</v>
      </c>
      <c r="Y33" s="96">
        <v>35.777560000000001</v>
      </c>
      <c r="Z33" s="96">
        <v>0.96979713000000001</v>
      </c>
      <c r="AA33" s="60">
        <v>0.97606508999999997</v>
      </c>
      <c r="AB33" s="60">
        <v>6.2777009999999994E-2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1.5267979999999994</v>
      </c>
      <c r="AN33" s="95">
        <f t="shared" ref="AN33:AN96" si="5">IF(OR(Y33="",G33=""),"",Y33-G33)</f>
        <v>1.0828570000000042</v>
      </c>
      <c r="AO33" s="95">
        <f t="shared" ref="AO33:AO96" si="6">IF(OR(Z33="",H33=""),"",Z33-H33)</f>
        <v>6.39539999999994E-4</v>
      </c>
      <c r="AP33" s="95">
        <f t="shared" ref="AP33:AP96" si="7">IF(OR(AA33="",I33=""),"",AA33-I33)</f>
        <v>4.3237899999999385E-3</v>
      </c>
      <c r="AQ33" s="120">
        <f t="shared" ref="AQ33:AQ96" si="8">IF(OR(AB33="",J33=""),"",AB33-J33)</f>
        <v>7.9260999999999221E-4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34.502009000000001</v>
      </c>
      <c r="G34" s="187">
        <v>38.023204999999997</v>
      </c>
      <c r="H34" s="187">
        <v>0.98129509000000004</v>
      </c>
      <c r="I34" s="62">
        <v>0.98450720000000003</v>
      </c>
      <c r="J34" s="62">
        <v>3.8051076000000003E-2</v>
      </c>
      <c r="K34" s="188"/>
      <c r="L34" s="258"/>
      <c r="M34" s="258"/>
      <c r="N34" s="56"/>
      <c r="O34" s="28"/>
      <c r="P34" s="56"/>
      <c r="Q34" s="28"/>
      <c r="R34" s="132"/>
      <c r="S34" s="213"/>
      <c r="T34" s="285"/>
      <c r="U34" s="27" t="s">
        <v>34</v>
      </c>
      <c r="V34" s="186"/>
      <c r="W34" s="56"/>
      <c r="X34" s="187">
        <v>35.908259000000001</v>
      </c>
      <c r="Y34" s="187">
        <v>39.122492000000001</v>
      </c>
      <c r="Z34" s="187">
        <v>0.98253884999999996</v>
      </c>
      <c r="AA34" s="62">
        <v>0.98683167999999999</v>
      </c>
      <c r="AB34" s="62">
        <v>3.6401959999999997E-2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1.40625</v>
      </c>
      <c r="AN34" s="121">
        <f t="shared" si="5"/>
        <v>1.0992870000000039</v>
      </c>
      <c r="AO34" s="121">
        <f t="shared" si="6"/>
        <v>1.2437599999999271E-3</v>
      </c>
      <c r="AP34" s="121">
        <f t="shared" si="7"/>
        <v>2.3244799999999621E-3</v>
      </c>
      <c r="AQ34" s="87">
        <f t="shared" si="8"/>
        <v>-1.649116000000006E-3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39.552979000000001</v>
      </c>
      <c r="G35" s="187">
        <v>42.683981000000003</v>
      </c>
      <c r="H35" s="187">
        <v>0.99032927999999998</v>
      </c>
      <c r="I35" s="62">
        <v>0.99299256000000002</v>
      </c>
      <c r="J35" s="62">
        <v>1.7603522E-2</v>
      </c>
      <c r="K35" s="188"/>
      <c r="L35" s="258"/>
      <c r="M35" s="258"/>
      <c r="N35" s="56"/>
      <c r="O35" s="28"/>
      <c r="P35" s="56"/>
      <c r="Q35" s="28"/>
      <c r="R35" s="132"/>
      <c r="S35" s="213"/>
      <c r="T35" s="285"/>
      <c r="U35" s="27" t="s">
        <v>35</v>
      </c>
      <c r="V35" s="186"/>
      <c r="W35" s="56"/>
      <c r="X35" s="187">
        <v>40.161332999999999</v>
      </c>
      <c r="Y35" s="187">
        <v>43.573376000000003</v>
      </c>
      <c r="Z35" s="187">
        <v>0.99116177000000005</v>
      </c>
      <c r="AA35" s="62">
        <v>0.99415717999999997</v>
      </c>
      <c r="AB35" s="62">
        <v>1.6375582999999999E-2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0.60835399999999851</v>
      </c>
      <c r="AN35" s="121">
        <f t="shared" si="5"/>
        <v>0.88939500000000038</v>
      </c>
      <c r="AO35" s="121">
        <f t="shared" si="6"/>
        <v>8.3249000000007456E-4</v>
      </c>
      <c r="AP35" s="121">
        <f t="shared" si="7"/>
        <v>1.1646199999999496E-3</v>
      </c>
      <c r="AQ35" s="87">
        <f t="shared" si="8"/>
        <v>-1.2279390000000008E-3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43.501452</v>
      </c>
      <c r="G36" s="187">
        <v>46.586145999999999</v>
      </c>
      <c r="H36" s="187">
        <v>0.99424570000000001</v>
      </c>
      <c r="I36" s="62">
        <v>0.99664564</v>
      </c>
      <c r="J36" s="62">
        <v>7.2821609999999997E-3</v>
      </c>
      <c r="K36" s="188"/>
      <c r="L36" s="258"/>
      <c r="M36" s="258"/>
      <c r="N36" s="56"/>
      <c r="O36" s="28"/>
      <c r="P36" s="56"/>
      <c r="Q36" s="28"/>
      <c r="R36" s="132"/>
      <c r="S36" s="213"/>
      <c r="T36" s="285"/>
      <c r="U36" s="27" t="s">
        <v>37</v>
      </c>
      <c r="V36" s="186"/>
      <c r="W36" s="56"/>
      <c r="X36" s="187">
        <v>44.117113000000003</v>
      </c>
      <c r="Y36" s="187">
        <v>47.164408000000002</v>
      </c>
      <c r="Z36" s="187">
        <v>0.99462545999999996</v>
      </c>
      <c r="AA36" s="62">
        <v>0.99706116</v>
      </c>
      <c r="AB36" s="62">
        <v>6.2685496999999998E-3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0.6156610000000029</v>
      </c>
      <c r="AN36" s="121">
        <f t="shared" si="5"/>
        <v>0.57826200000000227</v>
      </c>
      <c r="AO36" s="121">
        <f t="shared" si="6"/>
        <v>3.7975999999995125E-4</v>
      </c>
      <c r="AP36" s="121">
        <f t="shared" si="7"/>
        <v>4.1552000000000255E-4</v>
      </c>
      <c r="AQ36" s="87">
        <f t="shared" si="8"/>
        <v>-1.0136112999999999E-3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31.152118000000002</v>
      </c>
      <c r="G38" s="96">
        <v>35.085850000000001</v>
      </c>
      <c r="H38" s="96">
        <v>0.97071328000000001</v>
      </c>
      <c r="I38" s="60">
        <v>0.97439198000000005</v>
      </c>
      <c r="J38" s="60">
        <v>5.8414637999999998E-2</v>
      </c>
      <c r="K38" s="61"/>
      <c r="L38" s="257"/>
      <c r="M38" s="257"/>
      <c r="N38" s="55"/>
      <c r="O38" s="26"/>
      <c r="P38" s="55"/>
      <c r="Q38" s="26"/>
      <c r="R38" s="131"/>
      <c r="S38" s="213"/>
      <c r="T38" s="287" t="s">
        <v>72</v>
      </c>
      <c r="U38" s="25" t="s">
        <v>33</v>
      </c>
      <c r="V38" s="39"/>
      <c r="W38" s="55"/>
      <c r="X38" s="96">
        <v>32.557684000000002</v>
      </c>
      <c r="Y38" s="96">
        <v>36.089238999999999</v>
      </c>
      <c r="Z38" s="96">
        <v>0.97153840999999996</v>
      </c>
      <c r="AA38" s="60">
        <v>0.97847156000000002</v>
      </c>
      <c r="AB38" s="60">
        <v>6.0192265000000002E-2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1.4055660000000003</v>
      </c>
      <c r="AN38" s="95">
        <f t="shared" si="5"/>
        <v>1.0033889999999985</v>
      </c>
      <c r="AO38" s="95">
        <f t="shared" si="6"/>
        <v>8.2512999999995174E-4</v>
      </c>
      <c r="AP38" s="95">
        <f t="shared" si="7"/>
        <v>4.0795799999999716E-3</v>
      </c>
      <c r="AQ38" s="120">
        <f t="shared" si="8"/>
        <v>1.7776270000000038E-3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34.752934000000003</v>
      </c>
      <c r="G39" s="187">
        <v>38.293703000000001</v>
      </c>
      <c r="H39" s="187">
        <v>0.98180931999999999</v>
      </c>
      <c r="I39" s="62">
        <v>0.98516879000000002</v>
      </c>
      <c r="J39" s="62">
        <v>3.8254990000000003E-2</v>
      </c>
      <c r="K39" s="188"/>
      <c r="L39" s="258"/>
      <c r="M39" s="258"/>
      <c r="N39" s="56"/>
      <c r="O39" s="28"/>
      <c r="P39" s="56"/>
      <c r="Q39" s="28"/>
      <c r="R39" s="132"/>
      <c r="S39" s="213"/>
      <c r="T39" s="285"/>
      <c r="U39" s="27" t="s">
        <v>34</v>
      </c>
      <c r="V39" s="186"/>
      <c r="W39" s="56"/>
      <c r="X39" s="187">
        <v>36.048408000000002</v>
      </c>
      <c r="Y39" s="187">
        <v>39.349055</v>
      </c>
      <c r="Z39" s="187">
        <v>0.98292663000000002</v>
      </c>
      <c r="AA39" s="62">
        <v>0.98728072</v>
      </c>
      <c r="AB39" s="62">
        <v>3.6420613999999997E-2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1.2954739999999987</v>
      </c>
      <c r="AN39" s="121">
        <f t="shared" si="5"/>
        <v>1.0553519999999992</v>
      </c>
      <c r="AO39" s="121">
        <f t="shared" si="6"/>
        <v>1.117310000000038E-3</v>
      </c>
      <c r="AP39" s="121">
        <f t="shared" si="7"/>
        <v>2.1119299999999841E-3</v>
      </c>
      <c r="AQ39" s="87">
        <f t="shared" si="8"/>
        <v>-1.8343760000000056E-3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39.633152000000003</v>
      </c>
      <c r="G40" s="187">
        <v>42.876924000000002</v>
      </c>
      <c r="H40" s="187">
        <v>0.99032240999999999</v>
      </c>
      <c r="I40" s="62">
        <v>0.99342980999999997</v>
      </c>
      <c r="J40" s="62">
        <v>1.718832E-2</v>
      </c>
      <c r="K40" s="188"/>
      <c r="L40" s="258"/>
      <c r="M40" s="258"/>
      <c r="N40" s="56"/>
      <c r="O40" s="28"/>
      <c r="P40" s="56"/>
      <c r="Q40" s="28"/>
      <c r="R40" s="132"/>
      <c r="S40" s="213"/>
      <c r="T40" s="285"/>
      <c r="U40" s="27" t="s">
        <v>35</v>
      </c>
      <c r="V40" s="186"/>
      <c r="W40" s="56"/>
      <c r="X40" s="187">
        <v>40.276476000000002</v>
      </c>
      <c r="Y40" s="187">
        <v>43.632426000000002</v>
      </c>
      <c r="Z40" s="187">
        <v>0.99125644999999996</v>
      </c>
      <c r="AA40" s="62">
        <v>0.99425010000000003</v>
      </c>
      <c r="AB40" s="62">
        <v>1.5999936999999999E-2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0.64332399999999978</v>
      </c>
      <c r="AN40" s="121">
        <f t="shared" si="5"/>
        <v>0.7555019999999999</v>
      </c>
      <c r="AO40" s="121">
        <f t="shared" si="6"/>
        <v>9.3403999999996934E-4</v>
      </c>
      <c r="AP40" s="121">
        <f t="shared" si="7"/>
        <v>8.2029000000005681E-4</v>
      </c>
      <c r="AQ40" s="87">
        <f t="shared" si="8"/>
        <v>-1.1883830000000012E-3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43.524163999999999</v>
      </c>
      <c r="G41" s="187">
        <v>46.622321999999997</v>
      </c>
      <c r="H41" s="187">
        <v>0.99429237000000004</v>
      </c>
      <c r="I41" s="62">
        <v>0.99668776000000003</v>
      </c>
      <c r="J41" s="62">
        <v>7.2177433999999997E-3</v>
      </c>
      <c r="K41" s="188"/>
      <c r="L41" s="258"/>
      <c r="M41" s="258"/>
      <c r="N41" s="56"/>
      <c r="O41" s="28"/>
      <c r="P41" s="56"/>
      <c r="Q41" s="28"/>
      <c r="R41" s="132"/>
      <c r="S41" s="213"/>
      <c r="T41" s="285"/>
      <c r="U41" s="27" t="s">
        <v>37</v>
      </c>
      <c r="V41" s="186"/>
      <c r="W41" s="56"/>
      <c r="X41" s="187">
        <v>44.089619999999996</v>
      </c>
      <c r="Y41" s="187">
        <v>47.163742999999997</v>
      </c>
      <c r="Z41" s="187">
        <v>0.99471688999999996</v>
      </c>
      <c r="AA41" s="62">
        <v>0.99712469999999997</v>
      </c>
      <c r="AB41" s="62">
        <v>6.2298010000000001E-3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0.56545599999999752</v>
      </c>
      <c r="AN41" s="121">
        <f t="shared" si="5"/>
        <v>0.54142099999999971</v>
      </c>
      <c r="AO41" s="121">
        <f t="shared" si="6"/>
        <v>4.2451999999992829E-4</v>
      </c>
      <c r="AP41" s="121">
        <f t="shared" si="7"/>
        <v>4.3693999999994126E-4</v>
      </c>
      <c r="AQ41" s="87">
        <f t="shared" si="8"/>
        <v>-9.879423999999996E-4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31.219176999999998</v>
      </c>
      <c r="G43" s="96">
        <v>34.688276000000002</v>
      </c>
      <c r="H43" s="96">
        <v>0.97168765000000001</v>
      </c>
      <c r="I43" s="60">
        <v>0.97541113999999995</v>
      </c>
      <c r="J43" s="60">
        <v>5.4551959999999997E-2</v>
      </c>
      <c r="K43" s="61"/>
      <c r="L43" s="257"/>
      <c r="M43" s="257"/>
      <c r="N43" s="55"/>
      <c r="O43" s="26"/>
      <c r="P43" s="55"/>
      <c r="Q43" s="26"/>
      <c r="R43" s="131"/>
      <c r="S43" s="213"/>
      <c r="T43" s="287" t="s">
        <v>73</v>
      </c>
      <c r="U43" s="25" t="s">
        <v>33</v>
      </c>
      <c r="V43" s="39"/>
      <c r="W43" s="55"/>
      <c r="X43" s="96">
        <v>32.388927000000002</v>
      </c>
      <c r="Y43" s="96">
        <v>35.647786000000004</v>
      </c>
      <c r="Z43" s="96">
        <v>0.97265296000000001</v>
      </c>
      <c r="AA43" s="60">
        <v>0.97882444000000002</v>
      </c>
      <c r="AB43" s="60">
        <v>5.8679457999999997E-2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1.1697500000000041</v>
      </c>
      <c r="AN43" s="95">
        <f t="shared" si="5"/>
        <v>0.95951000000000164</v>
      </c>
      <c r="AO43" s="95">
        <f t="shared" si="6"/>
        <v>9.65309999999997E-4</v>
      </c>
      <c r="AP43" s="95">
        <f t="shared" si="7"/>
        <v>3.4133000000000635E-3</v>
      </c>
      <c r="AQ43" s="120">
        <f t="shared" si="8"/>
        <v>4.1274980000000003E-3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34.624200999999999</v>
      </c>
      <c r="G44" s="187">
        <v>38.015819</v>
      </c>
      <c r="H44" s="187">
        <v>0.98182809999999998</v>
      </c>
      <c r="I44" s="62">
        <v>0.98522763000000002</v>
      </c>
      <c r="J44" s="62">
        <v>3.713267E-2</v>
      </c>
      <c r="K44" s="188"/>
      <c r="L44" s="258"/>
      <c r="M44" s="258"/>
      <c r="N44" s="56"/>
      <c r="O44" s="28"/>
      <c r="P44" s="56"/>
      <c r="Q44" s="28"/>
      <c r="R44" s="132"/>
      <c r="S44" s="213"/>
      <c r="T44" s="285"/>
      <c r="U44" s="27" t="s">
        <v>34</v>
      </c>
      <c r="V44" s="186"/>
      <c r="W44" s="56"/>
      <c r="X44" s="187">
        <v>35.863379999999999</v>
      </c>
      <c r="Y44" s="187">
        <v>39.159115999999997</v>
      </c>
      <c r="Z44" s="187">
        <v>0.98301554999999996</v>
      </c>
      <c r="AA44" s="62">
        <v>0.98732847999999995</v>
      </c>
      <c r="AB44" s="62">
        <v>3.4150479999999997E-2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1.239179</v>
      </c>
      <c r="AN44" s="121">
        <f t="shared" si="5"/>
        <v>1.1432969999999969</v>
      </c>
      <c r="AO44" s="121">
        <f t="shared" si="6"/>
        <v>1.1874499999999788E-3</v>
      </c>
      <c r="AP44" s="121">
        <f t="shared" si="7"/>
        <v>2.1008499999999319E-3</v>
      </c>
      <c r="AQ44" s="87">
        <f t="shared" si="8"/>
        <v>-2.9821900000000026E-3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39.053705000000001</v>
      </c>
      <c r="G45" s="187">
        <v>42.547829</v>
      </c>
      <c r="H45" s="187">
        <v>0.99019416999999998</v>
      </c>
      <c r="I45" s="62">
        <v>0.99358928999999996</v>
      </c>
      <c r="J45" s="62">
        <v>1.7350226999999999E-2</v>
      </c>
      <c r="K45" s="188"/>
      <c r="L45" s="258"/>
      <c r="M45" s="258"/>
      <c r="N45" s="56"/>
      <c r="O45" s="28"/>
      <c r="P45" s="56"/>
      <c r="Q45" s="28"/>
      <c r="R45" s="132"/>
      <c r="S45" s="213"/>
      <c r="T45" s="285"/>
      <c r="U45" s="27" t="s">
        <v>35</v>
      </c>
      <c r="V45" s="186"/>
      <c r="W45" s="56"/>
      <c r="X45" s="187">
        <v>39.790689999999998</v>
      </c>
      <c r="Y45" s="187">
        <v>43.199621999999998</v>
      </c>
      <c r="Z45" s="187">
        <v>0.99114086000000001</v>
      </c>
      <c r="AA45" s="62">
        <v>0.99400502000000002</v>
      </c>
      <c r="AB45" s="62">
        <v>1.5708403999999999E-2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0.73698499999999711</v>
      </c>
      <c r="AN45" s="121">
        <f t="shared" si="5"/>
        <v>0.65179299999999785</v>
      </c>
      <c r="AO45" s="121">
        <f t="shared" si="6"/>
        <v>9.4669000000002779E-4</v>
      </c>
      <c r="AP45" s="121">
        <f t="shared" si="7"/>
        <v>4.1573000000005855E-4</v>
      </c>
      <c r="AQ45" s="87">
        <f t="shared" si="8"/>
        <v>-1.6418230000000006E-3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42.868302</v>
      </c>
      <c r="G46" s="187">
        <v>46.10398</v>
      </c>
      <c r="H46" s="187">
        <v>0.99422135</v>
      </c>
      <c r="I46" s="62">
        <v>0.99656107000000005</v>
      </c>
      <c r="J46" s="62">
        <v>7.6043380000000004E-3</v>
      </c>
      <c r="K46" s="188"/>
      <c r="L46" s="258"/>
      <c r="M46" s="258"/>
      <c r="N46" s="56"/>
      <c r="O46" s="28"/>
      <c r="P46" s="56"/>
      <c r="Q46" s="28"/>
      <c r="R46" s="132"/>
      <c r="S46" s="213"/>
      <c r="T46" s="285"/>
      <c r="U46" s="27" t="s">
        <v>37</v>
      </c>
      <c r="V46" s="186"/>
      <c r="W46" s="56"/>
      <c r="X46" s="187">
        <v>43.750211</v>
      </c>
      <c r="Y46" s="187">
        <v>46.834986999999998</v>
      </c>
      <c r="Z46" s="187">
        <v>0.99463047999999998</v>
      </c>
      <c r="AA46" s="62">
        <v>0.99700171000000004</v>
      </c>
      <c r="AB46" s="62">
        <v>6.3468300000000004E-3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0.88190900000000028</v>
      </c>
      <c r="AN46" s="121">
        <f t="shared" si="5"/>
        <v>0.73100699999999819</v>
      </c>
      <c r="AO46" s="121">
        <f t="shared" si="6"/>
        <v>4.0912999999997979E-4</v>
      </c>
      <c r="AP46" s="121">
        <f t="shared" si="7"/>
        <v>4.4063999999999215E-4</v>
      </c>
      <c r="AQ46" s="87">
        <f t="shared" si="8"/>
        <v>-1.2575080000000001E-3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30.904903999999998</v>
      </c>
      <c r="G48" s="96">
        <v>34.902524999999997</v>
      </c>
      <c r="H48" s="96">
        <v>0.97103863000000001</v>
      </c>
      <c r="I48" s="60">
        <v>0.97608287999999999</v>
      </c>
      <c r="J48" s="60">
        <v>5.0775583999999999E-2</v>
      </c>
      <c r="K48" s="61"/>
      <c r="L48" s="257"/>
      <c r="M48" s="257"/>
      <c r="N48" s="55"/>
      <c r="O48" s="26"/>
      <c r="P48" s="55"/>
      <c r="Q48" s="26"/>
      <c r="R48" s="131"/>
      <c r="S48" s="213"/>
      <c r="T48" s="287" t="s">
        <v>74</v>
      </c>
      <c r="U48" s="25" t="s">
        <v>33</v>
      </c>
      <c r="V48" s="39"/>
      <c r="W48" s="55"/>
      <c r="X48" s="96">
        <v>32.279069</v>
      </c>
      <c r="Y48" s="96">
        <v>35.876021999999999</v>
      </c>
      <c r="Z48" s="96">
        <v>0.97245778999999999</v>
      </c>
      <c r="AA48" s="60">
        <v>0.97890900999999997</v>
      </c>
      <c r="AB48" s="60">
        <v>5.1851875999999998E-2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1.3741650000000014</v>
      </c>
      <c r="AN48" s="95">
        <f t="shared" si="5"/>
        <v>0.97349700000000183</v>
      </c>
      <c r="AO48" s="95">
        <f t="shared" si="6"/>
        <v>1.4191599999999749E-3</v>
      </c>
      <c r="AP48" s="95">
        <f t="shared" si="7"/>
        <v>2.8261299999999823E-3</v>
      </c>
      <c r="AQ48" s="120">
        <f t="shared" si="8"/>
        <v>1.0762919999999995E-3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34.838054</v>
      </c>
      <c r="G49" s="187">
        <v>38.383243</v>
      </c>
      <c r="H49" s="187">
        <v>0.98138188000000004</v>
      </c>
      <c r="I49" s="62">
        <v>0.98605151999999996</v>
      </c>
      <c r="J49" s="62">
        <v>3.3948086000000002E-2</v>
      </c>
      <c r="K49" s="188"/>
      <c r="L49" s="258"/>
      <c r="M49" s="258"/>
      <c r="N49" s="56"/>
      <c r="O49" s="28"/>
      <c r="P49" s="56"/>
      <c r="Q49" s="28"/>
      <c r="R49" s="132"/>
      <c r="S49" s="213"/>
      <c r="T49" s="285"/>
      <c r="U49" s="27" t="s">
        <v>34</v>
      </c>
      <c r="V49" s="186"/>
      <c r="W49" s="56"/>
      <c r="X49" s="187">
        <v>36.094678000000002</v>
      </c>
      <c r="Y49" s="187">
        <v>39.488402000000001</v>
      </c>
      <c r="Z49" s="187">
        <v>0.98282044999999996</v>
      </c>
      <c r="AA49" s="62">
        <v>0.98785915000000002</v>
      </c>
      <c r="AB49" s="62">
        <v>3.0714399999999999E-2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1.2566240000000022</v>
      </c>
      <c r="AN49" s="121">
        <f t="shared" si="5"/>
        <v>1.1051590000000004</v>
      </c>
      <c r="AO49" s="121">
        <f t="shared" si="6"/>
        <v>1.4385699999999169E-3</v>
      </c>
      <c r="AP49" s="121">
        <f t="shared" si="7"/>
        <v>1.80763000000006E-3</v>
      </c>
      <c r="AQ49" s="87">
        <f t="shared" si="8"/>
        <v>-3.233686000000003E-3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39.451151000000003</v>
      </c>
      <c r="G50" s="187">
        <v>42.710281000000002</v>
      </c>
      <c r="H50" s="187">
        <v>0.98992442999999997</v>
      </c>
      <c r="I50" s="62">
        <v>0.99347635000000001</v>
      </c>
      <c r="J50" s="62">
        <v>1.6204104E-2</v>
      </c>
      <c r="K50" s="188"/>
      <c r="L50" s="258"/>
      <c r="M50" s="258"/>
      <c r="N50" s="56"/>
      <c r="O50" s="28"/>
      <c r="P50" s="56"/>
      <c r="Q50" s="28"/>
      <c r="R50" s="132"/>
      <c r="S50" s="213"/>
      <c r="T50" s="285"/>
      <c r="U50" s="27" t="s">
        <v>35</v>
      </c>
      <c r="V50" s="186"/>
      <c r="W50" s="56"/>
      <c r="X50" s="187">
        <v>40.311169</v>
      </c>
      <c r="Y50" s="187">
        <v>43.587325999999997</v>
      </c>
      <c r="Z50" s="187">
        <v>0.99085372000000005</v>
      </c>
      <c r="AA50" s="62">
        <v>0.99397572000000001</v>
      </c>
      <c r="AB50" s="62">
        <v>1.43621685E-2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0.86001799999999662</v>
      </c>
      <c r="AN50" s="121">
        <f t="shared" si="5"/>
        <v>0.87704499999999541</v>
      </c>
      <c r="AO50" s="121">
        <f t="shared" si="6"/>
        <v>9.2929000000008255E-4</v>
      </c>
      <c r="AP50" s="121">
        <f t="shared" si="7"/>
        <v>4.9936999999999898E-4</v>
      </c>
      <c r="AQ50" s="87">
        <f t="shared" si="8"/>
        <v>-1.8419355000000009E-3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43.352908999999997</v>
      </c>
      <c r="G51" s="187">
        <v>46.378900999999999</v>
      </c>
      <c r="H51" s="187">
        <v>0.99400177000000001</v>
      </c>
      <c r="I51" s="62">
        <v>0.99649728000000004</v>
      </c>
      <c r="J51" s="62">
        <v>7.1239103999999999E-3</v>
      </c>
      <c r="K51" s="188"/>
      <c r="L51" s="258"/>
      <c r="M51" s="258"/>
      <c r="N51" s="56"/>
      <c r="O51" s="28"/>
      <c r="P51" s="56"/>
      <c r="Q51" s="28"/>
      <c r="R51" s="132"/>
      <c r="S51" s="213"/>
      <c r="T51" s="285"/>
      <c r="U51" s="27" t="s">
        <v>37</v>
      </c>
      <c r="V51" s="186"/>
      <c r="W51" s="56"/>
      <c r="X51" s="187">
        <v>43.908479</v>
      </c>
      <c r="Y51" s="187">
        <v>46.897539999999999</v>
      </c>
      <c r="Z51" s="187">
        <v>0.99443709999999996</v>
      </c>
      <c r="AA51" s="62">
        <v>0.99691770999999996</v>
      </c>
      <c r="AB51" s="62">
        <v>6.2463474000000003E-3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0.55557000000000301</v>
      </c>
      <c r="AN51" s="121">
        <f t="shared" si="5"/>
        <v>0.51863900000000029</v>
      </c>
      <c r="AO51" s="121">
        <f t="shared" si="6"/>
        <v>4.3532999999995603E-4</v>
      </c>
      <c r="AP51" s="121">
        <f t="shared" si="7"/>
        <v>4.2042999999991615E-4</v>
      </c>
      <c r="AQ51" s="87">
        <f t="shared" si="8"/>
        <v>-8.7756299999999961E-4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31.347494999999999</v>
      </c>
      <c r="G53" s="96">
        <v>34.987707999999998</v>
      </c>
      <c r="H53" s="96">
        <v>0.97136281999999996</v>
      </c>
      <c r="I53" s="60">
        <v>0.97683220000000004</v>
      </c>
      <c r="J53" s="60">
        <v>5.2286796000000003E-2</v>
      </c>
      <c r="K53" s="61"/>
      <c r="L53" s="257"/>
      <c r="M53" s="257"/>
      <c r="N53" s="55"/>
      <c r="O53" s="26"/>
      <c r="P53" s="55"/>
      <c r="Q53" s="26"/>
      <c r="R53" s="131"/>
      <c r="S53" s="213"/>
      <c r="T53" s="287" t="s">
        <v>75</v>
      </c>
      <c r="U53" s="25" t="s">
        <v>33</v>
      </c>
      <c r="V53" s="39"/>
      <c r="W53" s="55"/>
      <c r="X53" s="96">
        <v>32.857537000000001</v>
      </c>
      <c r="Y53" s="96">
        <v>36.185563000000002</v>
      </c>
      <c r="Z53" s="96">
        <v>0.97275422</v>
      </c>
      <c r="AA53" s="60">
        <v>0.98004175999999998</v>
      </c>
      <c r="AB53" s="60">
        <v>5.2353106000000003E-2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1.5100420000000021</v>
      </c>
      <c r="AN53" s="95">
        <f t="shared" si="5"/>
        <v>1.1978550000000041</v>
      </c>
      <c r="AO53" s="95">
        <f t="shared" si="6"/>
        <v>1.3914000000000426E-3</v>
      </c>
      <c r="AP53" s="95">
        <f t="shared" si="7"/>
        <v>3.2095599999999447E-3</v>
      </c>
      <c r="AQ53" s="120">
        <f t="shared" si="8"/>
        <v>6.630999999999998E-5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35.275686999999998</v>
      </c>
      <c r="G54" s="187">
        <v>38.575223999999999</v>
      </c>
      <c r="H54" s="187">
        <v>0.98150501000000001</v>
      </c>
      <c r="I54" s="62">
        <v>0.98651608999999996</v>
      </c>
      <c r="J54" s="62">
        <v>3.3904124000000001E-2</v>
      </c>
      <c r="K54" s="188"/>
      <c r="L54" s="258"/>
      <c r="M54" s="258"/>
      <c r="N54" s="56"/>
      <c r="O54" s="28"/>
      <c r="P54" s="56"/>
      <c r="Q54" s="28"/>
      <c r="R54" s="132"/>
      <c r="S54" s="213"/>
      <c r="T54" s="285"/>
      <c r="U54" s="27" t="s">
        <v>34</v>
      </c>
      <c r="V54" s="186"/>
      <c r="W54" s="56"/>
      <c r="X54" s="187">
        <v>36.485486000000002</v>
      </c>
      <c r="Y54" s="187">
        <v>39.750298999999998</v>
      </c>
      <c r="Z54" s="187">
        <v>0.98302637000000004</v>
      </c>
      <c r="AA54" s="62">
        <v>0.98816444000000003</v>
      </c>
      <c r="AB54" s="62">
        <v>3.0059329999999999E-2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1.2097990000000038</v>
      </c>
      <c r="AN54" s="121">
        <f t="shared" si="5"/>
        <v>1.1750749999999996</v>
      </c>
      <c r="AO54" s="121">
        <f t="shared" si="6"/>
        <v>1.5213600000000271E-3</v>
      </c>
      <c r="AP54" s="121">
        <f t="shared" si="7"/>
        <v>1.6483500000000761E-3</v>
      </c>
      <c r="AQ54" s="87">
        <f t="shared" si="8"/>
        <v>-3.8447940000000021E-3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39.779055</v>
      </c>
      <c r="G55" s="187">
        <v>43.044862000000002</v>
      </c>
      <c r="H55" s="187">
        <v>0.98990184999999997</v>
      </c>
      <c r="I55" s="62">
        <v>0.99334705000000001</v>
      </c>
      <c r="J55" s="62">
        <v>1.6651473999999999E-2</v>
      </c>
      <c r="K55" s="188"/>
      <c r="L55" s="258"/>
      <c r="M55" s="258"/>
      <c r="N55" s="56"/>
      <c r="O55" s="28"/>
      <c r="P55" s="56"/>
      <c r="Q55" s="28"/>
      <c r="R55" s="132"/>
      <c r="S55" s="213"/>
      <c r="T55" s="285"/>
      <c r="U55" s="27" t="s">
        <v>35</v>
      </c>
      <c r="V55" s="186"/>
      <c r="W55" s="56"/>
      <c r="X55" s="187">
        <v>40.193624999999997</v>
      </c>
      <c r="Y55" s="187">
        <v>43.526580000000003</v>
      </c>
      <c r="Z55" s="187">
        <v>0.99082144000000005</v>
      </c>
      <c r="AA55" s="62">
        <v>0.99386176999999998</v>
      </c>
      <c r="AB55" s="62">
        <v>1.4753406E-2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0.41456999999999766</v>
      </c>
      <c r="AN55" s="121">
        <f t="shared" si="5"/>
        <v>0.48171800000000076</v>
      </c>
      <c r="AO55" s="121">
        <f t="shared" si="6"/>
        <v>9.1959000000008118E-4</v>
      </c>
      <c r="AP55" s="121">
        <f t="shared" si="7"/>
        <v>5.1471999999996854E-4</v>
      </c>
      <c r="AQ55" s="87">
        <f t="shared" si="8"/>
        <v>-1.8980679999999993E-3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43.341773000000003</v>
      </c>
      <c r="G56" s="187">
        <v>46.403789000000003</v>
      </c>
      <c r="H56" s="187">
        <v>0.99405032999999998</v>
      </c>
      <c r="I56" s="62">
        <v>0.99653347000000003</v>
      </c>
      <c r="J56" s="62">
        <v>7.3580475999999997E-3</v>
      </c>
      <c r="K56" s="188"/>
      <c r="L56" s="258"/>
      <c r="M56" s="258"/>
      <c r="N56" s="56"/>
      <c r="O56" s="28"/>
      <c r="P56" s="56"/>
      <c r="Q56" s="28"/>
      <c r="R56" s="132"/>
      <c r="S56" s="213"/>
      <c r="T56" s="285"/>
      <c r="U56" s="27" t="s">
        <v>37</v>
      </c>
      <c r="V56" s="186"/>
      <c r="W56" s="56"/>
      <c r="X56" s="187">
        <v>43.984645</v>
      </c>
      <c r="Y56" s="187">
        <v>46.966959000000003</v>
      </c>
      <c r="Z56" s="187">
        <v>0.99448904999999999</v>
      </c>
      <c r="AA56" s="62">
        <v>0.99693458999999995</v>
      </c>
      <c r="AB56" s="62">
        <v>6.2980205000000003E-3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0.642871999999997</v>
      </c>
      <c r="AN56" s="121">
        <f t="shared" si="5"/>
        <v>0.5631699999999995</v>
      </c>
      <c r="AO56" s="121">
        <f t="shared" si="6"/>
        <v>4.3872000000000355E-4</v>
      </c>
      <c r="AP56" s="121">
        <f t="shared" si="7"/>
        <v>4.0111999999992154E-4</v>
      </c>
      <c r="AQ56" s="87">
        <f t="shared" si="8"/>
        <v>-1.0600270999999994E-3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31.849406999999999</v>
      </c>
      <c r="G58" s="96">
        <v>34.844132999999999</v>
      </c>
      <c r="H58" s="96">
        <v>0.97147512999999996</v>
      </c>
      <c r="I58" s="60">
        <v>0.97729003999999997</v>
      </c>
      <c r="J58" s="60">
        <v>5.5178770000000002E-2</v>
      </c>
      <c r="K58" s="61"/>
      <c r="L58" s="257"/>
      <c r="M58" s="257"/>
      <c r="N58" s="55"/>
      <c r="O58" s="26"/>
      <c r="P58" s="55"/>
      <c r="Q58" s="26"/>
      <c r="R58" s="131"/>
      <c r="S58" s="213"/>
      <c r="T58" s="287" t="s">
        <v>76</v>
      </c>
      <c r="U58" s="25" t="s">
        <v>33</v>
      </c>
      <c r="V58" s="39"/>
      <c r="W58" s="55"/>
      <c r="X58" s="96">
        <v>32.719791999999998</v>
      </c>
      <c r="Y58" s="96">
        <v>35.860306000000001</v>
      </c>
      <c r="Z58" s="96">
        <v>0.97283118999999996</v>
      </c>
      <c r="AA58" s="60">
        <v>0.98108691999999997</v>
      </c>
      <c r="AB58" s="60">
        <v>5.4274459999999997E-2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0.87038499999999885</v>
      </c>
      <c r="AN58" s="95">
        <f t="shared" si="5"/>
        <v>1.016173000000002</v>
      </c>
      <c r="AO58" s="95">
        <f t="shared" si="6"/>
        <v>1.3560599999999923E-3</v>
      </c>
      <c r="AP58" s="95">
        <f t="shared" si="7"/>
        <v>3.7968800000000025E-3</v>
      </c>
      <c r="AQ58" s="120">
        <f t="shared" si="8"/>
        <v>-9.0431000000000539E-4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34.915422999999997</v>
      </c>
      <c r="G59" s="187">
        <v>38.251435999999998</v>
      </c>
      <c r="H59" s="187">
        <v>0.98167828000000001</v>
      </c>
      <c r="I59" s="62">
        <v>0.98638614000000002</v>
      </c>
      <c r="J59" s="62">
        <v>3.6319700000000003E-2</v>
      </c>
      <c r="K59" s="188"/>
      <c r="L59" s="258"/>
      <c r="M59" s="258"/>
      <c r="N59" s="56"/>
      <c r="O59" s="28"/>
      <c r="P59" s="56"/>
      <c r="Q59" s="28"/>
      <c r="R59" s="132"/>
      <c r="S59" s="213"/>
      <c r="T59" s="285"/>
      <c r="U59" s="27" t="s">
        <v>34</v>
      </c>
      <c r="V59" s="186"/>
      <c r="W59" s="56"/>
      <c r="X59" s="187">
        <v>35.902132999999999</v>
      </c>
      <c r="Y59" s="187">
        <v>39.320923999999998</v>
      </c>
      <c r="Z59" s="187">
        <v>0.98334162000000003</v>
      </c>
      <c r="AA59" s="62">
        <v>0.98819082999999996</v>
      </c>
      <c r="AB59" s="62">
        <v>3.1608097000000002E-2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0.9867100000000022</v>
      </c>
      <c r="AN59" s="121">
        <f t="shared" si="5"/>
        <v>1.0694879999999998</v>
      </c>
      <c r="AO59" s="121">
        <f t="shared" si="6"/>
        <v>1.6633400000000131E-3</v>
      </c>
      <c r="AP59" s="121">
        <f t="shared" si="7"/>
        <v>1.8046899999999422E-3</v>
      </c>
      <c r="AQ59" s="87">
        <f t="shared" si="8"/>
        <v>-4.7116030000000017E-3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39.027481000000002</v>
      </c>
      <c r="G60" s="187">
        <v>42.564917000000001</v>
      </c>
      <c r="H60" s="187">
        <v>0.99013461999999997</v>
      </c>
      <c r="I60" s="62">
        <v>0.99347134999999998</v>
      </c>
      <c r="J60" s="62">
        <v>1.8187389000000002E-2</v>
      </c>
      <c r="K60" s="188"/>
      <c r="L60" s="258"/>
      <c r="M60" s="258"/>
      <c r="N60" s="56"/>
      <c r="O60" s="28"/>
      <c r="P60" s="56"/>
      <c r="Q60" s="28"/>
      <c r="R60" s="132"/>
      <c r="S60" s="213"/>
      <c r="T60" s="285"/>
      <c r="U60" s="27" t="s">
        <v>35</v>
      </c>
      <c r="V60" s="186"/>
      <c r="W60" s="56"/>
      <c r="X60" s="187">
        <v>39.625720999999999</v>
      </c>
      <c r="Y60" s="187">
        <v>43.201529000000001</v>
      </c>
      <c r="Z60" s="187">
        <v>0.99096185000000003</v>
      </c>
      <c r="AA60" s="62">
        <v>0.99389452</v>
      </c>
      <c r="AB60" s="62">
        <v>1.6184745E-2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0.598239999999997</v>
      </c>
      <c r="AN60" s="121">
        <f t="shared" si="5"/>
        <v>0.63661199999999951</v>
      </c>
      <c r="AO60" s="121">
        <f t="shared" si="6"/>
        <v>8.2723000000006763E-4</v>
      </c>
      <c r="AP60" s="121">
        <f t="shared" si="7"/>
        <v>4.2317000000002825E-4</v>
      </c>
      <c r="AQ60" s="87">
        <f t="shared" si="8"/>
        <v>-2.0026440000000013E-3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43.170029</v>
      </c>
      <c r="G61" s="187">
        <v>46.327759999999998</v>
      </c>
      <c r="H61" s="187">
        <v>0.99417228999999996</v>
      </c>
      <c r="I61" s="62">
        <v>0.99656542999999997</v>
      </c>
      <c r="J61" s="62">
        <v>7.4836356E-3</v>
      </c>
      <c r="K61" s="188"/>
      <c r="L61" s="258"/>
      <c r="M61" s="258"/>
      <c r="N61" s="56"/>
      <c r="O61" s="28"/>
      <c r="P61" s="56"/>
      <c r="Q61" s="28"/>
      <c r="R61" s="132"/>
      <c r="S61" s="213"/>
      <c r="T61" s="285"/>
      <c r="U61" s="27" t="s">
        <v>37</v>
      </c>
      <c r="V61" s="186"/>
      <c r="W61" s="56"/>
      <c r="X61" s="187">
        <v>43.622401000000004</v>
      </c>
      <c r="Y61" s="187">
        <v>46.834102999999999</v>
      </c>
      <c r="Z61" s="187">
        <v>0.99457894000000002</v>
      </c>
      <c r="AA61" s="62">
        <v>0.99696938999999996</v>
      </c>
      <c r="AB61" s="62">
        <v>6.7206061999999997E-3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0.45237200000000399</v>
      </c>
      <c r="AN61" s="121">
        <f t="shared" si="5"/>
        <v>0.5063430000000011</v>
      </c>
      <c r="AO61" s="121">
        <f t="shared" si="6"/>
        <v>4.066500000000639E-4</v>
      </c>
      <c r="AP61" s="121">
        <f t="shared" si="7"/>
        <v>4.03959999999981E-4</v>
      </c>
      <c r="AQ61" s="87">
        <f t="shared" si="8"/>
        <v>-7.6302940000000027E-4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32.697251000000001</v>
      </c>
      <c r="G63" s="96">
        <v>36.471293000000003</v>
      </c>
      <c r="H63" s="96">
        <v>0.96959812999999995</v>
      </c>
      <c r="I63" s="60">
        <v>0.97820094999999996</v>
      </c>
      <c r="J63" s="60">
        <v>5.6885025999999998E-2</v>
      </c>
      <c r="K63" s="61"/>
      <c r="L63" s="257"/>
      <c r="M63" s="257"/>
      <c r="N63" s="55"/>
      <c r="O63" s="26"/>
      <c r="P63" s="55"/>
      <c r="Q63" s="26"/>
      <c r="R63" s="131"/>
      <c r="S63" s="213"/>
      <c r="T63" s="287" t="s">
        <v>77</v>
      </c>
      <c r="U63" s="25" t="s">
        <v>33</v>
      </c>
      <c r="V63" s="39"/>
      <c r="W63" s="55"/>
      <c r="X63" s="96">
        <v>33.184522999999999</v>
      </c>
      <c r="Y63" s="96">
        <v>36.762571999999999</v>
      </c>
      <c r="Z63" s="96">
        <v>0.97077398000000004</v>
      </c>
      <c r="AA63" s="60">
        <v>0.98104086000000001</v>
      </c>
      <c r="AB63" s="60">
        <v>5.6945126999999998E-2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0.48727199999999726</v>
      </c>
      <c r="AN63" s="95">
        <f t="shared" si="5"/>
        <v>0.29127899999999585</v>
      </c>
      <c r="AO63" s="95">
        <f t="shared" si="6"/>
        <v>1.1758500000000893E-3</v>
      </c>
      <c r="AP63" s="95">
        <f t="shared" si="7"/>
        <v>2.8399100000000566E-3</v>
      </c>
      <c r="AQ63" s="120">
        <f t="shared" si="8"/>
        <v>6.0100999999999904E-5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35.437370999999999</v>
      </c>
      <c r="G64" s="187">
        <v>39.005557000000003</v>
      </c>
      <c r="H64" s="187">
        <v>0.98099566999999999</v>
      </c>
      <c r="I64" s="62">
        <v>0.98680933000000004</v>
      </c>
      <c r="J64" s="62">
        <v>3.8128602999999997E-2</v>
      </c>
      <c r="K64" s="188"/>
      <c r="L64" s="258"/>
      <c r="M64" s="258"/>
      <c r="N64" s="56"/>
      <c r="O64" s="28"/>
      <c r="P64" s="56"/>
      <c r="Q64" s="28"/>
      <c r="R64" s="132"/>
      <c r="S64" s="213"/>
      <c r="T64" s="285"/>
      <c r="U64" s="27" t="s">
        <v>34</v>
      </c>
      <c r="V64" s="186"/>
      <c r="W64" s="56"/>
      <c r="X64" s="187">
        <v>36.424674000000003</v>
      </c>
      <c r="Y64" s="187">
        <v>39.904767999999997</v>
      </c>
      <c r="Z64" s="187">
        <v>0.98261050999999999</v>
      </c>
      <c r="AA64" s="62">
        <v>0.98810251999999998</v>
      </c>
      <c r="AB64" s="62">
        <v>3.4161467000000001E-2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0.98730300000000426</v>
      </c>
      <c r="AN64" s="121">
        <f t="shared" si="5"/>
        <v>0.89921099999999399</v>
      </c>
      <c r="AO64" s="121">
        <f t="shared" si="6"/>
        <v>1.6148400000000063E-3</v>
      </c>
      <c r="AP64" s="121">
        <f t="shared" si="7"/>
        <v>1.2931899999999441E-3</v>
      </c>
      <c r="AQ64" s="87">
        <f t="shared" si="8"/>
        <v>-3.9671359999999961E-3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39.718215000000001</v>
      </c>
      <c r="G65" s="187">
        <v>43.066491999999997</v>
      </c>
      <c r="H65" s="187">
        <v>0.99000330999999997</v>
      </c>
      <c r="I65" s="62">
        <v>0.99333612000000004</v>
      </c>
      <c r="J65" s="62">
        <v>1.8603175999999999E-2</v>
      </c>
      <c r="K65" s="188"/>
      <c r="L65" s="258"/>
      <c r="M65" s="258"/>
      <c r="N65" s="56"/>
      <c r="O65" s="28"/>
      <c r="P65" s="56"/>
      <c r="Q65" s="28"/>
      <c r="R65" s="132"/>
      <c r="S65" s="213"/>
      <c r="T65" s="285"/>
      <c r="U65" s="27" t="s">
        <v>35</v>
      </c>
      <c r="V65" s="186"/>
      <c r="W65" s="56"/>
      <c r="X65" s="187">
        <v>40.124887999999999</v>
      </c>
      <c r="Y65" s="187">
        <v>43.562418000000001</v>
      </c>
      <c r="Z65" s="187">
        <v>0.99079258999999997</v>
      </c>
      <c r="AA65" s="62">
        <v>0.99376452000000004</v>
      </c>
      <c r="AB65" s="62">
        <v>1.7163502000000001E-2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0.40667299999999784</v>
      </c>
      <c r="AN65" s="121">
        <f t="shared" si="5"/>
        <v>0.49592600000000431</v>
      </c>
      <c r="AO65" s="121">
        <f t="shared" si="6"/>
        <v>7.8928000000000331E-4</v>
      </c>
      <c r="AP65" s="121">
        <f t="shared" si="7"/>
        <v>4.2839999999999545E-4</v>
      </c>
      <c r="AQ65" s="87">
        <f t="shared" si="8"/>
        <v>-1.4396739999999984E-3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43.517851999999998</v>
      </c>
      <c r="G66" s="187">
        <v>46.574168</v>
      </c>
      <c r="H66" s="187">
        <v>0.99401161999999998</v>
      </c>
      <c r="I66" s="62">
        <v>0.99659761000000002</v>
      </c>
      <c r="J66" s="62">
        <v>7.8589460000000003E-3</v>
      </c>
      <c r="K66" s="188"/>
      <c r="L66" s="258"/>
      <c r="M66" s="258"/>
      <c r="N66" s="56"/>
      <c r="O66" s="28"/>
      <c r="P66" s="56"/>
      <c r="Q66" s="28"/>
      <c r="R66" s="132"/>
      <c r="S66" s="213"/>
      <c r="T66" s="285"/>
      <c r="U66" s="27" t="s">
        <v>37</v>
      </c>
      <c r="V66" s="186"/>
      <c r="W66" s="56"/>
      <c r="X66" s="187">
        <v>43.871447000000003</v>
      </c>
      <c r="Y66" s="187">
        <v>46.968006000000003</v>
      </c>
      <c r="Z66" s="187">
        <v>0.99443629</v>
      </c>
      <c r="AA66" s="62">
        <v>0.99689897999999999</v>
      </c>
      <c r="AB66" s="62">
        <v>6.9196550000000003E-3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0.35359500000000565</v>
      </c>
      <c r="AN66" s="121">
        <f t="shared" si="5"/>
        <v>0.39383800000000235</v>
      </c>
      <c r="AO66" s="121">
        <f t="shared" si="6"/>
        <v>4.2467000000001587E-4</v>
      </c>
      <c r="AP66" s="121">
        <f t="shared" si="7"/>
        <v>3.013699999999675E-4</v>
      </c>
      <c r="AQ66" s="87">
        <f t="shared" si="8"/>
        <v>-9.3929100000000008E-4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30.933855000000001</v>
      </c>
      <c r="G68" s="96">
        <v>34.595272999999999</v>
      </c>
      <c r="H68" s="96">
        <v>0.96640649999999995</v>
      </c>
      <c r="I68" s="60">
        <v>0.97025490999999997</v>
      </c>
      <c r="J68" s="60">
        <v>6.1707273E-2</v>
      </c>
      <c r="K68" s="61"/>
      <c r="L68" s="257"/>
      <c r="M68" s="257"/>
      <c r="N68" s="55"/>
      <c r="O68" s="26"/>
      <c r="P68" s="55"/>
      <c r="Q68" s="26"/>
      <c r="R68" s="131"/>
      <c r="S68" s="213"/>
      <c r="T68" s="287" t="s">
        <v>78</v>
      </c>
      <c r="U68" s="25" t="s">
        <v>33</v>
      </c>
      <c r="V68" s="39"/>
      <c r="W68" s="55"/>
      <c r="X68" s="96">
        <v>32.057918999999998</v>
      </c>
      <c r="Y68" s="96">
        <v>35.535234000000003</v>
      </c>
      <c r="Z68" s="96">
        <v>0.96817408999999999</v>
      </c>
      <c r="AA68" s="60">
        <v>0.97479300000000002</v>
      </c>
      <c r="AB68" s="60">
        <v>5.9692778000000002E-2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1.1240639999999971</v>
      </c>
      <c r="AN68" s="95">
        <f t="shared" si="5"/>
        <v>0.93996100000000382</v>
      </c>
      <c r="AO68" s="95">
        <f t="shared" si="6"/>
        <v>1.7675900000000411E-3</v>
      </c>
      <c r="AP68" s="95">
        <f t="shared" si="7"/>
        <v>4.5380900000000501E-3</v>
      </c>
      <c r="AQ68" s="120">
        <f t="shared" si="8"/>
        <v>-2.0144949999999981E-3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34.752246999999997</v>
      </c>
      <c r="G69" s="187">
        <v>38.127780000000001</v>
      </c>
      <c r="H69" s="187">
        <v>0.98048341999999999</v>
      </c>
      <c r="I69" s="62">
        <v>0.98466098999999996</v>
      </c>
      <c r="J69" s="62">
        <v>3.739605E-2</v>
      </c>
      <c r="K69" s="188"/>
      <c r="L69" s="258"/>
      <c r="M69" s="258"/>
      <c r="N69" s="56"/>
      <c r="O69" s="28"/>
      <c r="P69" s="56"/>
      <c r="Q69" s="28"/>
      <c r="R69" s="132"/>
      <c r="S69" s="213"/>
      <c r="T69" s="285"/>
      <c r="U69" s="27" t="s">
        <v>34</v>
      </c>
      <c r="V69" s="186"/>
      <c r="W69" s="56"/>
      <c r="X69" s="187">
        <v>35.702967999999998</v>
      </c>
      <c r="Y69" s="187">
        <v>39.089615999999999</v>
      </c>
      <c r="Z69" s="187">
        <v>0.98205344000000006</v>
      </c>
      <c r="AA69" s="62">
        <v>0.98635123999999996</v>
      </c>
      <c r="AB69" s="62">
        <v>3.4977064000000002E-2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0.95072100000000148</v>
      </c>
      <c r="AN69" s="121">
        <f t="shared" si="5"/>
        <v>0.96183599999999814</v>
      </c>
      <c r="AO69" s="121">
        <f t="shared" si="6"/>
        <v>1.5700200000000608E-3</v>
      </c>
      <c r="AP69" s="121">
        <f t="shared" si="7"/>
        <v>1.6902500000000042E-3</v>
      </c>
      <c r="AQ69" s="87">
        <f t="shared" si="8"/>
        <v>-2.418985999999998E-3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39.230497999999997</v>
      </c>
      <c r="G70" s="187">
        <v>42.502898999999999</v>
      </c>
      <c r="H70" s="187">
        <v>0.99023746999999995</v>
      </c>
      <c r="I70" s="62">
        <v>0.99286810000000003</v>
      </c>
      <c r="J70" s="62">
        <v>1.7021034000000001E-2</v>
      </c>
      <c r="K70" s="188"/>
      <c r="L70" s="258"/>
      <c r="M70" s="258"/>
      <c r="N70" s="56"/>
      <c r="O70" s="28"/>
      <c r="P70" s="56"/>
      <c r="Q70" s="28"/>
      <c r="R70" s="132"/>
      <c r="S70" s="213"/>
      <c r="T70" s="285"/>
      <c r="U70" s="27" t="s">
        <v>35</v>
      </c>
      <c r="V70" s="186"/>
      <c r="W70" s="56"/>
      <c r="X70" s="187">
        <v>39.977725999999997</v>
      </c>
      <c r="Y70" s="187">
        <v>43.514892000000003</v>
      </c>
      <c r="Z70" s="187">
        <v>0.99112160999999999</v>
      </c>
      <c r="AA70" s="62">
        <v>0.99399101000000001</v>
      </c>
      <c r="AB70" s="62">
        <v>1.5264125E-2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0.74722799999999978</v>
      </c>
      <c r="AN70" s="121">
        <f t="shared" si="5"/>
        <v>1.0119930000000039</v>
      </c>
      <c r="AO70" s="121">
        <f t="shared" si="6"/>
        <v>8.8414000000003323E-4</v>
      </c>
      <c r="AP70" s="121">
        <f t="shared" si="7"/>
        <v>1.122909999999977E-3</v>
      </c>
      <c r="AQ70" s="87">
        <f t="shared" si="8"/>
        <v>-1.7569090000000009E-3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43.816234000000001</v>
      </c>
      <c r="G71" s="187">
        <v>46.720384000000003</v>
      </c>
      <c r="H71" s="187">
        <v>0.99427962000000003</v>
      </c>
      <c r="I71" s="62">
        <v>0.99670199999999998</v>
      </c>
      <c r="J71" s="62">
        <v>7.0423945000000002E-3</v>
      </c>
      <c r="K71" s="188"/>
      <c r="L71" s="258"/>
      <c r="M71" s="258"/>
      <c r="N71" s="56"/>
      <c r="O71" s="28"/>
      <c r="P71" s="56"/>
      <c r="Q71" s="28"/>
      <c r="R71" s="132"/>
      <c r="S71" s="213"/>
      <c r="T71" s="285"/>
      <c r="U71" s="27" t="s">
        <v>37</v>
      </c>
      <c r="V71" s="186"/>
      <c r="W71" s="56"/>
      <c r="X71" s="187">
        <v>44.471873000000002</v>
      </c>
      <c r="Y71" s="187">
        <v>47.378261999999999</v>
      </c>
      <c r="Z71" s="187">
        <v>0.99463754000000004</v>
      </c>
      <c r="AA71" s="62">
        <v>0.99709316000000003</v>
      </c>
      <c r="AB71" s="62">
        <v>5.9498870000000001E-3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0.65563900000000075</v>
      </c>
      <c r="AN71" s="121">
        <f t="shared" si="5"/>
        <v>0.65787799999999663</v>
      </c>
      <c r="AO71" s="121">
        <f t="shared" si="6"/>
        <v>3.5792000000001156E-4</v>
      </c>
      <c r="AP71" s="121">
        <f t="shared" si="7"/>
        <v>3.9116000000005702E-4</v>
      </c>
      <c r="AQ71" s="87">
        <f t="shared" si="8"/>
        <v>-1.0925075000000001E-3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31.215685000000001</v>
      </c>
      <c r="G73" s="96">
        <v>35.530892999999999</v>
      </c>
      <c r="H73" s="96">
        <v>0.96937048000000003</v>
      </c>
      <c r="I73" s="60">
        <v>0.97602984000000004</v>
      </c>
      <c r="J73" s="60">
        <v>5.5702910000000001E-2</v>
      </c>
      <c r="K73" s="61"/>
      <c r="L73" s="257"/>
      <c r="M73" s="257"/>
      <c r="N73" s="55"/>
      <c r="O73" s="26"/>
      <c r="P73" s="55"/>
      <c r="Q73" s="26"/>
      <c r="R73" s="131"/>
      <c r="S73" s="213"/>
      <c r="T73" s="287" t="s">
        <v>79</v>
      </c>
      <c r="U73" s="25" t="s">
        <v>33</v>
      </c>
      <c r="V73" s="39"/>
      <c r="W73" s="55"/>
      <c r="X73" s="96">
        <v>32.691353999999997</v>
      </c>
      <c r="Y73" s="96">
        <v>36.593040999999999</v>
      </c>
      <c r="Z73" s="96">
        <v>0.97125463000000001</v>
      </c>
      <c r="AA73" s="60">
        <v>0.97916411000000003</v>
      </c>
      <c r="AB73" s="60">
        <v>5.5195093000000001E-2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1.4756689999999963</v>
      </c>
      <c r="AN73" s="95">
        <f t="shared" si="5"/>
        <v>1.0621480000000005</v>
      </c>
      <c r="AO73" s="95">
        <f t="shared" si="6"/>
        <v>1.8841499999999733E-3</v>
      </c>
      <c r="AP73" s="95">
        <f t="shared" si="7"/>
        <v>3.1342699999999946E-3</v>
      </c>
      <c r="AQ73" s="120">
        <f t="shared" si="8"/>
        <v>-5.0781700000000068E-4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34.975172000000001</v>
      </c>
      <c r="G74" s="187">
        <v>38.664619000000002</v>
      </c>
      <c r="H74" s="187">
        <v>0.98153345000000003</v>
      </c>
      <c r="I74" s="62">
        <v>0.98653972999999995</v>
      </c>
      <c r="J74" s="62">
        <v>3.7571670000000001E-2</v>
      </c>
      <c r="K74" s="188"/>
      <c r="L74" s="258"/>
      <c r="M74" s="258"/>
      <c r="N74" s="56"/>
      <c r="O74" s="28"/>
      <c r="P74" s="56"/>
      <c r="Q74" s="28"/>
      <c r="R74" s="132"/>
      <c r="S74" s="213"/>
      <c r="T74" s="285"/>
      <c r="U74" s="27" t="s">
        <v>34</v>
      </c>
      <c r="V74" s="186"/>
      <c r="W74" s="56"/>
      <c r="X74" s="187">
        <v>36.205976</v>
      </c>
      <c r="Y74" s="187">
        <v>39.587924999999998</v>
      </c>
      <c r="Z74" s="187">
        <v>0.9828846</v>
      </c>
      <c r="AA74" s="62">
        <v>0.98756495</v>
      </c>
      <c r="AB74" s="62">
        <v>3.3979160000000001E-2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1.2308039999999991</v>
      </c>
      <c r="AN74" s="121">
        <f t="shared" si="5"/>
        <v>0.92330599999999663</v>
      </c>
      <c r="AO74" s="121">
        <f t="shared" si="6"/>
        <v>1.3511499999999677E-3</v>
      </c>
      <c r="AP74" s="121">
        <f t="shared" si="7"/>
        <v>1.0252200000000489E-3</v>
      </c>
      <c r="AQ74" s="87">
        <f t="shared" si="8"/>
        <v>-3.5925100000000001E-3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39.430453</v>
      </c>
      <c r="G75" s="187">
        <v>42.936503999999999</v>
      </c>
      <c r="H75" s="187">
        <v>0.99049186</v>
      </c>
      <c r="I75" s="62">
        <v>0.99366156000000005</v>
      </c>
      <c r="J75" s="62">
        <v>1.6751867E-2</v>
      </c>
      <c r="K75" s="188"/>
      <c r="L75" s="258"/>
      <c r="M75" s="258"/>
      <c r="N75" s="56"/>
      <c r="O75" s="28"/>
      <c r="P75" s="56"/>
      <c r="Q75" s="28"/>
      <c r="R75" s="132"/>
      <c r="S75" s="213"/>
      <c r="T75" s="285"/>
      <c r="U75" s="27" t="s">
        <v>35</v>
      </c>
      <c r="V75" s="186"/>
      <c r="W75" s="56"/>
      <c r="X75" s="187">
        <v>40.632117999999998</v>
      </c>
      <c r="Y75" s="187">
        <v>43.971296000000002</v>
      </c>
      <c r="Z75" s="187">
        <v>0.9913054</v>
      </c>
      <c r="AA75" s="62">
        <v>0.99439778000000001</v>
      </c>
      <c r="AB75" s="62">
        <v>1.4722249499999999E-2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1.2016649999999984</v>
      </c>
      <c r="AN75" s="121">
        <f t="shared" si="5"/>
        <v>1.034792000000003</v>
      </c>
      <c r="AO75" s="121">
        <f t="shared" si="6"/>
        <v>8.1354000000000148E-4</v>
      </c>
      <c r="AP75" s="121">
        <f t="shared" si="7"/>
        <v>7.3621999999995413E-4</v>
      </c>
      <c r="AQ75" s="87">
        <f t="shared" si="8"/>
        <v>-2.0296175000000007E-3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43.885553000000002</v>
      </c>
      <c r="G76" s="187">
        <v>46.833824</v>
      </c>
      <c r="H76" s="187">
        <v>0.99436161999999995</v>
      </c>
      <c r="I76" s="62">
        <v>0.99675824999999996</v>
      </c>
      <c r="J76" s="62">
        <v>6.8782223000000003E-3</v>
      </c>
      <c r="K76" s="188"/>
      <c r="L76" s="258"/>
      <c r="M76" s="258"/>
      <c r="N76" s="56"/>
      <c r="O76" s="28"/>
      <c r="P76" s="56"/>
      <c r="Q76" s="28"/>
      <c r="R76" s="132"/>
      <c r="S76" s="213"/>
      <c r="T76" s="285"/>
      <c r="U76" s="27" t="s">
        <v>37</v>
      </c>
      <c r="V76" s="186"/>
      <c r="W76" s="56"/>
      <c r="X76" s="187">
        <v>44.562590999999998</v>
      </c>
      <c r="Y76" s="187">
        <v>47.441871999999996</v>
      </c>
      <c r="Z76" s="187">
        <v>0.99475590000000003</v>
      </c>
      <c r="AA76" s="62">
        <v>0.99716762999999997</v>
      </c>
      <c r="AB76" s="62">
        <v>6.0010905999999999E-3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0.67703799999999603</v>
      </c>
      <c r="AN76" s="121">
        <f t="shared" si="5"/>
        <v>0.60804799999999659</v>
      </c>
      <c r="AO76" s="121">
        <f t="shared" si="6"/>
        <v>3.9428000000008012E-4</v>
      </c>
      <c r="AP76" s="121">
        <f t="shared" si="7"/>
        <v>4.0938000000001473E-4</v>
      </c>
      <c r="AQ76" s="87">
        <f t="shared" si="8"/>
        <v>-8.7713170000000042E-4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31.447039</v>
      </c>
      <c r="G78" s="96">
        <v>35.286932999999998</v>
      </c>
      <c r="H78" s="96">
        <v>0.96958095</v>
      </c>
      <c r="I78" s="60">
        <v>0.97535715999999995</v>
      </c>
      <c r="J78" s="60">
        <v>5.3802259999999998E-2</v>
      </c>
      <c r="K78" s="61"/>
      <c r="L78" s="257"/>
      <c r="M78" s="257"/>
      <c r="N78" s="55"/>
      <c r="O78" s="26"/>
      <c r="P78" s="55"/>
      <c r="Q78" s="26"/>
      <c r="R78" s="131"/>
      <c r="S78" s="213"/>
      <c r="T78" s="287" t="s">
        <v>80</v>
      </c>
      <c r="U78" s="25" t="s">
        <v>33</v>
      </c>
      <c r="V78" s="39"/>
      <c r="W78" s="55"/>
      <c r="X78" s="96">
        <v>32.621918000000001</v>
      </c>
      <c r="Y78" s="96">
        <v>36.255459000000002</v>
      </c>
      <c r="Z78" s="96">
        <v>0.97128369999999997</v>
      </c>
      <c r="AA78" s="60">
        <v>0.97886271000000002</v>
      </c>
      <c r="AB78" s="60">
        <v>5.4620340000000003E-2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1.1748790000000007</v>
      </c>
      <c r="AN78" s="95">
        <f t="shared" si="5"/>
        <v>0.96852600000000422</v>
      </c>
      <c r="AO78" s="95">
        <f t="shared" si="6"/>
        <v>1.7027499999999751E-3</v>
      </c>
      <c r="AP78" s="95">
        <f t="shared" si="7"/>
        <v>3.5055500000000794E-3</v>
      </c>
      <c r="AQ78" s="120">
        <f t="shared" si="8"/>
        <v>8.1808000000000575E-4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35.146683000000003</v>
      </c>
      <c r="G79" s="187">
        <v>38.744163999999998</v>
      </c>
      <c r="H79" s="187">
        <v>0.98122946</v>
      </c>
      <c r="I79" s="62">
        <v>0.98649803999999996</v>
      </c>
      <c r="J79" s="62">
        <v>3.4935229999999998E-2</v>
      </c>
      <c r="K79" s="188"/>
      <c r="L79" s="258"/>
      <c r="M79" s="258"/>
      <c r="N79" s="56"/>
      <c r="O79" s="28"/>
      <c r="P79" s="56"/>
      <c r="Q79" s="28"/>
      <c r="R79" s="132"/>
      <c r="S79" s="213"/>
      <c r="T79" s="285"/>
      <c r="U79" s="27" t="s">
        <v>34</v>
      </c>
      <c r="V79" s="186"/>
      <c r="W79" s="56"/>
      <c r="X79" s="187">
        <v>36.235942000000001</v>
      </c>
      <c r="Y79" s="187">
        <v>39.703595999999997</v>
      </c>
      <c r="Z79" s="187">
        <v>0.98276023000000001</v>
      </c>
      <c r="AA79" s="62">
        <v>0.98784943999999997</v>
      </c>
      <c r="AB79" s="62">
        <v>3.2440602999999998E-2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1.0892589999999984</v>
      </c>
      <c r="AN79" s="121">
        <f t="shared" si="5"/>
        <v>0.95943199999999962</v>
      </c>
      <c r="AO79" s="121">
        <f t="shared" si="6"/>
        <v>1.5307700000000146E-3</v>
      </c>
      <c r="AP79" s="121">
        <f t="shared" si="7"/>
        <v>1.3514000000000026E-3</v>
      </c>
      <c r="AQ79" s="87">
        <f t="shared" si="8"/>
        <v>-2.4946269999999993E-3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39.430948999999998</v>
      </c>
      <c r="G80" s="187">
        <v>42.876005999999997</v>
      </c>
      <c r="H80" s="187">
        <v>0.99018706999999995</v>
      </c>
      <c r="I80" s="62">
        <v>0.99349394000000002</v>
      </c>
      <c r="J80" s="62">
        <v>1.6480086000000001E-2</v>
      </c>
      <c r="K80" s="188"/>
      <c r="L80" s="258"/>
      <c r="M80" s="258"/>
      <c r="N80" s="56"/>
      <c r="O80" s="28"/>
      <c r="P80" s="56"/>
      <c r="Q80" s="28"/>
      <c r="R80" s="132"/>
      <c r="S80" s="213"/>
      <c r="T80" s="285"/>
      <c r="U80" s="27" t="s">
        <v>35</v>
      </c>
      <c r="V80" s="186"/>
      <c r="W80" s="56"/>
      <c r="X80" s="187">
        <v>40.307941</v>
      </c>
      <c r="Y80" s="187">
        <v>43.671289000000002</v>
      </c>
      <c r="Z80" s="187">
        <v>0.99100337000000005</v>
      </c>
      <c r="AA80" s="62">
        <v>0.99427469000000002</v>
      </c>
      <c r="AB80" s="62">
        <v>1.4935682E-2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0.87699200000000133</v>
      </c>
      <c r="AN80" s="121">
        <f t="shared" si="5"/>
        <v>0.79528300000000485</v>
      </c>
      <c r="AO80" s="121">
        <f t="shared" si="6"/>
        <v>8.1630000000010305E-4</v>
      </c>
      <c r="AP80" s="121">
        <f t="shared" si="7"/>
        <v>7.8074999999999672E-4</v>
      </c>
      <c r="AQ80" s="87">
        <f t="shared" si="8"/>
        <v>-1.544404000000001E-3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43.432138999999999</v>
      </c>
      <c r="G81" s="187">
        <v>46.481572999999997</v>
      </c>
      <c r="H81" s="187">
        <v>0.99413472000000003</v>
      </c>
      <c r="I81" s="62">
        <v>0.99669631999999997</v>
      </c>
      <c r="J81" s="62">
        <v>7.3620810000000004E-3</v>
      </c>
      <c r="K81" s="188"/>
      <c r="L81" s="258"/>
      <c r="M81" s="258"/>
      <c r="N81" s="56"/>
      <c r="O81" s="28"/>
      <c r="P81" s="56"/>
      <c r="Q81" s="28"/>
      <c r="R81" s="132"/>
      <c r="S81" s="213"/>
      <c r="T81" s="285"/>
      <c r="U81" s="27" t="s">
        <v>37</v>
      </c>
      <c r="V81" s="186"/>
      <c r="W81" s="56"/>
      <c r="X81" s="187">
        <v>43.991537999999998</v>
      </c>
      <c r="Y81" s="187">
        <v>46.971094000000001</v>
      </c>
      <c r="Z81" s="187">
        <v>0.99447308000000001</v>
      </c>
      <c r="AA81" s="62">
        <v>0.99698646999999996</v>
      </c>
      <c r="AB81" s="62">
        <v>6.3064782999999996E-3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0.55939899999999909</v>
      </c>
      <c r="AN81" s="121">
        <f t="shared" si="5"/>
        <v>0.48952100000000343</v>
      </c>
      <c r="AO81" s="121">
        <f t="shared" si="6"/>
        <v>3.3835999999998201E-4</v>
      </c>
      <c r="AP81" s="121">
        <f t="shared" si="7"/>
        <v>2.9014999999998903E-4</v>
      </c>
      <c r="AQ81" s="87">
        <f t="shared" si="8"/>
        <v>-1.0556027000000008E-3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31.467271</v>
      </c>
      <c r="G83" s="96">
        <v>35.112118000000002</v>
      </c>
      <c r="H83" s="96">
        <v>0.96930965999999996</v>
      </c>
      <c r="I83" s="60">
        <v>0.97576870000000004</v>
      </c>
      <c r="J83" s="60">
        <v>5.4637476999999997E-2</v>
      </c>
      <c r="K83" s="61"/>
      <c r="L83" s="257"/>
      <c r="M83" s="257"/>
      <c r="N83" s="55"/>
      <c r="O83" s="26"/>
      <c r="P83" s="55"/>
      <c r="Q83" s="26"/>
      <c r="R83" s="131"/>
      <c r="S83" s="213"/>
      <c r="T83" s="284" t="s">
        <v>81</v>
      </c>
      <c r="U83" s="25" t="s">
        <v>33</v>
      </c>
      <c r="V83" s="39"/>
      <c r="W83" s="55"/>
      <c r="X83" s="96">
        <v>32.673434999999998</v>
      </c>
      <c r="Y83" s="96">
        <v>36.137878000000001</v>
      </c>
      <c r="Z83" s="96">
        <v>0.97150669999999995</v>
      </c>
      <c r="AA83" s="60">
        <v>0.97890613000000004</v>
      </c>
      <c r="AB83" s="60">
        <v>5.3651770000000001E-2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1.2061639999999976</v>
      </c>
      <c r="AN83" s="95">
        <f t="shared" si="5"/>
        <v>1.0257599999999982</v>
      </c>
      <c r="AO83" s="95">
        <f t="shared" si="6"/>
        <v>2.1970399999999835E-3</v>
      </c>
      <c r="AP83" s="95">
        <f t="shared" si="7"/>
        <v>3.1374299999999966E-3</v>
      </c>
      <c r="AQ83" s="120">
        <f t="shared" si="8"/>
        <v>-9.8570699999999539E-4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35.379953999999998</v>
      </c>
      <c r="G84" s="187">
        <v>38.805698999999997</v>
      </c>
      <c r="H84" s="187">
        <v>0.98117283</v>
      </c>
      <c r="I84" s="62">
        <v>0.98673858999999997</v>
      </c>
      <c r="J84" s="62">
        <v>3.4368969999999999E-2</v>
      </c>
      <c r="K84" s="188"/>
      <c r="L84" s="258"/>
      <c r="M84" s="258"/>
      <c r="N84" s="56"/>
      <c r="O84" s="28"/>
      <c r="P84" s="56"/>
      <c r="Q84" s="28"/>
      <c r="R84" s="132"/>
      <c r="S84" s="213"/>
      <c r="T84" s="285"/>
      <c r="U84" s="27" t="s">
        <v>34</v>
      </c>
      <c r="V84" s="186"/>
      <c r="W84" s="56"/>
      <c r="X84" s="187">
        <v>36.359912999999999</v>
      </c>
      <c r="Y84" s="187">
        <v>39.714956999999998</v>
      </c>
      <c r="Z84" s="187">
        <v>0.98303978000000003</v>
      </c>
      <c r="AA84" s="62">
        <v>0.98810439000000005</v>
      </c>
      <c r="AB84" s="62">
        <v>3.0703437E-2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0.97995900000000091</v>
      </c>
      <c r="AN84" s="121">
        <f t="shared" si="5"/>
        <v>0.90925800000000123</v>
      </c>
      <c r="AO84" s="121">
        <f t="shared" si="6"/>
        <v>1.8669500000000339E-3</v>
      </c>
      <c r="AP84" s="121">
        <f t="shared" si="7"/>
        <v>1.3658000000000836E-3</v>
      </c>
      <c r="AQ84" s="87">
        <f t="shared" si="8"/>
        <v>-3.6655329999999986E-3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39.560358999999998</v>
      </c>
      <c r="G85" s="187">
        <v>42.842056999999997</v>
      </c>
      <c r="H85" s="187">
        <v>0.99005080000000001</v>
      </c>
      <c r="I85" s="62">
        <v>0.99344471999999995</v>
      </c>
      <c r="J85" s="62">
        <v>1.6488444000000001E-2</v>
      </c>
      <c r="K85" s="188"/>
      <c r="L85" s="258"/>
      <c r="M85" s="258"/>
      <c r="N85" s="56"/>
      <c r="O85" s="28"/>
      <c r="P85" s="56"/>
      <c r="Q85" s="28"/>
      <c r="R85" s="132"/>
      <c r="S85" s="213"/>
      <c r="T85" s="285"/>
      <c r="U85" s="27" t="s">
        <v>35</v>
      </c>
      <c r="V85" s="186"/>
      <c r="W85" s="56"/>
      <c r="X85" s="187">
        <v>40.195044000000003</v>
      </c>
      <c r="Y85" s="187">
        <v>43.583086999999999</v>
      </c>
      <c r="Z85" s="187">
        <v>0.99099625000000002</v>
      </c>
      <c r="AA85" s="62">
        <v>0.99431466000000002</v>
      </c>
      <c r="AB85" s="62">
        <v>1.4713373E-2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0.63468500000000461</v>
      </c>
      <c r="AN85" s="121">
        <f t="shared" si="5"/>
        <v>0.74103000000000208</v>
      </c>
      <c r="AO85" s="121">
        <f t="shared" si="6"/>
        <v>9.4545000000001433E-4</v>
      </c>
      <c r="AP85" s="121">
        <f t="shared" si="7"/>
        <v>8.6994000000006899E-4</v>
      </c>
      <c r="AQ85" s="87">
        <f t="shared" si="8"/>
        <v>-1.7750710000000013E-3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43.202804</v>
      </c>
      <c r="G86" s="187">
        <v>46.253200999999997</v>
      </c>
      <c r="H86" s="187">
        <v>0.99399614999999997</v>
      </c>
      <c r="I86" s="62">
        <v>0.99661177999999995</v>
      </c>
      <c r="J86" s="62">
        <v>7.5189597000000002E-3</v>
      </c>
      <c r="K86" s="188"/>
      <c r="L86" s="258"/>
      <c r="M86" s="258"/>
      <c r="N86" s="56"/>
      <c r="O86" s="28"/>
      <c r="P86" s="56"/>
      <c r="Q86" s="28"/>
      <c r="R86" s="132"/>
      <c r="S86" s="213"/>
      <c r="T86" s="285"/>
      <c r="U86" s="27" t="s">
        <v>37</v>
      </c>
      <c r="V86" s="186"/>
      <c r="W86" s="56"/>
      <c r="X86" s="187">
        <v>43.778336000000003</v>
      </c>
      <c r="Y86" s="187">
        <v>46.767153999999998</v>
      </c>
      <c r="Z86" s="187">
        <v>0.99437710000000001</v>
      </c>
      <c r="AA86" s="62">
        <v>0.99694097999999998</v>
      </c>
      <c r="AB86" s="62">
        <v>6.6407819999999996E-3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0.5755320000000026</v>
      </c>
      <c r="AN86" s="121">
        <f t="shared" si="5"/>
        <v>0.51395300000000077</v>
      </c>
      <c r="AO86" s="121">
        <f t="shared" si="6"/>
        <v>3.8095000000004653E-4</v>
      </c>
      <c r="AP86" s="121">
        <f t="shared" si="7"/>
        <v>3.2920000000002947E-4</v>
      </c>
      <c r="AQ86" s="87">
        <f t="shared" si="8"/>
        <v>-8.7817770000000062E-4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31.842666000000001</v>
      </c>
      <c r="G88" s="96">
        <v>35.787936999999999</v>
      </c>
      <c r="H88" s="96">
        <v>0.96962853999999998</v>
      </c>
      <c r="I88" s="60">
        <v>0.97645828999999995</v>
      </c>
      <c r="J88" s="60">
        <v>5.4693489999999997E-2</v>
      </c>
      <c r="K88" s="61"/>
      <c r="L88" s="257"/>
      <c r="M88" s="257"/>
      <c r="N88" s="55"/>
      <c r="O88" s="26"/>
      <c r="P88" s="55"/>
      <c r="Q88" s="26"/>
      <c r="R88" s="131"/>
      <c r="S88" s="213"/>
      <c r="T88" s="284" t="s">
        <v>82</v>
      </c>
      <c r="U88" s="25" t="s">
        <v>33</v>
      </c>
      <c r="V88" s="39"/>
      <c r="W88" s="55"/>
      <c r="X88" s="96">
        <v>32.811546</v>
      </c>
      <c r="Y88" s="96">
        <v>36.397171</v>
      </c>
      <c r="Z88" s="96">
        <v>0.97179601999999998</v>
      </c>
      <c r="AA88" s="60">
        <v>0.97920083999999996</v>
      </c>
      <c r="AB88" s="60">
        <v>5.4192576999999999E-2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0.96887999999999863</v>
      </c>
      <c r="AN88" s="95">
        <f t="shared" si="5"/>
        <v>0.60923400000000072</v>
      </c>
      <c r="AO88" s="95">
        <f t="shared" si="6"/>
        <v>2.1674799999999994E-3</v>
      </c>
      <c r="AP88" s="95">
        <f t="shared" si="7"/>
        <v>2.7425500000000103E-3</v>
      </c>
      <c r="AQ88" s="120">
        <f t="shared" si="8"/>
        <v>-5.0091299999999866E-4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35.825876000000001</v>
      </c>
      <c r="G89" s="187">
        <v>39.341648999999997</v>
      </c>
      <c r="H89" s="187">
        <v>0.98144235000000002</v>
      </c>
      <c r="I89" s="62">
        <v>0.98696989000000002</v>
      </c>
      <c r="J89" s="62">
        <v>3.4975923999999999E-2</v>
      </c>
      <c r="K89" s="188"/>
      <c r="L89" s="258"/>
      <c r="M89" s="258"/>
      <c r="N89" s="56"/>
      <c r="O89" s="28"/>
      <c r="P89" s="56"/>
      <c r="Q89" s="28"/>
      <c r="R89" s="132"/>
      <c r="S89" s="213"/>
      <c r="T89" s="285"/>
      <c r="U89" s="27" t="s">
        <v>34</v>
      </c>
      <c r="V89" s="186"/>
      <c r="W89" s="56"/>
      <c r="X89" s="187">
        <v>36.712544000000001</v>
      </c>
      <c r="Y89" s="187">
        <v>40.124809999999997</v>
      </c>
      <c r="Z89" s="187">
        <v>0.98323477999999997</v>
      </c>
      <c r="AA89" s="62">
        <v>0.98826382000000002</v>
      </c>
      <c r="AB89" s="62">
        <v>3.0263271000000001E-2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0.88666800000000023</v>
      </c>
      <c r="AN89" s="121">
        <f t="shared" si="5"/>
        <v>0.78316099999999977</v>
      </c>
      <c r="AO89" s="121">
        <f t="shared" si="6"/>
        <v>1.792429999999956E-3</v>
      </c>
      <c r="AP89" s="121">
        <f t="shared" si="7"/>
        <v>1.2939299999999987E-3</v>
      </c>
      <c r="AQ89" s="87">
        <f t="shared" si="8"/>
        <v>-4.7126529999999972E-3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39.954287000000001</v>
      </c>
      <c r="G90" s="187">
        <v>43.323230000000002</v>
      </c>
      <c r="H90" s="187">
        <v>0.99020743</v>
      </c>
      <c r="I90" s="62">
        <v>0.9936779</v>
      </c>
      <c r="J90" s="62">
        <v>1.6599335E-2</v>
      </c>
      <c r="K90" s="188"/>
      <c r="L90" s="258"/>
      <c r="M90" s="258"/>
      <c r="N90" s="56"/>
      <c r="O90" s="28"/>
      <c r="P90" s="56"/>
      <c r="Q90" s="28"/>
      <c r="R90" s="132"/>
      <c r="S90" s="213"/>
      <c r="T90" s="285"/>
      <c r="U90" s="27" t="s">
        <v>35</v>
      </c>
      <c r="V90" s="186"/>
      <c r="W90" s="56"/>
      <c r="X90" s="187">
        <v>40.447235999999997</v>
      </c>
      <c r="Y90" s="187">
        <v>43.766755000000003</v>
      </c>
      <c r="Z90" s="187">
        <v>0.99110089000000001</v>
      </c>
      <c r="AA90" s="62">
        <v>0.99426137000000003</v>
      </c>
      <c r="AB90" s="62">
        <v>1.5066726000000001E-2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0.49294899999999586</v>
      </c>
      <c r="AN90" s="121">
        <f t="shared" si="5"/>
        <v>0.44352500000000106</v>
      </c>
      <c r="AO90" s="121">
        <f t="shared" si="6"/>
        <v>8.9346000000001258E-4</v>
      </c>
      <c r="AP90" s="121">
        <f t="shared" si="7"/>
        <v>5.8347000000003035E-4</v>
      </c>
      <c r="AQ90" s="87">
        <f t="shared" si="8"/>
        <v>-1.532608999999999E-3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43.553265000000003</v>
      </c>
      <c r="G91" s="187">
        <v>46.616019000000001</v>
      </c>
      <c r="H91" s="187">
        <v>0.99418591000000001</v>
      </c>
      <c r="I91" s="62">
        <v>0.99673197000000002</v>
      </c>
      <c r="J91" s="62">
        <v>7.3778849999999998E-3</v>
      </c>
      <c r="K91" s="188"/>
      <c r="L91" s="258"/>
      <c r="M91" s="258"/>
      <c r="N91" s="56"/>
      <c r="O91" s="28"/>
      <c r="P91" s="56"/>
      <c r="Q91" s="28"/>
      <c r="R91" s="132"/>
      <c r="S91" s="213"/>
      <c r="T91" s="285"/>
      <c r="U91" s="27" t="s">
        <v>37</v>
      </c>
      <c r="V91" s="186"/>
      <c r="W91" s="56"/>
      <c r="X91" s="187">
        <v>44.152883000000003</v>
      </c>
      <c r="Y91" s="187">
        <v>47.114780000000003</v>
      </c>
      <c r="Z91" s="187">
        <v>0.99457731999999999</v>
      </c>
      <c r="AA91" s="62">
        <v>0.99701985000000004</v>
      </c>
      <c r="AB91" s="62">
        <v>6.3428412999999998E-3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0.59961799999999954</v>
      </c>
      <c r="AN91" s="121">
        <f t="shared" si="5"/>
        <v>0.49876100000000179</v>
      </c>
      <c r="AO91" s="121">
        <f t="shared" si="6"/>
        <v>3.9140999999998094E-4</v>
      </c>
      <c r="AP91" s="121">
        <f t="shared" si="7"/>
        <v>2.8788000000001812E-4</v>
      </c>
      <c r="AQ91" s="87">
        <f t="shared" si="8"/>
        <v>-1.0350437000000001E-3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32.289681999999999</v>
      </c>
      <c r="G93" s="96">
        <v>35.855668999999999</v>
      </c>
      <c r="H93" s="96">
        <v>0.96929120999999996</v>
      </c>
      <c r="I93" s="60">
        <v>0.97697699000000005</v>
      </c>
      <c r="J93" s="60">
        <v>5.6837029999999997E-2</v>
      </c>
      <c r="K93" s="61"/>
      <c r="L93" s="257"/>
      <c r="M93" s="257"/>
      <c r="N93" s="55"/>
      <c r="O93" s="26"/>
      <c r="P93" s="55"/>
      <c r="Q93" s="26"/>
      <c r="R93" s="131"/>
      <c r="S93" s="213"/>
      <c r="T93" s="284" t="s">
        <v>83</v>
      </c>
      <c r="U93" s="25" t="s">
        <v>33</v>
      </c>
      <c r="V93" s="39"/>
      <c r="W93" s="55"/>
      <c r="X93" s="96">
        <v>32.649493999999997</v>
      </c>
      <c r="Y93" s="96">
        <v>36.091346000000001</v>
      </c>
      <c r="Z93" s="96">
        <v>0.97089121</v>
      </c>
      <c r="AA93" s="60">
        <v>0.97868135000000001</v>
      </c>
      <c r="AB93" s="60">
        <v>5.7036612E-2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0.35981199999999802</v>
      </c>
      <c r="AN93" s="95">
        <f t="shared" si="5"/>
        <v>0.23567700000000258</v>
      </c>
      <c r="AO93" s="95">
        <f t="shared" si="6"/>
        <v>1.6000000000000458E-3</v>
      </c>
      <c r="AP93" s="95">
        <f t="shared" si="7"/>
        <v>1.7043599999999604E-3</v>
      </c>
      <c r="AQ93" s="120">
        <f t="shared" si="8"/>
        <v>1.995820000000037E-4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35.248553999999999</v>
      </c>
      <c r="G94" s="187">
        <v>38.811996000000001</v>
      </c>
      <c r="H94" s="187">
        <v>0.98101092000000001</v>
      </c>
      <c r="I94" s="62">
        <v>0.98636617999999998</v>
      </c>
      <c r="J94" s="62">
        <v>3.6627844E-2</v>
      </c>
      <c r="K94" s="188"/>
      <c r="L94" s="258"/>
      <c r="M94" s="258"/>
      <c r="N94" s="56"/>
      <c r="O94" s="28"/>
      <c r="P94" s="56"/>
      <c r="Q94" s="28"/>
      <c r="R94" s="132"/>
      <c r="S94" s="213"/>
      <c r="T94" s="285"/>
      <c r="U94" s="27" t="s">
        <v>34</v>
      </c>
      <c r="V94" s="186"/>
      <c r="W94" s="56"/>
      <c r="X94" s="187">
        <v>36.129311999999999</v>
      </c>
      <c r="Y94" s="187">
        <v>39.658575999999996</v>
      </c>
      <c r="Z94" s="187">
        <v>0.98284990000000005</v>
      </c>
      <c r="AA94" s="62">
        <v>0.98795301999999996</v>
      </c>
      <c r="AB94" s="62">
        <v>3.1175798000000001E-2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0.88075800000000015</v>
      </c>
      <c r="AN94" s="121">
        <f t="shared" si="5"/>
        <v>0.84657999999999589</v>
      </c>
      <c r="AO94" s="121">
        <f t="shared" si="6"/>
        <v>1.8389800000000456E-3</v>
      </c>
      <c r="AP94" s="121">
        <f t="shared" si="7"/>
        <v>1.5868399999999783E-3</v>
      </c>
      <c r="AQ94" s="87">
        <f t="shared" si="8"/>
        <v>-5.4520459999999986E-3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39.589283999999999</v>
      </c>
      <c r="G95" s="187">
        <v>43.111293000000003</v>
      </c>
      <c r="H95" s="187">
        <v>0.99017856999999998</v>
      </c>
      <c r="I95" s="62">
        <v>0.99352244000000001</v>
      </c>
      <c r="J95" s="62">
        <v>1.7430472999999998E-2</v>
      </c>
      <c r="K95" s="188"/>
      <c r="L95" s="258"/>
      <c r="M95" s="258"/>
      <c r="N95" s="56"/>
      <c r="O95" s="28"/>
      <c r="P95" s="56"/>
      <c r="Q95" s="28"/>
      <c r="R95" s="132"/>
      <c r="S95" s="213"/>
      <c r="T95" s="285"/>
      <c r="U95" s="27" t="s">
        <v>35</v>
      </c>
      <c r="V95" s="186"/>
      <c r="W95" s="56"/>
      <c r="X95" s="187">
        <v>40.041106999999997</v>
      </c>
      <c r="Y95" s="187">
        <v>43.534654000000003</v>
      </c>
      <c r="Z95" s="187">
        <v>0.99096304000000002</v>
      </c>
      <c r="AA95" s="62">
        <v>0.99397864000000002</v>
      </c>
      <c r="AB95" s="62">
        <v>1.5850329999999999E-2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0.45182299999999742</v>
      </c>
      <c r="AN95" s="121">
        <f t="shared" si="5"/>
        <v>0.42336099999999988</v>
      </c>
      <c r="AO95" s="121">
        <f t="shared" si="6"/>
        <v>7.8447000000003708E-4</v>
      </c>
      <c r="AP95" s="121">
        <f t="shared" si="7"/>
        <v>4.562000000000177E-4</v>
      </c>
      <c r="AQ95" s="87">
        <f t="shared" si="8"/>
        <v>-1.5801429999999991E-3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43.578546000000003</v>
      </c>
      <c r="G96" s="187">
        <v>46.720874999999999</v>
      </c>
      <c r="H96" s="187">
        <v>0.99418761</v>
      </c>
      <c r="I96" s="62">
        <v>0.99670320999999995</v>
      </c>
      <c r="J96" s="62">
        <v>7.3880576999999998E-3</v>
      </c>
      <c r="K96" s="188"/>
      <c r="L96" s="258"/>
      <c r="M96" s="258"/>
      <c r="N96" s="56"/>
      <c r="O96" s="28"/>
      <c r="P96" s="56"/>
      <c r="Q96" s="28"/>
      <c r="R96" s="132"/>
      <c r="S96" s="213"/>
      <c r="T96" s="285"/>
      <c r="U96" s="27" t="s">
        <v>37</v>
      </c>
      <c r="V96" s="186"/>
      <c r="W96" s="56"/>
      <c r="X96" s="187">
        <v>44.042749999999998</v>
      </c>
      <c r="Y96" s="187">
        <v>47.090156</v>
      </c>
      <c r="Z96" s="187">
        <v>0.99457667000000005</v>
      </c>
      <c r="AA96" s="62">
        <v>0.99693482</v>
      </c>
      <c r="AB96" s="62">
        <v>6.4413454000000004E-3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0.46420399999999518</v>
      </c>
      <c r="AN96" s="121">
        <f t="shared" si="5"/>
        <v>0.36928100000000086</v>
      </c>
      <c r="AO96" s="121">
        <f t="shared" si="6"/>
        <v>3.8906000000005214E-4</v>
      </c>
      <c r="AP96" s="121">
        <f t="shared" si="7"/>
        <v>2.3161000000004872E-4</v>
      </c>
      <c r="AQ96" s="87">
        <f t="shared" si="8"/>
        <v>-9.467122999999994E-4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32.514494999999997</v>
      </c>
      <c r="G98" s="96">
        <v>36.302180999999997</v>
      </c>
      <c r="H98" s="96">
        <v>0.96785012000000004</v>
      </c>
      <c r="I98" s="60">
        <v>0.97602823000000005</v>
      </c>
      <c r="J98" s="60">
        <v>5.9113204000000003E-2</v>
      </c>
      <c r="K98" s="61"/>
      <c r="L98" s="257"/>
      <c r="M98" s="257"/>
      <c r="N98" s="55"/>
      <c r="O98" s="26"/>
      <c r="P98" s="55"/>
      <c r="Q98" s="26"/>
      <c r="R98" s="131"/>
      <c r="S98" s="213"/>
      <c r="T98" s="284" t="s">
        <v>84</v>
      </c>
      <c r="U98" s="25" t="s">
        <v>33</v>
      </c>
      <c r="V98" s="39"/>
      <c r="W98" s="55"/>
      <c r="X98" s="96">
        <v>32.835909000000001</v>
      </c>
      <c r="Y98" s="96">
        <v>36.390695000000001</v>
      </c>
      <c r="Z98" s="96">
        <v>0.96907231999999999</v>
      </c>
      <c r="AA98" s="60">
        <v>0.97833559000000003</v>
      </c>
      <c r="AB98" s="60">
        <v>5.9006672000000003E-2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0.32141400000000431</v>
      </c>
      <c r="AN98" s="95">
        <f t="shared" si="15"/>
        <v>8.8514000000003534E-2</v>
      </c>
      <c r="AO98" s="95">
        <f t="shared" si="16"/>
        <v>1.2221999999999511E-3</v>
      </c>
      <c r="AP98" s="95">
        <f t="shared" si="17"/>
        <v>2.3073599999999805E-3</v>
      </c>
      <c r="AQ98" s="120">
        <f t="shared" si="18"/>
        <v>-1.0653199999999946E-4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35.475610000000003</v>
      </c>
      <c r="G99" s="187">
        <v>38.952616999999996</v>
      </c>
      <c r="H99" s="187">
        <v>0.98053634000000001</v>
      </c>
      <c r="I99" s="62">
        <v>0.98616139000000003</v>
      </c>
      <c r="J99" s="62">
        <v>3.7958869999999999E-2</v>
      </c>
      <c r="K99" s="188"/>
      <c r="L99" s="258"/>
      <c r="M99" s="258"/>
      <c r="N99" s="56"/>
      <c r="O99" s="28"/>
      <c r="P99" s="56"/>
      <c r="Q99" s="28"/>
      <c r="R99" s="132"/>
      <c r="S99" s="213"/>
      <c r="T99" s="285"/>
      <c r="U99" s="27" t="s">
        <v>34</v>
      </c>
      <c r="V99" s="186"/>
      <c r="W99" s="56"/>
      <c r="X99" s="187">
        <v>36.185957999999999</v>
      </c>
      <c r="Y99" s="187">
        <v>39.677615000000003</v>
      </c>
      <c r="Z99" s="187">
        <v>0.9821744</v>
      </c>
      <c r="AA99" s="62">
        <v>0.98734957000000001</v>
      </c>
      <c r="AB99" s="62">
        <v>3.4074902999999997E-2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0.7103479999999962</v>
      </c>
      <c r="AN99" s="121">
        <f t="shared" si="15"/>
        <v>0.72499800000000647</v>
      </c>
      <c r="AO99" s="121">
        <f t="shared" si="16"/>
        <v>1.6380599999999967E-3</v>
      </c>
      <c r="AP99" s="121">
        <f t="shared" si="17"/>
        <v>1.1881799999999831E-3</v>
      </c>
      <c r="AQ99" s="87">
        <f t="shared" si="18"/>
        <v>-3.8839670000000021E-3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39.721226000000001</v>
      </c>
      <c r="G100" s="187">
        <v>43.070121999999998</v>
      </c>
      <c r="H100" s="187">
        <v>0.98998098999999995</v>
      </c>
      <c r="I100" s="62">
        <v>0.99330996999999999</v>
      </c>
      <c r="J100" s="62">
        <v>1.8341449999999999E-2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85"/>
      <c r="U100" s="27" t="s">
        <v>35</v>
      </c>
      <c r="V100" s="186"/>
      <c r="W100" s="56"/>
      <c r="X100" s="187">
        <v>40.218971000000003</v>
      </c>
      <c r="Y100" s="187">
        <v>43.576191999999999</v>
      </c>
      <c r="Z100" s="187">
        <v>0.99079574000000004</v>
      </c>
      <c r="AA100" s="62">
        <v>0.99386470999999998</v>
      </c>
      <c r="AB100" s="62">
        <v>1.7030943E-2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0.49774500000000188</v>
      </c>
      <c r="AN100" s="121">
        <f t="shared" si="15"/>
        <v>0.50607000000000113</v>
      </c>
      <c r="AO100" s="121">
        <f t="shared" si="16"/>
        <v>8.1475000000008624E-4</v>
      </c>
      <c r="AP100" s="121">
        <f t="shared" si="17"/>
        <v>5.5473999999999801E-4</v>
      </c>
      <c r="AQ100" s="87">
        <f t="shared" si="18"/>
        <v>-1.310506999999999E-3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43.626828000000003</v>
      </c>
      <c r="G101" s="187">
        <v>46.652000000000001</v>
      </c>
      <c r="H101" s="187">
        <v>0.99405885999999999</v>
      </c>
      <c r="I101" s="62">
        <v>0.99661999999999995</v>
      </c>
      <c r="J101" s="62">
        <v>7.6210030000000003E-3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85"/>
      <c r="U101" s="27" t="s">
        <v>37</v>
      </c>
      <c r="V101" s="186"/>
      <c r="W101" s="56"/>
      <c r="X101" s="187">
        <v>44.010902000000002</v>
      </c>
      <c r="Y101" s="187">
        <v>46.995705999999998</v>
      </c>
      <c r="Z101" s="187">
        <v>0.99448046000000001</v>
      </c>
      <c r="AA101" s="62">
        <v>0.99688242999999999</v>
      </c>
      <c r="AB101" s="62">
        <v>6.8373634000000001E-3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0.38407399999999825</v>
      </c>
      <c r="AN101" s="121">
        <f t="shared" si="15"/>
        <v>0.3437059999999974</v>
      </c>
      <c r="AO101" s="121">
        <f t="shared" si="16"/>
        <v>4.2160000000002196E-4</v>
      </c>
      <c r="AP101" s="121">
        <f t="shared" si="17"/>
        <v>2.6243000000003569E-4</v>
      </c>
      <c r="AQ101" s="87">
        <f t="shared" si="18"/>
        <v>-7.8363960000000024E-4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31.638155999999999</v>
      </c>
      <c r="G103" s="96">
        <v>35.674917000000001</v>
      </c>
      <c r="H103" s="96">
        <v>0.96968483000000005</v>
      </c>
      <c r="I103" s="60">
        <v>0.97484901999999996</v>
      </c>
      <c r="J103" s="60">
        <v>6.0056991999999997E-2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84" t="s">
        <v>85</v>
      </c>
      <c r="U103" s="25" t="s">
        <v>33</v>
      </c>
      <c r="V103" s="39"/>
      <c r="W103" s="55"/>
      <c r="X103" s="96">
        <v>32.726675999999998</v>
      </c>
      <c r="Y103" s="96">
        <v>36.426501999999999</v>
      </c>
      <c r="Z103" s="96">
        <v>0.96998519999999999</v>
      </c>
      <c r="AA103" s="60">
        <v>0.97682042000000002</v>
      </c>
      <c r="AB103" s="60">
        <v>6.1347466000000003E-2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1.088519999999999</v>
      </c>
      <c r="AN103" s="95">
        <f t="shared" si="15"/>
        <v>0.75158499999999862</v>
      </c>
      <c r="AO103" s="95">
        <f t="shared" si="16"/>
        <v>3.0036999999993874E-4</v>
      </c>
      <c r="AP103" s="95">
        <f t="shared" si="17"/>
        <v>1.9714000000000675E-3</v>
      </c>
      <c r="AQ103" s="120">
        <f t="shared" si="18"/>
        <v>1.2904740000000067E-3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35.479846999999999</v>
      </c>
      <c r="G104" s="187">
        <v>38.983423999999999</v>
      </c>
      <c r="H104" s="187">
        <v>0.98148756000000004</v>
      </c>
      <c r="I104" s="62">
        <v>0.98636422999999995</v>
      </c>
      <c r="J104" s="62">
        <v>3.7969957999999998E-2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85"/>
      <c r="U104" s="27" t="s">
        <v>34</v>
      </c>
      <c r="V104" s="186"/>
      <c r="W104" s="56"/>
      <c r="X104" s="187">
        <v>35.815181000000003</v>
      </c>
      <c r="Y104" s="187">
        <v>39.234425999999999</v>
      </c>
      <c r="Z104" s="187">
        <v>0.98305792000000003</v>
      </c>
      <c r="AA104" s="62">
        <v>0.98699261999999999</v>
      </c>
      <c r="AB104" s="62">
        <v>3.6390779999999998E-2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0.33533400000000313</v>
      </c>
      <c r="AN104" s="121">
        <f t="shared" si="15"/>
        <v>0.25100199999999973</v>
      </c>
      <c r="AO104" s="121">
        <f t="shared" si="16"/>
        <v>1.5703599999999929E-3</v>
      </c>
      <c r="AP104" s="121">
        <f t="shared" si="17"/>
        <v>6.283900000000342E-4</v>
      </c>
      <c r="AQ104" s="87">
        <f t="shared" si="18"/>
        <v>-1.5791780000000005E-3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39.587203000000002</v>
      </c>
      <c r="G105" s="187">
        <v>42.780920999999999</v>
      </c>
      <c r="H105" s="187">
        <v>0.99063562999999999</v>
      </c>
      <c r="I105" s="62">
        <v>0.99353785999999999</v>
      </c>
      <c r="J105" s="62">
        <v>1.8801555000000001E-2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85"/>
      <c r="U105" s="27" t="s">
        <v>35</v>
      </c>
      <c r="V105" s="186"/>
      <c r="W105" s="56"/>
      <c r="X105" s="187">
        <v>40.345661999999997</v>
      </c>
      <c r="Y105" s="187">
        <v>43.665491000000003</v>
      </c>
      <c r="Z105" s="187">
        <v>0.99152099000000005</v>
      </c>
      <c r="AA105" s="62">
        <v>0.99456286000000005</v>
      </c>
      <c r="AB105" s="62">
        <v>1.7499537999999999E-2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0.75845899999999489</v>
      </c>
      <c r="AN105" s="121">
        <f t="shared" si="15"/>
        <v>0.88457000000000363</v>
      </c>
      <c r="AO105" s="121">
        <f t="shared" si="16"/>
        <v>8.8536000000005721E-4</v>
      </c>
      <c r="AP105" s="121">
        <f t="shared" si="17"/>
        <v>1.0250000000000536E-3</v>
      </c>
      <c r="AQ105" s="87">
        <f t="shared" si="18"/>
        <v>-1.3020170000000025E-3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43.925894</v>
      </c>
      <c r="G106" s="187">
        <v>46.899213000000003</v>
      </c>
      <c r="H106" s="187">
        <v>0.99435753000000004</v>
      </c>
      <c r="I106" s="62">
        <v>0.99701404000000005</v>
      </c>
      <c r="J106" s="62">
        <v>8.3636820000000008E-3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85"/>
      <c r="U106" s="27" t="s">
        <v>37</v>
      </c>
      <c r="V106" s="186"/>
      <c r="W106" s="56"/>
      <c r="X106" s="187">
        <v>44.665632000000002</v>
      </c>
      <c r="Y106" s="187">
        <v>47.528238999999999</v>
      </c>
      <c r="Z106" s="187">
        <v>0.99466743999999996</v>
      </c>
      <c r="AA106" s="62">
        <v>0.99735072000000002</v>
      </c>
      <c r="AB106" s="62">
        <v>7.3793069999999999E-3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0.73973800000000267</v>
      </c>
      <c r="AN106" s="121">
        <f t="shared" si="15"/>
        <v>0.62902599999999609</v>
      </c>
      <c r="AO106" s="121">
        <f t="shared" si="16"/>
        <v>3.0990999999991331E-4</v>
      </c>
      <c r="AP106" s="121">
        <f t="shared" si="17"/>
        <v>3.3667999999997811E-4</v>
      </c>
      <c r="AQ106" s="87">
        <f t="shared" si="18"/>
        <v>-9.8437500000000087E-4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31.730612000000001</v>
      </c>
      <c r="G108" s="96">
        <v>36.085813999999999</v>
      </c>
      <c r="H108" s="96">
        <v>0.97081634999999999</v>
      </c>
      <c r="I108" s="60">
        <v>0.97642132000000004</v>
      </c>
      <c r="J108" s="60">
        <v>5.5948280000000003E-2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84" t="s">
        <v>86</v>
      </c>
      <c r="U108" s="25" t="s">
        <v>33</v>
      </c>
      <c r="V108" s="39"/>
      <c r="W108" s="55"/>
      <c r="X108" s="96">
        <v>33.102607999999996</v>
      </c>
      <c r="Y108" s="96">
        <v>37.021647999999999</v>
      </c>
      <c r="Z108" s="96">
        <v>0.97172645999999996</v>
      </c>
      <c r="AA108" s="60">
        <v>0.97892305000000002</v>
      </c>
      <c r="AB108" s="60">
        <v>5.5043000000000002E-2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1.3719959999999958</v>
      </c>
      <c r="AN108" s="95">
        <f t="shared" si="15"/>
        <v>0.93583399999999983</v>
      </c>
      <c r="AO108" s="95">
        <f t="shared" si="16"/>
        <v>9.10109999999964E-4</v>
      </c>
      <c r="AP108" s="95">
        <f t="shared" si="17"/>
        <v>2.5017299999999798E-3</v>
      </c>
      <c r="AQ108" s="120">
        <f t="shared" si="18"/>
        <v>-9.0528000000000136E-4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35.250118000000001</v>
      </c>
      <c r="G109" s="187">
        <v>38.930909999999997</v>
      </c>
      <c r="H109" s="187">
        <v>0.98188390000000003</v>
      </c>
      <c r="I109" s="62">
        <v>0.98699307999999997</v>
      </c>
      <c r="J109" s="62">
        <v>3.6677036000000003E-2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85"/>
      <c r="U109" s="27" t="s">
        <v>34</v>
      </c>
      <c r="V109" s="186"/>
      <c r="W109" s="56"/>
      <c r="X109" s="187">
        <v>36.048327</v>
      </c>
      <c r="Y109" s="187">
        <v>39.401569000000002</v>
      </c>
      <c r="Z109" s="187">
        <v>0.98332198000000004</v>
      </c>
      <c r="AA109" s="62">
        <v>0.98763469000000004</v>
      </c>
      <c r="AB109" s="62">
        <v>3.4401590000000003E-2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0.79820899999999995</v>
      </c>
      <c r="AN109" s="121">
        <f t="shared" si="15"/>
        <v>0.47065900000000482</v>
      </c>
      <c r="AO109" s="121">
        <f t="shared" si="16"/>
        <v>1.4380800000000082E-3</v>
      </c>
      <c r="AP109" s="121">
        <f t="shared" si="17"/>
        <v>6.4161000000007018E-4</v>
      </c>
      <c r="AQ109" s="87">
        <f t="shared" si="18"/>
        <v>-2.2754460000000004E-3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39.743921</v>
      </c>
      <c r="G110" s="187">
        <v>43.072707999999999</v>
      </c>
      <c r="H110" s="187">
        <v>0.99064538000000002</v>
      </c>
      <c r="I110" s="62">
        <v>0.99390951000000005</v>
      </c>
      <c r="J110" s="62">
        <v>1.7738443E-2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85"/>
      <c r="U110" s="27" t="s">
        <v>35</v>
      </c>
      <c r="V110" s="186"/>
      <c r="W110" s="56"/>
      <c r="X110" s="187">
        <v>40.528205</v>
      </c>
      <c r="Y110" s="187">
        <v>43.869723</v>
      </c>
      <c r="Z110" s="187">
        <v>0.99151880000000003</v>
      </c>
      <c r="AA110" s="62">
        <v>0.99465828999999994</v>
      </c>
      <c r="AB110" s="62">
        <v>1.6140075E-2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0.78428399999999954</v>
      </c>
      <c r="AN110" s="121">
        <f t="shared" si="15"/>
        <v>0.79701500000000181</v>
      </c>
      <c r="AO110" s="121">
        <f t="shared" si="16"/>
        <v>8.7342000000001363E-4</v>
      </c>
      <c r="AP110" s="121">
        <f t="shared" si="17"/>
        <v>7.4877999999989342E-4</v>
      </c>
      <c r="AQ110" s="87">
        <f t="shared" si="18"/>
        <v>-1.5983679999999993E-3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43.869819999999997</v>
      </c>
      <c r="G111" s="187">
        <v>46.890286000000003</v>
      </c>
      <c r="H111" s="187">
        <v>0.99439759999999999</v>
      </c>
      <c r="I111" s="62">
        <v>0.99707628000000004</v>
      </c>
      <c r="J111" s="62">
        <v>8.1446829999999998E-3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85"/>
      <c r="U111" s="27" t="s">
        <v>37</v>
      </c>
      <c r="V111" s="186"/>
      <c r="W111" s="56"/>
      <c r="X111" s="187">
        <v>44.571095</v>
      </c>
      <c r="Y111" s="187">
        <v>47.545046999999997</v>
      </c>
      <c r="Z111" s="187">
        <v>0.99471049</v>
      </c>
      <c r="AA111" s="62">
        <v>0.99738388</v>
      </c>
      <c r="AB111" s="62">
        <v>7.0869336000000003E-3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0.70127500000000254</v>
      </c>
      <c r="AN111" s="121">
        <f t="shared" si="15"/>
        <v>0.65476099999999349</v>
      </c>
      <c r="AO111" s="121">
        <f t="shared" si="16"/>
        <v>3.128900000000101E-4</v>
      </c>
      <c r="AP111" s="121">
        <f t="shared" si="17"/>
        <v>3.0759999999996346E-4</v>
      </c>
      <c r="AQ111" s="87">
        <f t="shared" si="18"/>
        <v>-1.0577493999999995E-3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32.205236999999997</v>
      </c>
      <c r="G113" s="96">
        <v>36.296320000000001</v>
      </c>
      <c r="H113" s="96">
        <v>0.97125512999999997</v>
      </c>
      <c r="I113" s="60">
        <v>0.97689311999999995</v>
      </c>
      <c r="J113" s="60">
        <v>5.54744E-2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84" t="s">
        <v>87</v>
      </c>
      <c r="U113" s="25" t="s">
        <v>33</v>
      </c>
      <c r="V113" s="39"/>
      <c r="W113" s="55"/>
      <c r="X113" s="96">
        <v>33.06559</v>
      </c>
      <c r="Y113" s="96">
        <v>36.997309999999999</v>
      </c>
      <c r="Z113" s="96">
        <v>0.97273449000000001</v>
      </c>
      <c r="AA113" s="60">
        <v>0.97987100999999999</v>
      </c>
      <c r="AB113" s="60">
        <v>5.5508394000000003E-2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0.86035300000000348</v>
      </c>
      <c r="AN113" s="95">
        <f t="shared" si="15"/>
        <v>0.70098999999999734</v>
      </c>
      <c r="AO113" s="95">
        <f t="shared" si="16"/>
        <v>1.4793600000000406E-3</v>
      </c>
      <c r="AP113" s="95">
        <f t="shared" si="17"/>
        <v>2.9778900000000386E-3</v>
      </c>
      <c r="AQ113" s="120">
        <f t="shared" si="18"/>
        <v>3.3994000000002467E-5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35.601730000000003</v>
      </c>
      <c r="G114" s="187">
        <v>39.271667999999998</v>
      </c>
      <c r="H114" s="187">
        <v>0.98198428999999998</v>
      </c>
      <c r="I114" s="62">
        <v>0.98730154000000003</v>
      </c>
      <c r="J114" s="62">
        <v>3.5745381999999999E-2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85"/>
      <c r="U114" s="27" t="s">
        <v>34</v>
      </c>
      <c r="V114" s="186"/>
      <c r="W114" s="56"/>
      <c r="X114" s="187">
        <v>35.832019000000003</v>
      </c>
      <c r="Y114" s="187">
        <v>39.390946999999997</v>
      </c>
      <c r="Z114" s="187">
        <v>0.98371138999999996</v>
      </c>
      <c r="AA114" s="62">
        <v>0.98812867000000004</v>
      </c>
      <c r="AB114" s="62">
        <v>3.4317974000000001E-2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0.23028899999999908</v>
      </c>
      <c r="AN114" s="121">
        <f t="shared" si="15"/>
        <v>0.1192789999999988</v>
      </c>
      <c r="AO114" s="121">
        <f t="shared" si="16"/>
        <v>1.7270999999999814E-3</v>
      </c>
      <c r="AP114" s="121">
        <f t="shared" si="17"/>
        <v>8.2713000000000925E-4</v>
      </c>
      <c r="AQ114" s="87">
        <f t="shared" si="18"/>
        <v>-1.4274079999999981E-3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39.443835</v>
      </c>
      <c r="G115" s="187">
        <v>42.873072999999998</v>
      </c>
      <c r="H115" s="187">
        <v>0.99064728999999996</v>
      </c>
      <c r="I115" s="62">
        <v>0.99375864000000003</v>
      </c>
      <c r="J115" s="62">
        <v>1.7532552E-2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85"/>
      <c r="U115" s="27" t="s">
        <v>35</v>
      </c>
      <c r="V115" s="186"/>
      <c r="W115" s="56"/>
      <c r="X115" s="187">
        <v>40.231116999999998</v>
      </c>
      <c r="Y115" s="187">
        <v>43.591245999999998</v>
      </c>
      <c r="Z115" s="187">
        <v>0.99158027000000004</v>
      </c>
      <c r="AA115" s="62">
        <v>0.99448851000000005</v>
      </c>
      <c r="AB115" s="62">
        <v>1.6109350000000001E-2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0.78728199999999759</v>
      </c>
      <c r="AN115" s="121">
        <f t="shared" si="15"/>
        <v>0.71817300000000017</v>
      </c>
      <c r="AO115" s="121">
        <f t="shared" si="16"/>
        <v>9.3298000000008319E-4</v>
      </c>
      <c r="AP115" s="121">
        <f t="shared" si="17"/>
        <v>7.2987000000002134E-4</v>
      </c>
      <c r="AQ115" s="87">
        <f t="shared" si="18"/>
        <v>-1.4232019999999984E-3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43.815545</v>
      </c>
      <c r="G116" s="187">
        <v>46.788876999999999</v>
      </c>
      <c r="H116" s="187">
        <v>0.99436963</v>
      </c>
      <c r="I116" s="62">
        <v>0.99703516999999997</v>
      </c>
      <c r="J116" s="62">
        <v>7.9399150000000005E-3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85"/>
      <c r="U116" s="27" t="s">
        <v>37</v>
      </c>
      <c r="V116" s="186"/>
      <c r="W116" s="56"/>
      <c r="X116" s="187">
        <v>44.444310000000002</v>
      </c>
      <c r="Y116" s="187">
        <v>47.347109000000003</v>
      </c>
      <c r="Z116" s="187">
        <v>0.99469558000000002</v>
      </c>
      <c r="AA116" s="62">
        <v>0.99727999000000001</v>
      </c>
      <c r="AB116" s="62">
        <v>7.1085332999999999E-3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0.62876500000000135</v>
      </c>
      <c r="AN116" s="121">
        <f t="shared" si="15"/>
        <v>0.55823200000000384</v>
      </c>
      <c r="AO116" s="121">
        <f t="shared" si="16"/>
        <v>3.2595000000001928E-4</v>
      </c>
      <c r="AP116" s="121">
        <f t="shared" si="17"/>
        <v>2.4482000000003445E-4</v>
      </c>
      <c r="AQ116" s="87">
        <f t="shared" si="18"/>
        <v>-8.3138170000000063E-4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32.066296000000001</v>
      </c>
      <c r="G118" s="96">
        <v>36.352888999999998</v>
      </c>
      <c r="H118" s="96">
        <v>0.97232315000000002</v>
      </c>
      <c r="I118" s="60">
        <v>0.97852908000000005</v>
      </c>
      <c r="J118" s="60">
        <v>5.675065E-2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84" t="s">
        <v>88</v>
      </c>
      <c r="U118" s="25" t="s">
        <v>33</v>
      </c>
      <c r="V118" s="39"/>
      <c r="W118" s="55"/>
      <c r="X118" s="96">
        <v>33.212567</v>
      </c>
      <c r="Y118" s="96">
        <v>37.012281999999999</v>
      </c>
      <c r="Z118" s="96">
        <v>0.97337282999999997</v>
      </c>
      <c r="AA118" s="60">
        <v>0.98065564999999999</v>
      </c>
      <c r="AB118" s="60">
        <v>5.8454760000000001E-2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1.1462709999999987</v>
      </c>
      <c r="AN118" s="95">
        <f t="shared" si="15"/>
        <v>0.65939300000000145</v>
      </c>
      <c r="AO118" s="95">
        <f t="shared" si="16"/>
        <v>1.0496799999999418E-3</v>
      </c>
      <c r="AP118" s="95">
        <f t="shared" si="17"/>
        <v>2.1265699999999388E-3</v>
      </c>
      <c r="AQ118" s="120">
        <f t="shared" si="18"/>
        <v>1.7041100000000017E-3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35.870086999999998</v>
      </c>
      <c r="G119" s="187">
        <v>39.483942999999996</v>
      </c>
      <c r="H119" s="187">
        <v>0.98258840999999997</v>
      </c>
      <c r="I119" s="62">
        <v>0.98834049000000002</v>
      </c>
      <c r="J119" s="62">
        <v>3.6990043E-2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85"/>
      <c r="U119" s="27" t="s">
        <v>34</v>
      </c>
      <c r="V119" s="186"/>
      <c r="W119" s="56"/>
      <c r="X119" s="187">
        <v>36.507961999999999</v>
      </c>
      <c r="Y119" s="187">
        <v>39.911864999999999</v>
      </c>
      <c r="Z119" s="187">
        <v>0.98424685999999995</v>
      </c>
      <c r="AA119" s="62">
        <v>0.98907866</v>
      </c>
      <c r="AB119" s="62">
        <v>3.5923492000000001E-2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0.63787500000000108</v>
      </c>
      <c r="AN119" s="121">
        <f t="shared" si="15"/>
        <v>0.42792200000000236</v>
      </c>
      <c r="AO119" s="121">
        <f t="shared" si="16"/>
        <v>1.658449999999978E-3</v>
      </c>
      <c r="AP119" s="121">
        <f t="shared" si="17"/>
        <v>7.3816999999998245E-4</v>
      </c>
      <c r="AQ119" s="87">
        <f t="shared" si="18"/>
        <v>-1.0665509999999989E-3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39.552579000000001</v>
      </c>
      <c r="G120" s="187">
        <v>43.000500000000002</v>
      </c>
      <c r="H120" s="187">
        <v>0.99069185000000004</v>
      </c>
      <c r="I120" s="62">
        <v>0.99408799999999997</v>
      </c>
      <c r="J120" s="62">
        <v>1.8884476000000001E-2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85"/>
      <c r="U120" s="27" t="s">
        <v>35</v>
      </c>
      <c r="V120" s="186"/>
      <c r="W120" s="56"/>
      <c r="X120" s="187">
        <v>40.479841999999998</v>
      </c>
      <c r="Y120" s="187">
        <v>43.543922999999999</v>
      </c>
      <c r="Z120" s="187">
        <v>0.99174271999999997</v>
      </c>
      <c r="AA120" s="62">
        <v>0.99469845000000001</v>
      </c>
      <c r="AB120" s="62">
        <v>1.6378826999999999E-2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0.9272629999999964</v>
      </c>
      <c r="AN120" s="121">
        <f t="shared" si="15"/>
        <v>0.5434229999999971</v>
      </c>
      <c r="AO120" s="121">
        <f t="shared" si="16"/>
        <v>1.050869999999926E-3</v>
      </c>
      <c r="AP120" s="121">
        <f t="shared" si="17"/>
        <v>6.1045000000004013E-4</v>
      </c>
      <c r="AQ120" s="87">
        <f t="shared" si="18"/>
        <v>-2.5056490000000022E-3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43.637272000000003</v>
      </c>
      <c r="G121" s="187">
        <v>46.679887000000001</v>
      </c>
      <c r="H121" s="187">
        <v>0.99436977999999998</v>
      </c>
      <c r="I121" s="62">
        <v>0.99702793000000001</v>
      </c>
      <c r="J121" s="62">
        <v>8.3743185000000001E-3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85"/>
      <c r="U121" s="27" t="s">
        <v>37</v>
      </c>
      <c r="V121" s="186"/>
      <c r="W121" s="56"/>
      <c r="X121" s="187">
        <v>44.368214999999999</v>
      </c>
      <c r="Y121" s="187">
        <v>47.341540999999999</v>
      </c>
      <c r="Z121" s="187">
        <v>0.99471783000000003</v>
      </c>
      <c r="AA121" s="62">
        <v>0.99735293999999997</v>
      </c>
      <c r="AB121" s="62">
        <v>7.4677210000000001E-3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0.73094299999999635</v>
      </c>
      <c r="AN121" s="121">
        <f t="shared" si="15"/>
        <v>0.66165399999999863</v>
      </c>
      <c r="AO121" s="121">
        <f t="shared" si="16"/>
        <v>3.4805000000004416E-4</v>
      </c>
      <c r="AP121" s="121">
        <f t="shared" si="17"/>
        <v>3.2500999999995894E-4</v>
      </c>
      <c r="AQ121" s="87">
        <f t="shared" si="18"/>
        <v>-9.0659750000000004E-4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32.817314000000003</v>
      </c>
      <c r="G123" s="96">
        <v>36.718606999999999</v>
      </c>
      <c r="H123" s="96">
        <v>0.97126895000000002</v>
      </c>
      <c r="I123" s="60">
        <v>0.97831323999999997</v>
      </c>
      <c r="J123" s="60">
        <v>5.9153392999999999E-2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84" t="s">
        <v>89</v>
      </c>
      <c r="U123" s="25" t="s">
        <v>33</v>
      </c>
      <c r="V123" s="39"/>
      <c r="W123" s="55"/>
      <c r="X123" s="96">
        <v>33.408194999999999</v>
      </c>
      <c r="Y123" s="96">
        <v>37.080779</v>
      </c>
      <c r="Z123" s="96">
        <v>0.97192188999999996</v>
      </c>
      <c r="AA123" s="60">
        <v>0.97962528000000004</v>
      </c>
      <c r="AB123" s="60">
        <v>6.0537639999999997E-2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0.59088099999999599</v>
      </c>
      <c r="AN123" s="95">
        <f t="shared" si="15"/>
        <v>0.36217200000000105</v>
      </c>
      <c r="AO123" s="95">
        <f t="shared" si="16"/>
        <v>6.5293999999993524E-4</v>
      </c>
      <c r="AP123" s="95">
        <f t="shared" si="17"/>
        <v>1.3120400000000698E-3</v>
      </c>
      <c r="AQ123" s="120">
        <f t="shared" si="18"/>
        <v>1.3842469999999982E-3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36.277186999999998</v>
      </c>
      <c r="G124" s="187">
        <v>39.655079000000001</v>
      </c>
      <c r="H124" s="187">
        <v>0.98159498999999995</v>
      </c>
      <c r="I124" s="62">
        <v>0.98743630000000004</v>
      </c>
      <c r="J124" s="62">
        <v>3.9152987E-2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85"/>
      <c r="U124" s="27" t="s">
        <v>34</v>
      </c>
      <c r="V124" s="186"/>
      <c r="W124" s="56"/>
      <c r="X124" s="187">
        <v>36.588070999999999</v>
      </c>
      <c r="Y124" s="187">
        <v>39.979278999999998</v>
      </c>
      <c r="Z124" s="187">
        <v>0.98338342999999995</v>
      </c>
      <c r="AA124" s="62">
        <v>0.98840746999999995</v>
      </c>
      <c r="AB124" s="62">
        <v>3.681939E-2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0.31088400000000149</v>
      </c>
      <c r="AN124" s="121">
        <f t="shared" si="15"/>
        <v>0.3241999999999976</v>
      </c>
      <c r="AO124" s="121">
        <f t="shared" si="16"/>
        <v>1.7884400000000023E-3</v>
      </c>
      <c r="AP124" s="121">
        <f t="shared" si="17"/>
        <v>9.7116999999991016E-4</v>
      </c>
      <c r="AQ124" s="87">
        <f t="shared" si="18"/>
        <v>-2.3335969999999998E-3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39.865471999999997</v>
      </c>
      <c r="G125" s="187">
        <v>43.119532</v>
      </c>
      <c r="H125" s="187">
        <v>0.99040002000000005</v>
      </c>
      <c r="I125" s="62">
        <v>0.99381874000000003</v>
      </c>
      <c r="J125" s="62">
        <v>2.007894E-2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85"/>
      <c r="U125" s="27" t="s">
        <v>35</v>
      </c>
      <c r="V125" s="186"/>
      <c r="W125" s="56"/>
      <c r="X125" s="187">
        <v>40.214855999999997</v>
      </c>
      <c r="Y125" s="187">
        <v>43.397750000000002</v>
      </c>
      <c r="Z125" s="187">
        <v>0.99145315000000001</v>
      </c>
      <c r="AA125" s="62">
        <v>0.99438419</v>
      </c>
      <c r="AB125" s="62">
        <v>1.7512249000000001E-2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0.34938400000000058</v>
      </c>
      <c r="AN125" s="121">
        <f t="shared" si="15"/>
        <v>0.27821800000000252</v>
      </c>
      <c r="AO125" s="121">
        <f t="shared" si="16"/>
        <v>1.0531299999999577E-3</v>
      </c>
      <c r="AP125" s="121">
        <f t="shared" si="17"/>
        <v>5.6544999999996737E-4</v>
      </c>
      <c r="AQ125" s="87">
        <f t="shared" si="18"/>
        <v>-2.5666909999999994E-3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43.655464000000002</v>
      </c>
      <c r="G126" s="187">
        <v>46.737653999999999</v>
      </c>
      <c r="H126" s="187">
        <v>0.99429688999999999</v>
      </c>
      <c r="I126" s="62">
        <v>0.99694866999999998</v>
      </c>
      <c r="J126" s="62">
        <v>8.9910530000000006E-3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85"/>
      <c r="U126" s="27" t="s">
        <v>37</v>
      </c>
      <c r="V126" s="186"/>
      <c r="W126" s="56"/>
      <c r="X126" s="187">
        <v>44.505296999999999</v>
      </c>
      <c r="Y126" s="187">
        <v>47.448408999999998</v>
      </c>
      <c r="Z126" s="187">
        <v>0.99465055000000002</v>
      </c>
      <c r="AA126" s="62">
        <v>0.99730096999999995</v>
      </c>
      <c r="AB126" s="62">
        <v>7.9040529999999994E-3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0.84983299999999673</v>
      </c>
      <c r="AN126" s="121">
        <f t="shared" si="15"/>
        <v>0.71075499999999892</v>
      </c>
      <c r="AO126" s="121">
        <f t="shared" si="16"/>
        <v>3.5366000000003339E-4</v>
      </c>
      <c r="AP126" s="121">
        <f t="shared" si="17"/>
        <v>3.5229999999997208E-4</v>
      </c>
      <c r="AQ126" s="87">
        <f t="shared" si="18"/>
        <v>-1.0870000000000012E-3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32.766376000000001</v>
      </c>
      <c r="G128" s="96">
        <v>36.317264000000002</v>
      </c>
      <c r="H128" s="96">
        <v>0.97028879999999995</v>
      </c>
      <c r="I128" s="60">
        <v>0.97813919999999999</v>
      </c>
      <c r="J128" s="60">
        <v>6.1734363E-2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84" t="s">
        <v>90</v>
      </c>
      <c r="U128" s="25" t="s">
        <v>33</v>
      </c>
      <c r="V128" s="39"/>
      <c r="W128" s="55"/>
      <c r="X128" s="96">
        <v>32.983587</v>
      </c>
      <c r="Y128" s="96">
        <v>36.496259000000002</v>
      </c>
      <c r="Z128" s="96">
        <v>0.97081024999999999</v>
      </c>
      <c r="AA128" s="60">
        <v>0.97877844999999997</v>
      </c>
      <c r="AB128" s="60">
        <v>6.2584799999999996E-2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0.21721099999999893</v>
      </c>
      <c r="AN128" s="95">
        <f t="shared" si="15"/>
        <v>0.17899500000000046</v>
      </c>
      <c r="AO128" s="95">
        <f t="shared" si="16"/>
        <v>5.2145000000003439E-4</v>
      </c>
      <c r="AP128" s="95">
        <f t="shared" si="17"/>
        <v>6.3924999999998011E-4</v>
      </c>
      <c r="AQ128" s="120">
        <f t="shared" si="18"/>
        <v>8.5043699999999556E-4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35.396135999999998</v>
      </c>
      <c r="G129" s="187">
        <v>38.918948999999998</v>
      </c>
      <c r="H129" s="187">
        <v>0.98082999000000004</v>
      </c>
      <c r="I129" s="62">
        <v>0.98653802999999995</v>
      </c>
      <c r="J129" s="62">
        <v>4.1024227000000003E-2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85"/>
      <c r="U129" s="27" t="s">
        <v>34</v>
      </c>
      <c r="V129" s="186"/>
      <c r="W129" s="56"/>
      <c r="X129" s="187">
        <v>36.180081999999999</v>
      </c>
      <c r="Y129" s="187">
        <v>39.623275</v>
      </c>
      <c r="Z129" s="187">
        <v>0.98284766999999995</v>
      </c>
      <c r="AA129" s="62">
        <v>0.98809234000000001</v>
      </c>
      <c r="AB129" s="62">
        <v>3.7020206E-2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0.78394600000000025</v>
      </c>
      <c r="AN129" s="121">
        <f t="shared" si="15"/>
        <v>0.70432600000000178</v>
      </c>
      <c r="AO129" s="121">
        <f t="shared" si="16"/>
        <v>2.0176799999999107E-3</v>
      </c>
      <c r="AP129" s="121">
        <f t="shared" si="17"/>
        <v>1.5543100000000587E-3</v>
      </c>
      <c r="AQ129" s="87">
        <f t="shared" si="18"/>
        <v>-4.0040210000000034E-3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39.091673999999998</v>
      </c>
      <c r="G130" s="187">
        <v>42.668636999999997</v>
      </c>
      <c r="H130" s="187">
        <v>0.99022354000000001</v>
      </c>
      <c r="I130" s="62">
        <v>0.99367872999999995</v>
      </c>
      <c r="J130" s="62">
        <v>2.0907202999999999E-2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85"/>
      <c r="U130" s="27" t="s">
        <v>35</v>
      </c>
      <c r="V130" s="186"/>
      <c r="W130" s="56"/>
      <c r="X130" s="187">
        <v>40.156742000000001</v>
      </c>
      <c r="Y130" s="187">
        <v>43.564670999999997</v>
      </c>
      <c r="Z130" s="187">
        <v>0.99128883999999995</v>
      </c>
      <c r="AA130" s="62">
        <v>0.99451553000000004</v>
      </c>
      <c r="AB130" s="62">
        <v>1.8038700000000001E-2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1.0650680000000037</v>
      </c>
      <c r="AN130" s="121">
        <f t="shared" si="15"/>
        <v>0.89603400000000022</v>
      </c>
      <c r="AO130" s="121">
        <f t="shared" si="16"/>
        <v>1.0652999999999357E-3</v>
      </c>
      <c r="AP130" s="121">
        <f t="shared" si="17"/>
        <v>8.3680000000008192E-4</v>
      </c>
      <c r="AQ130" s="87">
        <f t="shared" si="18"/>
        <v>-2.8685029999999979E-3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43.459924000000001</v>
      </c>
      <c r="G131" s="187">
        <v>46.773598999999997</v>
      </c>
      <c r="H131" s="187">
        <v>0.99428554999999996</v>
      </c>
      <c r="I131" s="62">
        <v>0.99694110999999996</v>
      </c>
      <c r="J131" s="62">
        <v>9.0401005000000003E-3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85"/>
      <c r="U131" s="27" t="s">
        <v>37</v>
      </c>
      <c r="V131" s="186"/>
      <c r="W131" s="56"/>
      <c r="X131" s="187">
        <v>44.593896999999998</v>
      </c>
      <c r="Y131" s="187">
        <v>47.638320999999998</v>
      </c>
      <c r="Z131" s="187">
        <v>0.99464090000000005</v>
      </c>
      <c r="AA131" s="62">
        <v>0.99736245999999995</v>
      </c>
      <c r="AB131" s="62">
        <v>7.6701570000000004E-3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1.1339729999999975</v>
      </c>
      <c r="AN131" s="121">
        <f t="shared" si="15"/>
        <v>0.86472200000000043</v>
      </c>
      <c r="AO131" s="121">
        <f t="shared" si="16"/>
        <v>3.5535000000008754E-4</v>
      </c>
      <c r="AP131" s="121">
        <f t="shared" si="17"/>
        <v>4.2134999999998701E-4</v>
      </c>
      <c r="AQ131" s="87">
        <f t="shared" si="18"/>
        <v>-1.3699434999999999E-3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33.005961999999997</v>
      </c>
      <c r="G133" s="96">
        <v>36.634309999999999</v>
      </c>
      <c r="H133" s="96">
        <v>0.97092789000000002</v>
      </c>
      <c r="I133" s="60">
        <v>0.97895964999999996</v>
      </c>
      <c r="J133" s="60">
        <v>6.1451577E-2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84" t="s">
        <v>91</v>
      </c>
      <c r="U133" s="25" t="s">
        <v>33</v>
      </c>
      <c r="V133" s="39"/>
      <c r="W133" s="55"/>
      <c r="X133" s="96">
        <v>33.175773999999997</v>
      </c>
      <c r="Y133" s="96">
        <v>36.615461000000003</v>
      </c>
      <c r="Z133" s="96">
        <v>0.97103793000000005</v>
      </c>
      <c r="AA133" s="60">
        <v>0.97926433999999996</v>
      </c>
      <c r="AB133" s="60">
        <v>6.3569024000000002E-2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0.1698120000000003</v>
      </c>
      <c r="AN133" s="95">
        <f t="shared" si="15"/>
        <v>-1.8848999999995897E-2</v>
      </c>
      <c r="AO133" s="95">
        <f t="shared" si="16"/>
        <v>1.1004000000003344E-4</v>
      </c>
      <c r="AP133" s="95">
        <f t="shared" si="17"/>
        <v>3.0468999999999635E-4</v>
      </c>
      <c r="AQ133" s="120">
        <f t="shared" si="18"/>
        <v>2.1174470000000015E-3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35.559119000000003</v>
      </c>
      <c r="G134" s="187">
        <v>38.993220000000001</v>
      </c>
      <c r="H134" s="187">
        <v>0.98138088999999995</v>
      </c>
      <c r="I134" s="62">
        <v>0.98658773</v>
      </c>
      <c r="J134" s="62">
        <v>4.1030146000000003E-2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85"/>
      <c r="U134" s="27" t="s">
        <v>34</v>
      </c>
      <c r="V134" s="186"/>
      <c r="W134" s="56"/>
      <c r="X134" s="187">
        <v>36.501375000000003</v>
      </c>
      <c r="Y134" s="187">
        <v>39.780679999999997</v>
      </c>
      <c r="Z134" s="187">
        <v>0.98281940000000001</v>
      </c>
      <c r="AA134" s="62">
        <v>0.98799998</v>
      </c>
      <c r="AB134" s="62">
        <v>3.7978447999999998E-2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0.94225600000000043</v>
      </c>
      <c r="AN134" s="121">
        <f t="shared" si="15"/>
        <v>0.78745999999999583</v>
      </c>
      <c r="AO134" s="121">
        <f t="shared" si="16"/>
        <v>1.4385100000000595E-3</v>
      </c>
      <c r="AP134" s="121">
        <f t="shared" si="17"/>
        <v>1.4122500000000038E-3</v>
      </c>
      <c r="AQ134" s="87">
        <f t="shared" si="18"/>
        <v>-3.0516980000000055E-3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39.767684000000003</v>
      </c>
      <c r="G135" s="187">
        <v>43.087957000000003</v>
      </c>
      <c r="H135" s="187">
        <v>0.99033252999999999</v>
      </c>
      <c r="I135" s="62">
        <v>0.99396388000000002</v>
      </c>
      <c r="J135" s="62">
        <v>2.0928950000000002E-2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85"/>
      <c r="U135" s="27" t="s">
        <v>35</v>
      </c>
      <c r="V135" s="186"/>
      <c r="W135" s="56"/>
      <c r="X135" s="187">
        <v>40.510294999999999</v>
      </c>
      <c r="Y135" s="187">
        <v>43.789729000000001</v>
      </c>
      <c r="Z135" s="187">
        <v>0.99121086000000003</v>
      </c>
      <c r="AA135" s="62">
        <v>0.99457605999999998</v>
      </c>
      <c r="AB135" s="62">
        <v>1.8482694000000001E-2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0.74261099999999658</v>
      </c>
      <c r="AN135" s="121">
        <f t="shared" si="15"/>
        <v>0.70177199999999829</v>
      </c>
      <c r="AO135" s="121">
        <f t="shared" si="16"/>
        <v>8.7833000000003825E-4</v>
      </c>
      <c r="AP135" s="121">
        <f t="shared" si="17"/>
        <v>6.121799999999622E-4</v>
      </c>
      <c r="AQ135" s="87">
        <f t="shared" si="18"/>
        <v>-2.4462560000000008E-3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43.764895000000003</v>
      </c>
      <c r="G136" s="187">
        <v>46.885675999999997</v>
      </c>
      <c r="H136" s="187">
        <v>0.99423116</v>
      </c>
      <c r="I136" s="62">
        <v>0.99699749000000004</v>
      </c>
      <c r="J136" s="62">
        <v>9.5458499999999998E-3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85"/>
      <c r="U136" s="27" t="s">
        <v>37</v>
      </c>
      <c r="V136" s="186"/>
      <c r="W136" s="56"/>
      <c r="X136" s="187">
        <v>44.628422999999998</v>
      </c>
      <c r="Y136" s="187">
        <v>47.576729</v>
      </c>
      <c r="Z136" s="187">
        <v>0.99451493000000002</v>
      </c>
      <c r="AA136" s="62">
        <v>0.99731294000000004</v>
      </c>
      <c r="AB136" s="62">
        <v>8.1971949999999991E-3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0.86352799999999519</v>
      </c>
      <c r="AN136" s="121">
        <f t="shared" si="15"/>
        <v>0.69105300000000369</v>
      </c>
      <c r="AO136" s="121">
        <f t="shared" si="16"/>
        <v>2.8377000000001651E-4</v>
      </c>
      <c r="AP136" s="121">
        <f t="shared" si="17"/>
        <v>3.154499999999949E-4</v>
      </c>
      <c r="AQ136" s="87">
        <f t="shared" si="18"/>
        <v>-1.3486550000000007E-3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30.744259</v>
      </c>
      <c r="G641" s="135">
        <f t="shared" si="59"/>
        <v>34.595272999999999</v>
      </c>
      <c r="H641" s="135">
        <f t="shared" si="59"/>
        <v>0.96640649999999995</v>
      </c>
      <c r="I641" s="135">
        <f t="shared" si="59"/>
        <v>0.97025490999999997</v>
      </c>
      <c r="J641" s="135">
        <f t="shared" si="59"/>
        <v>5.0775583999999999E-2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32.057918999999998</v>
      </c>
      <c r="Y641" s="135">
        <f t="shared" si="60"/>
        <v>35.535234000000003</v>
      </c>
      <c r="Z641" s="135">
        <f t="shared" si="60"/>
        <v>0.96817408999999999</v>
      </c>
      <c r="AA641" s="135">
        <f t="shared" si="60"/>
        <v>0.97479300000000002</v>
      </c>
      <c r="AB641" s="135">
        <f t="shared" si="60"/>
        <v>5.1851875999999998E-2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34.502009000000001</v>
      </c>
      <c r="G642" s="18">
        <f t="shared" si="59"/>
        <v>38.015819</v>
      </c>
      <c r="H642" s="18">
        <f t="shared" si="59"/>
        <v>0.98048341999999999</v>
      </c>
      <c r="I642" s="18">
        <f t="shared" si="59"/>
        <v>0.98450720000000003</v>
      </c>
      <c r="J642" s="18">
        <f t="shared" si="59"/>
        <v>3.3904124000000001E-2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35.702967999999998</v>
      </c>
      <c r="Y642" s="18">
        <f t="shared" si="60"/>
        <v>39.089615999999999</v>
      </c>
      <c r="Z642" s="18">
        <f t="shared" si="60"/>
        <v>0.98205344000000006</v>
      </c>
      <c r="AA642" s="18">
        <f t="shared" si="60"/>
        <v>0.98635123999999996</v>
      </c>
      <c r="AB642" s="18">
        <f t="shared" si="60"/>
        <v>3.0059329999999999E-2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39.027481000000002</v>
      </c>
      <c r="G643" s="18">
        <f t="shared" si="59"/>
        <v>42.502898999999999</v>
      </c>
      <c r="H643" s="18">
        <f t="shared" si="59"/>
        <v>0.98990184999999997</v>
      </c>
      <c r="I643" s="18">
        <f t="shared" si="59"/>
        <v>0.99286810000000003</v>
      </c>
      <c r="J643" s="18">
        <f t="shared" si="59"/>
        <v>1.6204104E-2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39.625720999999999</v>
      </c>
      <c r="Y643" s="18">
        <f t="shared" si="60"/>
        <v>43.199621999999998</v>
      </c>
      <c r="Z643" s="18">
        <f t="shared" si="60"/>
        <v>0.99079258999999997</v>
      </c>
      <c r="AA643" s="18">
        <f t="shared" si="60"/>
        <v>0.99376452000000004</v>
      </c>
      <c r="AB643" s="18">
        <f t="shared" si="60"/>
        <v>1.43621685E-2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42.868302</v>
      </c>
      <c r="G644" s="18">
        <f t="shared" si="59"/>
        <v>46.10398</v>
      </c>
      <c r="H644" s="18">
        <f t="shared" si="59"/>
        <v>0.99399614999999997</v>
      </c>
      <c r="I644" s="18">
        <f t="shared" si="59"/>
        <v>0.99649728000000004</v>
      </c>
      <c r="J644" s="18">
        <f t="shared" si="59"/>
        <v>6.8782223000000003E-3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43.622401000000004</v>
      </c>
      <c r="Y644" s="18">
        <f t="shared" si="60"/>
        <v>46.767153999999998</v>
      </c>
      <c r="Z644" s="18">
        <f t="shared" si="60"/>
        <v>0.99437710000000001</v>
      </c>
      <c r="AA644" s="18">
        <f t="shared" si="60"/>
        <v>0.99688242999999999</v>
      </c>
      <c r="AB644" s="18">
        <f t="shared" si="60"/>
        <v>5.9498870000000001E-3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33.005961999999997</v>
      </c>
      <c r="G646" s="135">
        <f t="shared" si="61"/>
        <v>36.718606999999999</v>
      </c>
      <c r="H646" s="135">
        <f t="shared" si="61"/>
        <v>0.97232315000000002</v>
      </c>
      <c r="I646" s="135">
        <f t="shared" si="61"/>
        <v>0.97895964999999996</v>
      </c>
      <c r="J646" s="135">
        <f t="shared" si="61"/>
        <v>6.1984400000000002E-2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33.408194999999999</v>
      </c>
      <c r="Y646" s="135">
        <f t="shared" si="62"/>
        <v>37.080779</v>
      </c>
      <c r="Z646" s="135">
        <f t="shared" si="62"/>
        <v>0.97337282999999997</v>
      </c>
      <c r="AA646" s="135">
        <f t="shared" si="62"/>
        <v>0.98108691999999997</v>
      </c>
      <c r="AB646" s="135">
        <f t="shared" si="62"/>
        <v>6.3569024000000002E-2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36.277186999999998</v>
      </c>
      <c r="G647" s="18">
        <f t="shared" si="61"/>
        <v>39.655079000000001</v>
      </c>
      <c r="H647" s="18">
        <f t="shared" si="61"/>
        <v>0.98258840999999997</v>
      </c>
      <c r="I647" s="18">
        <f t="shared" si="61"/>
        <v>0.98834049000000002</v>
      </c>
      <c r="J647" s="18">
        <f t="shared" si="61"/>
        <v>4.1030146000000003E-2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36.712544000000001</v>
      </c>
      <c r="Y647" s="18">
        <f t="shared" si="62"/>
        <v>40.124809999999997</v>
      </c>
      <c r="Z647" s="18">
        <f t="shared" si="62"/>
        <v>0.98424685999999995</v>
      </c>
      <c r="AA647" s="18">
        <f t="shared" si="62"/>
        <v>0.98907866</v>
      </c>
      <c r="AB647" s="18">
        <f t="shared" si="62"/>
        <v>3.7978447999999998E-2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39.954287000000001</v>
      </c>
      <c r="G648" s="18">
        <f t="shared" si="61"/>
        <v>43.323230000000002</v>
      </c>
      <c r="H648" s="18">
        <f t="shared" si="61"/>
        <v>0.99069185000000004</v>
      </c>
      <c r="I648" s="18">
        <f t="shared" si="61"/>
        <v>0.99408799999999997</v>
      </c>
      <c r="J648" s="18">
        <f t="shared" si="61"/>
        <v>2.0928950000000002E-2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40.632117999999998</v>
      </c>
      <c r="Y648" s="18">
        <f t="shared" si="62"/>
        <v>43.971296000000002</v>
      </c>
      <c r="Z648" s="18">
        <f t="shared" si="62"/>
        <v>0.99174271999999997</v>
      </c>
      <c r="AA648" s="18">
        <f t="shared" si="62"/>
        <v>0.99469845000000001</v>
      </c>
      <c r="AB648" s="18">
        <f t="shared" si="62"/>
        <v>1.8482694000000001E-2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43.925894</v>
      </c>
      <c r="G649" s="18">
        <f t="shared" si="61"/>
        <v>46.899213000000003</v>
      </c>
      <c r="H649" s="18">
        <f t="shared" si="61"/>
        <v>0.99439759999999999</v>
      </c>
      <c r="I649" s="18">
        <f t="shared" si="61"/>
        <v>0.99707628000000004</v>
      </c>
      <c r="J649" s="18">
        <f t="shared" si="61"/>
        <v>9.5458499999999998E-3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44.665632000000002</v>
      </c>
      <c r="Y649" s="18">
        <f t="shared" si="62"/>
        <v>47.638320999999998</v>
      </c>
      <c r="Z649" s="18">
        <f t="shared" si="62"/>
        <v>0.99475590000000003</v>
      </c>
      <c r="AA649" s="18">
        <f t="shared" si="62"/>
        <v>0.99738388</v>
      </c>
      <c r="AB649" s="18">
        <f t="shared" si="62"/>
        <v>8.1971949999999991E-3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2.2617029999999971</v>
      </c>
      <c r="G651" s="135">
        <f t="shared" si="63"/>
        <v>2.1233339999999998</v>
      </c>
      <c r="H651" s="135">
        <f t="shared" si="63"/>
        <v>5.9166500000000788E-3</v>
      </c>
      <c r="I651" s="135">
        <f t="shared" si="63"/>
        <v>8.7047399999999886E-3</v>
      </c>
      <c r="J651" s="135">
        <f t="shared" si="63"/>
        <v>1.1208816000000003E-2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1.3502760000000009</v>
      </c>
      <c r="Y651" s="135">
        <f t="shared" si="64"/>
        <v>1.5455449999999971</v>
      </c>
      <c r="Z651" s="135">
        <f t="shared" si="64"/>
        <v>5.1987399999999795E-3</v>
      </c>
      <c r="AA651" s="135">
        <f t="shared" si="64"/>
        <v>6.2939199999999529E-3</v>
      </c>
      <c r="AB651" s="135">
        <f t="shared" si="64"/>
        <v>1.1717148000000004E-2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1.7751779999999968</v>
      </c>
      <c r="G652" s="18">
        <f t="shared" si="63"/>
        <v>1.6392600000000002</v>
      </c>
      <c r="H652" s="18">
        <f t="shared" si="63"/>
        <v>2.1049899999999733E-3</v>
      </c>
      <c r="I652" s="18">
        <f t="shared" si="63"/>
        <v>3.8332899999999892E-3</v>
      </c>
      <c r="J652" s="18">
        <f t="shared" si="63"/>
        <v>7.1260220000000027E-3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1.0095760000000027</v>
      </c>
      <c r="Y652" s="18">
        <f t="shared" si="64"/>
        <v>1.0351939999999971</v>
      </c>
      <c r="Z652" s="18">
        <f t="shared" si="64"/>
        <v>2.1934199999998905E-3</v>
      </c>
      <c r="AA652" s="18">
        <f t="shared" si="64"/>
        <v>2.7274200000000359E-3</v>
      </c>
      <c r="AB652" s="18">
        <f t="shared" si="64"/>
        <v>7.9191179999999993E-3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0.92680599999999913</v>
      </c>
      <c r="G653" s="18">
        <f t="shared" si="63"/>
        <v>0.82033100000000303</v>
      </c>
      <c r="H653" s="18">
        <f t="shared" si="63"/>
        <v>7.9000000000006843E-4</v>
      </c>
      <c r="I653" s="18">
        <f t="shared" si="63"/>
        <v>1.2198999999999405E-3</v>
      </c>
      <c r="J653" s="18">
        <f t="shared" si="63"/>
        <v>4.7248460000000013E-3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1.0063969999999998</v>
      </c>
      <c r="Y653" s="18">
        <f t="shared" si="64"/>
        <v>0.77167400000000441</v>
      </c>
      <c r="Z653" s="18">
        <f t="shared" si="64"/>
        <v>9.5012999999999348E-4</v>
      </c>
      <c r="AA653" s="18">
        <f t="shared" si="64"/>
        <v>9.3392999999997173E-4</v>
      </c>
      <c r="AB653" s="18">
        <f t="shared" si="64"/>
        <v>4.1205255000000014E-3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1.0575919999999996</v>
      </c>
      <c r="G654" s="18">
        <f t="shared" si="63"/>
        <v>0.79523300000000319</v>
      </c>
      <c r="H654" s="18">
        <f t="shared" si="63"/>
        <v>4.014500000000254E-4</v>
      </c>
      <c r="I654" s="18">
        <f t="shared" si="63"/>
        <v>5.7899999999999618E-4</v>
      </c>
      <c r="J654" s="18">
        <f t="shared" si="63"/>
        <v>2.6676276999999995E-3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1.0432309999999987</v>
      </c>
      <c r="Y654" s="18">
        <f t="shared" si="64"/>
        <v>0.8711669999999998</v>
      </c>
      <c r="Z654" s="18">
        <f t="shared" si="64"/>
        <v>3.7880000000001246E-4</v>
      </c>
      <c r="AA654" s="18">
        <f t="shared" si="64"/>
        <v>5.0145000000001438E-4</v>
      </c>
      <c r="AB654" s="18">
        <f t="shared" si="64"/>
        <v>2.2473079999999991E-3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AL103:AL107"/>
    <mergeCell ref="T418:T42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6"/>
  <dimension ref="A1:BF689"/>
  <sheetViews>
    <sheetView workbookViewId="0"/>
  </sheetViews>
  <sheetFormatPr defaultColWidth="9" defaultRowHeight="12" x14ac:dyDescent="0.15"/>
  <cols>
    <col min="1" max="1" width="2.3984375" style="212" bestFit="1" customWidth="1"/>
    <col min="2" max="2" width="9.8984375" style="212" customWidth="1"/>
    <col min="3" max="3" width="9.5" style="8" bestFit="1" customWidth="1"/>
    <col min="4" max="4" width="2.59765625" style="8" bestFit="1" customWidth="1"/>
    <col min="5" max="5" width="9.19921875" style="231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2" customWidth="1"/>
    <col min="16" max="16" width="9.3984375" style="12" customWidth="1"/>
    <col min="17" max="18" width="9.19921875" style="13" customWidth="1"/>
    <col min="19" max="19" width="4.19921875" style="212" customWidth="1"/>
    <col min="20" max="20" width="11" style="212" customWidth="1"/>
    <col min="21" max="23" width="9.19921875" style="212" customWidth="1"/>
    <col min="24" max="24" width="9.69921875" style="212" customWidth="1"/>
    <col min="25" max="25" width="9.8984375" style="212" customWidth="1"/>
    <col min="26" max="26" width="8.69921875" style="212" customWidth="1"/>
    <col min="27" max="27" width="10.09765625" style="212" bestFit="1" customWidth="1"/>
    <col min="28" max="28" width="10.09765625" style="212" customWidth="1"/>
    <col min="29" max="29" width="6.3984375" style="212" customWidth="1"/>
    <col min="30" max="30" width="7.69921875" style="212" customWidth="1"/>
    <col min="31" max="31" width="8.19921875" style="212" customWidth="1"/>
    <col min="32" max="32" width="3.69921875" style="212" customWidth="1"/>
    <col min="33" max="33" width="3.69921875" style="232" customWidth="1"/>
    <col min="34" max="34" width="7.09765625" style="212" customWidth="1"/>
    <col min="35" max="35" width="7.8984375" style="212" customWidth="1"/>
    <col min="36" max="36" width="9.09765625" style="212" customWidth="1"/>
    <col min="37" max="37" width="3.69921875" style="212" customWidth="1"/>
    <col min="38" max="38" width="8.3984375" style="212" bestFit="1" customWidth="1"/>
    <col min="39" max="39" width="10.69921875" style="212" customWidth="1"/>
    <col min="40" max="40" width="10.3984375" style="212" customWidth="1"/>
    <col min="41" max="41" width="9.8984375" style="212" customWidth="1"/>
    <col min="42" max="42" width="11.3984375" style="212" customWidth="1"/>
    <col min="43" max="43" width="10.5" style="212" customWidth="1"/>
    <col min="44" max="44" width="7" style="212" bestFit="1" customWidth="1"/>
    <col min="45" max="45" width="7.5" style="212" bestFit="1" customWidth="1"/>
    <col min="46" max="46" width="8.19921875" style="212" customWidth="1"/>
    <col min="47" max="47" width="16.19921875" style="212" customWidth="1"/>
    <col min="48" max="49" width="8.5" style="212" bestFit="1" customWidth="1"/>
    <col min="50" max="52" width="7.3984375" style="212" bestFit="1" customWidth="1"/>
    <col min="53" max="53" width="7.3984375" style="212" customWidth="1"/>
    <col min="54" max="54" width="7.3984375" style="212" bestFit="1" customWidth="1"/>
    <col min="55" max="55" width="2.3984375" style="212" customWidth="1"/>
    <col min="56" max="72" width="9" style="212" customWidth="1"/>
    <col min="73" max="16384" width="9" style="212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1" t="s">
        <v>19</v>
      </c>
      <c r="C2" s="294" t="str">
        <f>CONCATENATE("Summary [ ",'Summary (auto)'!$C$3," ]")</f>
        <v>Summary [ MPEG-151 ]</v>
      </c>
      <c r="D2" s="280"/>
      <c r="E2" s="280"/>
      <c r="F2" s="280"/>
      <c r="G2" s="280"/>
      <c r="H2" s="280"/>
      <c r="I2" s="280"/>
      <c r="J2" s="280"/>
      <c r="K2" s="280"/>
      <c r="L2" s="280"/>
      <c r="M2" s="280"/>
      <c r="N2" s="280"/>
      <c r="O2" s="280"/>
      <c r="P2" s="280"/>
      <c r="Q2" s="280"/>
      <c r="R2" s="281"/>
      <c r="S2" s="213"/>
      <c r="T2" s="141" t="str">
        <f>$B$2</f>
        <v>bartender_semitrack</v>
      </c>
      <c r="U2" s="288" t="str">
        <f>CONCATENATE("Summary [ ",'Summary (auto)'!$C$4," ]")</f>
        <v>Summary [ my ]</v>
      </c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89"/>
      <c r="AK2" s="199"/>
      <c r="AL2" s="161" t="str">
        <f>$B$2</f>
        <v>bartender_semitrack</v>
      </c>
      <c r="AM2" s="304" t="s">
        <v>49</v>
      </c>
      <c r="AN2" s="268"/>
      <c r="AO2" s="268"/>
      <c r="AP2" s="268"/>
      <c r="AQ2" s="289"/>
      <c r="AR2" s="37"/>
      <c r="AS2" s="233"/>
      <c r="AT2" s="37"/>
    </row>
    <row r="3" spans="1:58" ht="13.5" customHeight="1" x14ac:dyDescent="0.3">
      <c r="B3" s="155"/>
      <c r="C3" s="202"/>
      <c r="D3" s="93"/>
      <c r="E3" s="234" t="s">
        <v>31</v>
      </c>
      <c r="F3" s="30" t="s">
        <v>50</v>
      </c>
      <c r="G3" s="203" t="s">
        <v>50</v>
      </c>
      <c r="H3" s="203" t="s">
        <v>50</v>
      </c>
      <c r="I3" s="203" t="s">
        <v>50</v>
      </c>
      <c r="J3" s="203" t="s">
        <v>50</v>
      </c>
      <c r="K3" s="203"/>
      <c r="L3" s="203"/>
      <c r="M3" s="203"/>
      <c r="N3" s="203"/>
      <c r="O3" s="235"/>
      <c r="P3" s="299" t="s">
        <v>51</v>
      </c>
      <c r="Q3" s="299" t="s">
        <v>52</v>
      </c>
      <c r="R3" s="301" t="s">
        <v>53</v>
      </c>
      <c r="S3" s="213"/>
      <c r="T3" s="139"/>
      <c r="U3" s="202"/>
      <c r="V3" s="93"/>
      <c r="W3" s="234" t="s">
        <v>31</v>
      </c>
      <c r="X3" s="30" t="s">
        <v>50</v>
      </c>
      <c r="Y3" s="203" t="s">
        <v>50</v>
      </c>
      <c r="Z3" s="203" t="s">
        <v>50</v>
      </c>
      <c r="AA3" s="203" t="s">
        <v>50</v>
      </c>
      <c r="AB3" s="203" t="s">
        <v>50</v>
      </c>
      <c r="AC3" s="203"/>
      <c r="AD3" s="203"/>
      <c r="AE3" s="203"/>
      <c r="AF3" s="203"/>
      <c r="AG3" s="235"/>
      <c r="AH3" s="299" t="s">
        <v>51</v>
      </c>
      <c r="AI3" s="299" t="s">
        <v>52</v>
      </c>
      <c r="AJ3" s="301" t="s">
        <v>53</v>
      </c>
      <c r="AK3" s="199"/>
      <c r="AL3" s="139"/>
      <c r="AM3" s="162"/>
      <c r="AN3" s="162"/>
      <c r="AO3" s="162"/>
      <c r="AP3" s="162"/>
      <c r="AQ3" s="163"/>
      <c r="AR3" s="42"/>
      <c r="AS3" s="50"/>
      <c r="AT3" s="19" t="s">
        <v>54</v>
      </c>
      <c r="AV3" s="306"/>
      <c r="AW3" s="292"/>
      <c r="AX3" s="292"/>
      <c r="AY3" s="292"/>
      <c r="AZ3" s="292"/>
      <c r="BA3" s="292"/>
      <c r="BB3" s="292"/>
      <c r="BD3" s="291"/>
      <c r="BE3" s="292"/>
      <c r="BF3" s="292"/>
    </row>
    <row r="4" spans="1:58" ht="13.5" customHeight="1" thickBot="1" x14ac:dyDescent="0.2">
      <c r="B4" s="140"/>
      <c r="C4" s="199"/>
      <c r="D4" s="32"/>
      <c r="E4" s="236" t="s">
        <v>55</v>
      </c>
      <c r="F4" s="33" t="s">
        <v>29</v>
      </c>
      <c r="G4" s="237" t="s">
        <v>40</v>
      </c>
      <c r="H4" s="237" t="s">
        <v>43</v>
      </c>
      <c r="I4" s="237" t="s">
        <v>46</v>
      </c>
      <c r="J4" s="237" t="s">
        <v>56</v>
      </c>
      <c r="K4" s="237"/>
      <c r="L4" s="118"/>
      <c r="M4" s="118"/>
      <c r="N4" s="91"/>
      <c r="O4" s="237"/>
      <c r="P4" s="272"/>
      <c r="Q4" s="272"/>
      <c r="R4" s="302"/>
      <c r="S4" s="213"/>
      <c r="T4" s="140"/>
      <c r="U4" s="199"/>
      <c r="V4" s="32"/>
      <c r="W4" s="236" t="s">
        <v>55</v>
      </c>
      <c r="X4" s="33" t="s">
        <v>29</v>
      </c>
      <c r="Y4" s="237" t="s">
        <v>40</v>
      </c>
      <c r="Z4" s="237" t="s">
        <v>43</v>
      </c>
      <c r="AA4" s="237" t="s">
        <v>46</v>
      </c>
      <c r="AB4" s="237" t="s">
        <v>56</v>
      </c>
      <c r="AC4" s="237"/>
      <c r="AD4" s="237"/>
      <c r="AE4" s="237"/>
      <c r="AF4" s="91"/>
      <c r="AG4" s="237"/>
      <c r="AH4" s="272"/>
      <c r="AI4" s="272"/>
      <c r="AJ4" s="302"/>
      <c r="AK4" s="213"/>
      <c r="AL4" s="201"/>
      <c r="AM4" s="90" t="s">
        <v>29</v>
      </c>
      <c r="AN4" s="90" t="s">
        <v>40</v>
      </c>
      <c r="AO4" s="90" t="s">
        <v>43</v>
      </c>
      <c r="AP4" s="90" t="s">
        <v>46</v>
      </c>
      <c r="AQ4" s="164" t="s">
        <v>56</v>
      </c>
      <c r="AR4" s="90"/>
      <c r="AS4" s="90"/>
      <c r="AT4" s="90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0"/>
      <c r="C5" s="25" t="s">
        <v>33</v>
      </c>
      <c r="D5" s="26"/>
      <c r="E5" s="125">
        <f>E23</f>
        <v>39078.191999999995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31.532453761904758</v>
      </c>
      <c r="G5" s="30">
        <f t="shared" si="0"/>
        <v>35.379214142857144</v>
      </c>
      <c r="H5" s="30">
        <f t="shared" si="0"/>
        <v>0.96845465285714294</v>
      </c>
      <c r="I5" s="90">
        <f t="shared" si="0"/>
        <v>0.97536403238095259</v>
      </c>
      <c r="J5" s="90">
        <f t="shared" si="0"/>
        <v>5.9227567476190478E-2</v>
      </c>
      <c r="K5" s="55"/>
      <c r="L5" s="55"/>
      <c r="M5" s="55"/>
      <c r="N5" s="26"/>
      <c r="O5" s="56"/>
      <c r="P5" s="130">
        <f t="shared" ref="P5:Q8" si="1">P16</f>
        <v>28.718</v>
      </c>
      <c r="Q5" s="151">
        <f t="shared" si="1"/>
        <v>9.9369999999999994</v>
      </c>
      <c r="R5" s="133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3"/>
      <c r="T5" s="298"/>
      <c r="U5" s="25" t="s">
        <v>33</v>
      </c>
      <c r="V5" s="26"/>
      <c r="W5" s="126">
        <f>W23</f>
        <v>44565.752000000008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32.558284380952379</v>
      </c>
      <c r="Y5" s="30">
        <f t="shared" si="2"/>
        <v>36.24653419047619</v>
      </c>
      <c r="Z5" s="30">
        <f t="shared" si="2"/>
        <v>0.96942843666666667</v>
      </c>
      <c r="AA5" s="90">
        <f t="shared" si="2"/>
        <v>0.97716037809523804</v>
      </c>
      <c r="AB5" s="90">
        <f t="shared" si="2"/>
        <v>5.9806386428571424E-2</v>
      </c>
      <c r="AC5" s="55"/>
      <c r="AD5" s="55"/>
      <c r="AE5" s="55"/>
      <c r="AF5" s="26"/>
      <c r="AG5" s="238"/>
      <c r="AH5" s="130">
        <f t="shared" ref="AH5:AI8" si="3">AH16</f>
        <v>19.64</v>
      </c>
      <c r="AI5" s="151">
        <f t="shared" si="3"/>
        <v>3.593</v>
      </c>
      <c r="AJ5" s="133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199"/>
      <c r="AL5" s="158"/>
      <c r="AM5" s="239">
        <f>bdrate($E5:$E8,F5:F8,$W5:$W8,X5:X8)</f>
        <v>6.757113725659436E-2</v>
      </c>
      <c r="AN5" s="240">
        <f>bdrate($E5:$E8,G5:G8,$W5:$W8,Y5:Y8)</f>
        <v>6.557736189545138E-2</v>
      </c>
      <c r="AO5" s="240">
        <f>bdrate($E5:$E8,H5:H8,$W5:$W8,Z5:Z8)</f>
        <v>8.2211673682630826E-2</v>
      </c>
      <c r="AP5" s="240">
        <f>bdrate($E5:$E8,I5:I8,$W5:$W8,AA5:AA8)</f>
        <v>8.0682811391223686E-2</v>
      </c>
      <c r="AQ5" s="241">
        <f>bdrateInverted($E5:$E8,J5:J8,$W5:$W8,AB5:AB8)</f>
        <v>9.7610522471679673E-2</v>
      </c>
      <c r="AR5" s="242"/>
      <c r="AS5" s="51"/>
      <c r="AT5" s="19" t="s">
        <v>57</v>
      </c>
      <c r="AV5" s="243"/>
      <c r="AW5" s="243"/>
      <c r="AX5" s="243"/>
      <c r="AY5" s="243"/>
      <c r="AZ5" s="243"/>
      <c r="BA5" s="243"/>
      <c r="BB5" s="243"/>
      <c r="BF5" s="12"/>
    </row>
    <row r="6" spans="1:58" ht="13.5" customHeight="1" x14ac:dyDescent="0.15">
      <c r="B6" s="285"/>
      <c r="C6" s="27" t="s">
        <v>34</v>
      </c>
      <c r="D6" s="28"/>
      <c r="E6" s="156">
        <f>E24</f>
        <v>57881.991999999991</v>
      </c>
      <c r="F6" s="90">
        <f t="shared" si="0"/>
        <v>35.149915476190486</v>
      </c>
      <c r="G6" s="90">
        <f t="shared" si="0"/>
        <v>38.652551571428567</v>
      </c>
      <c r="H6" s="90">
        <f t="shared" si="0"/>
        <v>0.98016943523809508</v>
      </c>
      <c r="I6" s="90">
        <f t="shared" si="0"/>
        <v>0.98593933333333306</v>
      </c>
      <c r="J6" s="90">
        <f t="shared" si="0"/>
        <v>3.8941382142857146E-2</v>
      </c>
      <c r="K6" s="56"/>
      <c r="L6" s="56"/>
      <c r="M6" s="56"/>
      <c r="N6" s="28"/>
      <c r="O6" s="56"/>
      <c r="P6" s="130">
        <f t="shared" si="1"/>
        <v>29.14</v>
      </c>
      <c r="Q6" s="130">
        <f t="shared" si="1"/>
        <v>10.234</v>
      </c>
      <c r="R6" s="133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3"/>
      <c r="T6" s="285"/>
      <c r="U6" s="27" t="s">
        <v>34</v>
      </c>
      <c r="V6" s="28"/>
      <c r="W6" s="127">
        <f>W24</f>
        <v>66379.448000000004</v>
      </c>
      <c r="X6" s="90">
        <f t="shared" si="2"/>
        <v>35.723924380952383</v>
      </c>
      <c r="Y6" s="90">
        <f t="shared" si="2"/>
        <v>39.197765619047622</v>
      </c>
      <c r="Z6" s="90">
        <f t="shared" si="2"/>
        <v>0.9816991380952379</v>
      </c>
      <c r="AA6" s="90">
        <f t="shared" si="2"/>
        <v>0.98705694857142845</v>
      </c>
      <c r="AB6" s="90">
        <f t="shared" si="2"/>
        <v>3.6561598523809531E-2</v>
      </c>
      <c r="AC6" s="56"/>
      <c r="AD6" s="56"/>
      <c r="AE6" s="56"/>
      <c r="AF6" s="28"/>
      <c r="AG6" s="238"/>
      <c r="AH6" s="130">
        <f t="shared" si="3"/>
        <v>19.562000000000001</v>
      </c>
      <c r="AI6" s="130">
        <f t="shared" si="3"/>
        <v>3.7029999999999998</v>
      </c>
      <c r="AJ6" s="133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199"/>
      <c r="AL6" s="158"/>
      <c r="AM6" s="244"/>
      <c r="AN6" s="245"/>
      <c r="AO6" s="159"/>
      <c r="AP6" s="159"/>
      <c r="AQ6" s="43"/>
      <c r="AR6" s="242"/>
      <c r="AS6" s="242"/>
      <c r="AT6" s="36"/>
      <c r="AV6" s="243"/>
      <c r="AW6" s="243"/>
      <c r="AX6" s="9"/>
      <c r="AY6" s="243"/>
      <c r="AZ6" s="243"/>
      <c r="BA6" s="243"/>
      <c r="BB6" s="9"/>
      <c r="BF6" s="12"/>
    </row>
    <row r="7" spans="1:58" ht="12.75" customHeight="1" x14ac:dyDescent="0.15">
      <c r="B7" s="285"/>
      <c r="C7" s="27" t="s">
        <v>35</v>
      </c>
      <c r="D7" s="28"/>
      <c r="E7" s="156">
        <f>E25</f>
        <v>86779.64</v>
      </c>
      <c r="F7" s="90">
        <f t="shared" si="0"/>
        <v>39.3200760952381</v>
      </c>
      <c r="G7" s="90">
        <f t="shared" si="0"/>
        <v>42.613356142857143</v>
      </c>
      <c r="H7" s="90">
        <f t="shared" si="0"/>
        <v>0.98953771666666668</v>
      </c>
      <c r="I7" s="90">
        <f t="shared" si="0"/>
        <v>0.99312553285714278</v>
      </c>
      <c r="J7" s="90">
        <f t="shared" si="0"/>
        <v>1.9022951761904761E-2</v>
      </c>
      <c r="K7" s="56"/>
      <c r="L7" s="56"/>
      <c r="M7" s="56"/>
      <c r="N7" s="28"/>
      <c r="O7" s="56"/>
      <c r="P7" s="130">
        <f t="shared" si="1"/>
        <v>29.218</v>
      </c>
      <c r="Q7" s="130">
        <f t="shared" si="1"/>
        <v>10.359</v>
      </c>
      <c r="R7" s="133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3"/>
      <c r="T7" s="285"/>
      <c r="U7" s="27" t="s">
        <v>35</v>
      </c>
      <c r="V7" s="28"/>
      <c r="W7" s="127">
        <f>W25</f>
        <v>98377.823999999993</v>
      </c>
      <c r="X7" s="90">
        <f t="shared" si="2"/>
        <v>39.904256666666669</v>
      </c>
      <c r="Y7" s="90">
        <f t="shared" si="2"/>
        <v>43.227753761904765</v>
      </c>
      <c r="Z7" s="90">
        <f t="shared" si="2"/>
        <v>0.99046827238095236</v>
      </c>
      <c r="AA7" s="90">
        <f t="shared" si="2"/>
        <v>0.99381804095238091</v>
      </c>
      <c r="AB7" s="90">
        <f t="shared" si="2"/>
        <v>1.7155225904761904E-2</v>
      </c>
      <c r="AC7" s="56"/>
      <c r="AD7" s="56"/>
      <c r="AE7" s="56"/>
      <c r="AF7" s="28"/>
      <c r="AG7" s="238"/>
      <c r="AH7" s="130">
        <f t="shared" si="3"/>
        <v>20.170999999999999</v>
      </c>
      <c r="AI7" s="130">
        <f t="shared" si="3"/>
        <v>3.843</v>
      </c>
      <c r="AJ7" s="133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199"/>
      <c r="AL7" s="158"/>
      <c r="AM7" s="244"/>
      <c r="AN7" s="245"/>
      <c r="AO7" s="159"/>
      <c r="AP7" s="159"/>
      <c r="AQ7" s="43"/>
      <c r="AR7" s="242"/>
      <c r="AS7" s="52"/>
      <c r="AT7" s="19" t="s">
        <v>58</v>
      </c>
      <c r="AV7" s="243"/>
      <c r="AW7" s="243"/>
      <c r="AX7" s="9"/>
      <c r="AY7" s="243"/>
      <c r="AZ7" s="243"/>
      <c r="BA7" s="243"/>
      <c r="BB7" s="9"/>
      <c r="BF7" s="12"/>
    </row>
    <row r="8" spans="1:58" ht="12.75" customHeight="1" x14ac:dyDescent="0.15">
      <c r="B8" s="285"/>
      <c r="C8" s="27" t="s">
        <v>37</v>
      </c>
      <c r="D8" s="28"/>
      <c r="E8" s="156">
        <f>E26</f>
        <v>125571.41600000001</v>
      </c>
      <c r="F8" s="90">
        <f t="shared" si="0"/>
        <v>43.267325047619053</v>
      </c>
      <c r="G8" s="90">
        <f t="shared" si="0"/>
        <v>46.318871238095241</v>
      </c>
      <c r="H8" s="90">
        <f t="shared" si="0"/>
        <v>0.99377431047619036</v>
      </c>
      <c r="I8" s="90">
        <f t="shared" si="0"/>
        <v>0.9966197390476188</v>
      </c>
      <c r="J8" s="90">
        <f t="shared" si="0"/>
        <v>8.4342040619047615E-3</v>
      </c>
      <c r="K8" s="56"/>
      <c r="L8" s="56"/>
      <c r="M8" s="56"/>
      <c r="N8" s="28"/>
      <c r="O8" s="56"/>
      <c r="P8" s="130">
        <f t="shared" si="1"/>
        <v>29.89</v>
      </c>
      <c r="Q8" s="130">
        <f t="shared" si="1"/>
        <v>10.811999999999999</v>
      </c>
      <c r="R8" s="133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3"/>
      <c r="T8" s="285"/>
      <c r="U8" s="27" t="s">
        <v>37</v>
      </c>
      <c r="V8" s="28"/>
      <c r="W8" s="127">
        <f>W26</f>
        <v>138213.79200000002</v>
      </c>
      <c r="X8" s="90">
        <f t="shared" si="2"/>
        <v>43.831259761904761</v>
      </c>
      <c r="Y8" s="90">
        <f t="shared" si="2"/>
        <v>46.805079761904757</v>
      </c>
      <c r="Z8" s="90">
        <f t="shared" si="2"/>
        <v>0.99415362619047609</v>
      </c>
      <c r="AA8" s="90">
        <f t="shared" si="2"/>
        <v>0.99695701619047605</v>
      </c>
      <c r="AB8" s="90">
        <f t="shared" si="2"/>
        <v>7.4983172809523812E-3</v>
      </c>
      <c r="AC8" s="56"/>
      <c r="AD8" s="56"/>
      <c r="AE8" s="56"/>
      <c r="AF8" s="28"/>
      <c r="AG8" s="238"/>
      <c r="AH8" s="130">
        <f t="shared" si="3"/>
        <v>20.327999999999999</v>
      </c>
      <c r="AI8" s="130">
        <f t="shared" si="3"/>
        <v>4.0309999999999997</v>
      </c>
      <c r="AJ8" s="133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199"/>
      <c r="AL8" s="158"/>
      <c r="AM8" s="44"/>
      <c r="AN8" s="159"/>
      <c r="AO8" s="159"/>
      <c r="AP8" s="159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86"/>
      <c r="C9" s="29"/>
      <c r="D9" s="35"/>
      <c r="E9" s="179"/>
      <c r="F9" s="58"/>
      <c r="G9" s="58"/>
      <c r="H9" s="58"/>
      <c r="I9" s="58"/>
      <c r="J9" s="58"/>
      <c r="K9" s="58"/>
      <c r="L9" s="58"/>
      <c r="M9" s="58"/>
      <c r="N9" s="35"/>
      <c r="O9" s="58"/>
      <c r="P9" s="169"/>
      <c r="Q9" s="169"/>
      <c r="R9" s="180"/>
      <c r="S9" s="213"/>
      <c r="T9" s="285"/>
      <c r="U9" s="27"/>
      <c r="V9" s="28"/>
      <c r="W9" s="181"/>
      <c r="X9" s="58"/>
      <c r="Y9" s="58"/>
      <c r="Z9" s="58"/>
      <c r="AA9" s="58"/>
      <c r="AB9" s="58"/>
      <c r="AC9" s="56"/>
      <c r="AD9" s="56"/>
      <c r="AE9" s="56"/>
      <c r="AF9" s="28"/>
      <c r="AG9" s="238"/>
      <c r="AH9" s="169"/>
      <c r="AI9" s="169"/>
      <c r="AJ9" s="180"/>
      <c r="AK9" s="199"/>
      <c r="AL9" s="158"/>
      <c r="AM9" s="45"/>
      <c r="AN9" s="150"/>
      <c r="AO9" s="150"/>
      <c r="AP9" s="150"/>
      <c r="AQ9" s="46"/>
      <c r="AR9" s="199"/>
      <c r="AS9" s="199"/>
      <c r="AT9" s="199"/>
      <c r="BF9" s="12"/>
    </row>
    <row r="10" spans="1:58" ht="13.5" customHeight="1" thickBot="1" x14ac:dyDescent="0.2">
      <c r="B10" s="153" t="s">
        <v>59</v>
      </c>
      <c r="C10" s="136"/>
      <c r="D10" s="136"/>
      <c r="E10" s="246"/>
      <c r="F10" s="137"/>
      <c r="G10" s="137"/>
      <c r="H10" s="137"/>
      <c r="I10" s="137"/>
      <c r="J10" s="137"/>
      <c r="K10" s="137"/>
      <c r="L10" s="136"/>
      <c r="M10" s="138"/>
      <c r="N10" s="138"/>
      <c r="O10" s="247"/>
      <c r="P10" s="154">
        <f>GEOMEAN(P5:P8)</f>
        <v>29.238496365223337</v>
      </c>
      <c r="Q10" s="154">
        <f>GEOMEAN(Q5:Q8)</f>
        <v>10.330733139906879</v>
      </c>
      <c r="R10" s="134" t="e">
        <f>AVERAGE(R5:R8)</f>
        <v>#DIV/0!</v>
      </c>
      <c r="S10" s="213"/>
      <c r="T10" s="153" t="s">
        <v>59</v>
      </c>
      <c r="U10" s="136"/>
      <c r="V10" s="136"/>
      <c r="W10" s="246"/>
      <c r="X10" s="137"/>
      <c r="Y10" s="137"/>
      <c r="Z10" s="137"/>
      <c r="AA10" s="137"/>
      <c r="AB10" s="137"/>
      <c r="AC10" s="137"/>
      <c r="AD10" s="136"/>
      <c r="AE10" s="138"/>
      <c r="AF10" s="138"/>
      <c r="AG10" s="247"/>
      <c r="AH10" s="154">
        <f>GEOMEAN(AH5:AH8)</f>
        <v>19.92251694395706</v>
      </c>
      <c r="AI10" s="154">
        <f>GEOMEAN(AI5:AI8)</f>
        <v>3.7889906010511631</v>
      </c>
      <c r="AJ10" s="134" t="e">
        <f>AVERAGE(AJ5:AJ8)</f>
        <v>#DIV/0!</v>
      </c>
      <c r="AK10" s="199"/>
      <c r="AL10" s="160"/>
      <c r="AM10" s="47"/>
      <c r="AN10" s="48"/>
      <c r="AO10" s="48"/>
      <c r="AP10" s="48"/>
      <c r="AQ10" s="49"/>
      <c r="AR10" s="199"/>
      <c r="AS10" s="199"/>
      <c r="AT10" s="199"/>
      <c r="BF10" s="12"/>
    </row>
    <row r="11" spans="1:58" ht="13.5" customHeight="1" x14ac:dyDescent="0.15">
      <c r="B11" s="213"/>
      <c r="C11" s="213"/>
      <c r="D11" s="213"/>
      <c r="E11" s="248"/>
      <c r="F11" s="90"/>
      <c r="G11" s="90"/>
      <c r="H11" s="90"/>
      <c r="I11" s="90"/>
      <c r="J11" s="90"/>
      <c r="K11" s="90"/>
      <c r="L11" s="213"/>
      <c r="M11" s="91"/>
      <c r="N11" s="91"/>
      <c r="O11" s="249"/>
      <c r="P11" s="90"/>
      <c r="Q11" s="90"/>
      <c r="R11" s="130"/>
      <c r="S11" s="213"/>
      <c r="T11" s="213"/>
      <c r="U11" s="213"/>
      <c r="V11" s="213"/>
      <c r="W11" s="248"/>
      <c r="X11" s="90"/>
      <c r="Y11" s="90"/>
      <c r="Z11" s="90"/>
      <c r="AA11" s="90"/>
      <c r="AB11" s="90"/>
      <c r="AC11" s="90"/>
      <c r="AD11" s="213"/>
      <c r="AE11" s="91"/>
      <c r="AF11" s="91"/>
      <c r="AG11" s="249"/>
      <c r="AH11" s="90"/>
      <c r="AI11" s="90"/>
      <c r="AJ11" s="130"/>
      <c r="AK11" s="199"/>
      <c r="AL11" s="199"/>
      <c r="AM11" s="199"/>
      <c r="AN11" s="199"/>
      <c r="AO11" s="199"/>
      <c r="AP11" s="199"/>
      <c r="AQ11" s="199"/>
      <c r="AR11" s="199"/>
      <c r="AS11" s="199"/>
      <c r="AT11" s="199"/>
      <c r="BF11" s="12"/>
    </row>
    <row r="12" spans="1:58" ht="13.5" customHeight="1" thickBot="1" x14ac:dyDescent="0.2">
      <c r="B12" s="213"/>
      <c r="C12" s="213"/>
      <c r="D12" s="213"/>
      <c r="E12" s="248"/>
      <c r="F12" s="90"/>
      <c r="G12" s="90"/>
      <c r="H12" s="90"/>
      <c r="I12" s="90"/>
      <c r="J12" s="90"/>
      <c r="K12" s="90"/>
      <c r="L12" s="213"/>
      <c r="M12" s="91"/>
      <c r="N12" s="91"/>
      <c r="O12" s="249"/>
      <c r="P12" s="90"/>
      <c r="Q12" s="90"/>
      <c r="R12" s="130"/>
      <c r="S12" s="213"/>
      <c r="T12" s="213"/>
      <c r="U12" s="213"/>
      <c r="V12" s="213"/>
      <c r="W12" s="248"/>
      <c r="X12" s="90"/>
      <c r="Y12" s="90"/>
      <c r="Z12" s="90"/>
      <c r="AA12" s="90"/>
      <c r="AB12" s="90"/>
      <c r="AC12" s="90"/>
      <c r="AD12" s="213"/>
      <c r="AE12" s="91"/>
      <c r="AF12" s="91"/>
      <c r="AG12" s="249"/>
      <c r="AH12" s="90"/>
      <c r="AI12" s="90"/>
      <c r="AJ12" s="130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BF12" s="12"/>
    </row>
    <row r="13" spans="1:58" ht="16.2" customHeight="1" thickBot="1" x14ac:dyDescent="0.3">
      <c r="B13" s="149"/>
      <c r="C13" s="288" t="str">
        <f>CONCATENATE("Encoding/Decoding [ ",'Summary (auto)'!$C$3," ]")</f>
        <v>Encoding/Decoding [ MPEG-151 ]</v>
      </c>
      <c r="D13" s="268"/>
      <c r="E13" s="268"/>
      <c r="F13" s="268"/>
      <c r="G13" s="268"/>
      <c r="H13" s="268"/>
      <c r="I13" s="268"/>
      <c r="J13" s="268"/>
      <c r="K13" s="268"/>
      <c r="L13" s="268"/>
      <c r="M13" s="268"/>
      <c r="N13" s="268"/>
      <c r="O13" s="268"/>
      <c r="P13" s="268"/>
      <c r="Q13" s="268"/>
      <c r="R13" s="289"/>
      <c r="T13" s="21"/>
      <c r="U13" s="288" t="str">
        <f>CONCATENATE("Encoding [ ",'Summary (auto)'!$C$4," ]")</f>
        <v>Encoding [ my ]</v>
      </c>
      <c r="V13" s="268"/>
      <c r="W13" s="268"/>
      <c r="X13" s="268"/>
      <c r="Y13" s="268"/>
      <c r="Z13" s="268"/>
      <c r="AA13" s="268"/>
      <c r="AB13" s="268"/>
      <c r="AC13" s="268"/>
      <c r="AD13" s="268"/>
      <c r="AE13" s="268"/>
      <c r="AF13" s="268"/>
      <c r="AG13" s="268"/>
      <c r="AH13" s="268"/>
      <c r="AI13" s="268"/>
      <c r="AJ13" s="289"/>
    </row>
    <row r="14" spans="1:58" ht="15.6" customHeight="1" x14ac:dyDescent="0.25">
      <c r="B14" s="155"/>
      <c r="C14" s="101"/>
      <c r="D14" s="101"/>
      <c r="E14" s="250" t="s">
        <v>60</v>
      </c>
      <c r="F14" s="135" t="s">
        <v>61</v>
      </c>
      <c r="G14" s="135" t="s">
        <v>62</v>
      </c>
      <c r="H14" s="135" t="s">
        <v>63</v>
      </c>
      <c r="I14" s="135" t="s">
        <v>64</v>
      </c>
      <c r="J14" s="135" t="s">
        <v>65</v>
      </c>
      <c r="K14" s="135" t="s">
        <v>66</v>
      </c>
      <c r="L14" s="135" t="s">
        <v>67</v>
      </c>
      <c r="M14" s="102" t="s">
        <v>68</v>
      </c>
      <c r="N14" s="102"/>
      <c r="O14" s="251"/>
      <c r="P14" s="102"/>
      <c r="Q14" s="103"/>
      <c r="R14" s="104"/>
      <c r="S14" s="199"/>
      <c r="T14" s="155"/>
      <c r="U14" s="101"/>
      <c r="V14" s="101"/>
      <c r="W14" s="250" t="s">
        <v>60</v>
      </c>
      <c r="X14" s="135" t="s">
        <v>61</v>
      </c>
      <c r="Y14" s="135" t="s">
        <v>62</v>
      </c>
      <c r="Z14" s="135" t="s">
        <v>63</v>
      </c>
      <c r="AA14" s="135" t="s">
        <v>64</v>
      </c>
      <c r="AB14" s="135" t="s">
        <v>65</v>
      </c>
      <c r="AC14" s="135" t="s">
        <v>66</v>
      </c>
      <c r="AD14" s="135" t="s">
        <v>67</v>
      </c>
      <c r="AE14" s="102" t="s">
        <v>68</v>
      </c>
      <c r="AF14" s="102"/>
      <c r="AG14" s="251"/>
      <c r="AH14" s="102"/>
      <c r="AI14" s="103"/>
      <c r="AJ14" s="104"/>
      <c r="AK14" s="199"/>
      <c r="AL14" s="199"/>
      <c r="AM14" s="305"/>
      <c r="AN14" s="292"/>
      <c r="AO14" s="292"/>
      <c r="AP14" s="292"/>
      <c r="AQ14" s="292"/>
      <c r="AR14" s="292"/>
      <c r="AS14" s="292"/>
      <c r="AT14" s="292"/>
      <c r="AV14" s="291"/>
      <c r="AW14" s="292"/>
      <c r="AX14" s="292"/>
      <c r="BB14" s="200"/>
      <c r="BC14" s="200"/>
    </row>
    <row r="15" spans="1:58" s="8" customFormat="1" ht="16.2" customHeight="1" thickBot="1" x14ac:dyDescent="0.3">
      <c r="B15" s="148"/>
      <c r="C15" s="32"/>
      <c r="D15" s="32"/>
      <c r="E15" s="236" t="s">
        <v>55</v>
      </c>
      <c r="F15" s="236" t="s">
        <v>55</v>
      </c>
      <c r="G15" s="236" t="s">
        <v>55</v>
      </c>
      <c r="H15" s="236" t="s">
        <v>55</v>
      </c>
      <c r="I15" s="236" t="s">
        <v>55</v>
      </c>
      <c r="J15" s="236" t="s">
        <v>55</v>
      </c>
      <c r="K15" s="236" t="s">
        <v>55</v>
      </c>
      <c r="L15" s="236" t="s">
        <v>55</v>
      </c>
      <c r="M15" s="236" t="s">
        <v>55</v>
      </c>
      <c r="N15" s="33"/>
      <c r="O15" s="237"/>
      <c r="P15" s="204" t="s">
        <v>51</v>
      </c>
      <c r="Q15" s="204" t="s">
        <v>52</v>
      </c>
      <c r="R15" s="34"/>
      <c r="S15" s="213"/>
      <c r="T15" s="148"/>
      <c r="U15" s="32"/>
      <c r="V15" s="32"/>
      <c r="W15" s="236" t="s">
        <v>55</v>
      </c>
      <c r="X15" s="236" t="s">
        <v>55</v>
      </c>
      <c r="Y15" s="236" t="s">
        <v>55</v>
      </c>
      <c r="Z15" s="236" t="s">
        <v>55</v>
      </c>
      <c r="AA15" s="236" t="s">
        <v>55</v>
      </c>
      <c r="AB15" s="236" t="s">
        <v>55</v>
      </c>
      <c r="AC15" s="236" t="s">
        <v>55</v>
      </c>
      <c r="AD15" s="236" t="s">
        <v>55</v>
      </c>
      <c r="AE15" s="236" t="s">
        <v>55</v>
      </c>
      <c r="AF15" s="33"/>
      <c r="AG15" s="237"/>
      <c r="AH15" s="204" t="s">
        <v>51</v>
      </c>
      <c r="AI15" s="204" t="s">
        <v>52</v>
      </c>
      <c r="AJ15" s="34"/>
      <c r="AK15" s="213"/>
      <c r="AL15" s="213"/>
      <c r="AM15" s="90"/>
      <c r="AN15" s="90"/>
      <c r="AO15" s="90"/>
      <c r="AP15" s="213"/>
      <c r="AQ15" s="213"/>
      <c r="AR15" s="213"/>
      <c r="AS15" s="213"/>
      <c r="AT15" s="213"/>
      <c r="AZ15" s="212"/>
      <c r="BA15" s="212"/>
      <c r="BB15" s="200"/>
      <c r="BC15" s="200"/>
    </row>
    <row r="16" spans="1:58" ht="12.75" customHeight="1" x14ac:dyDescent="0.25">
      <c r="B16" s="300"/>
      <c r="C16" s="25" t="s">
        <v>33</v>
      </c>
      <c r="D16" s="26"/>
      <c r="E16" s="128">
        <v>5908.1840000000002</v>
      </c>
      <c r="F16" s="166">
        <v>7888.5280000000002</v>
      </c>
      <c r="G16" s="166">
        <v>2542.7600000000002</v>
      </c>
      <c r="H16" s="166">
        <v>873.68</v>
      </c>
      <c r="I16" s="166">
        <v>253.75200000000001</v>
      </c>
      <c r="J16" s="166">
        <v>11685.44</v>
      </c>
      <c r="K16" s="60">
        <v>7438.5280000000002</v>
      </c>
      <c r="L16" s="60">
        <v>2487.3200000000002</v>
      </c>
      <c r="M16" s="60">
        <v>7.8879999999999999</v>
      </c>
      <c r="N16" s="55"/>
      <c r="O16" s="252"/>
      <c r="P16" s="129">
        <v>28.718</v>
      </c>
      <c r="Q16" s="129">
        <v>9.9369999999999994</v>
      </c>
      <c r="R16" s="142"/>
      <c r="S16" s="213"/>
      <c r="T16" s="300"/>
      <c r="U16" s="25" t="s">
        <v>33</v>
      </c>
      <c r="V16" s="26"/>
      <c r="W16" s="128">
        <v>5908.1840000000002</v>
      </c>
      <c r="X16" s="166">
        <v>8632.1039999999994</v>
      </c>
      <c r="Y16" s="166">
        <v>3781.1039999999998</v>
      </c>
      <c r="Z16" s="166">
        <v>1675.24</v>
      </c>
      <c r="AA16" s="166">
        <v>859.024</v>
      </c>
      <c r="AB16" s="166">
        <v>12736.28</v>
      </c>
      <c r="AC16" s="60">
        <v>8223.0159999999996</v>
      </c>
      <c r="AD16" s="60">
        <v>2750.8</v>
      </c>
      <c r="AE16" s="60">
        <v>13.24</v>
      </c>
      <c r="AF16" s="55"/>
      <c r="AG16" s="252"/>
      <c r="AH16" s="129">
        <v>19.64</v>
      </c>
      <c r="AI16" s="129">
        <v>3.593</v>
      </c>
      <c r="AJ16" s="142"/>
      <c r="AK16" s="199"/>
      <c r="AL16" s="199"/>
      <c r="AP16" s="20"/>
      <c r="AQ16" s="20"/>
      <c r="AR16" s="199"/>
      <c r="AS16" s="199"/>
      <c r="AT16" s="199"/>
      <c r="AX16" s="12"/>
      <c r="AZ16" s="200"/>
      <c r="BA16" s="54"/>
      <c r="BB16" s="200"/>
      <c r="BC16" s="200"/>
      <c r="BD16" s="9"/>
    </row>
    <row r="17" spans="2:56" ht="12.75" customHeight="1" x14ac:dyDescent="0.25">
      <c r="B17" s="285"/>
      <c r="C17" s="27" t="s">
        <v>34</v>
      </c>
      <c r="D17" s="28"/>
      <c r="E17" s="143">
        <v>5908.1840000000002</v>
      </c>
      <c r="F17" s="167">
        <v>10381.791999999999</v>
      </c>
      <c r="G17" s="167">
        <v>7224.3519999999999</v>
      </c>
      <c r="H17" s="167">
        <v>3804.12</v>
      </c>
      <c r="I17" s="167">
        <v>2214.192</v>
      </c>
      <c r="J17" s="167">
        <v>15082.68</v>
      </c>
      <c r="K17" s="62">
        <v>9962.4959999999992</v>
      </c>
      <c r="L17" s="62">
        <v>3304.1759999999999</v>
      </c>
      <c r="M17" s="62">
        <v>7.88</v>
      </c>
      <c r="N17" s="56"/>
      <c r="O17" s="238"/>
      <c r="P17" s="144">
        <v>29.14</v>
      </c>
      <c r="Q17" s="144">
        <v>10.234</v>
      </c>
      <c r="R17" s="145"/>
      <c r="S17" s="213"/>
      <c r="T17" s="285"/>
      <c r="U17" s="27" t="s">
        <v>34</v>
      </c>
      <c r="V17" s="28"/>
      <c r="W17" s="143">
        <v>5908.1840000000002</v>
      </c>
      <c r="X17" s="167">
        <v>11165.88</v>
      </c>
      <c r="Y17" s="167">
        <v>8977.9599999999991</v>
      </c>
      <c r="Z17" s="167">
        <v>5588.04</v>
      </c>
      <c r="AA17" s="167">
        <v>4142.6000000000004</v>
      </c>
      <c r="AB17" s="167">
        <v>16202.84</v>
      </c>
      <c r="AC17" s="62">
        <v>10804.647999999999</v>
      </c>
      <c r="AD17" s="62">
        <v>3589.2959999999998</v>
      </c>
      <c r="AE17" s="62">
        <v>13.24</v>
      </c>
      <c r="AF17" s="56"/>
      <c r="AG17" s="238"/>
      <c r="AH17" s="144">
        <v>19.562000000000001</v>
      </c>
      <c r="AI17" s="144">
        <v>3.7029999999999998</v>
      </c>
      <c r="AJ17" s="145"/>
      <c r="AK17" s="199"/>
      <c r="AL17" s="199"/>
      <c r="AN17" s="20"/>
      <c r="AO17" s="20"/>
      <c r="AP17" s="20"/>
      <c r="AQ17" s="20"/>
      <c r="AR17" s="199"/>
      <c r="AS17" s="199"/>
      <c r="AT17" s="199"/>
      <c r="AX17" s="12"/>
      <c r="AZ17" s="200"/>
      <c r="BA17" s="200"/>
      <c r="BB17" s="200"/>
      <c r="BC17" s="200"/>
      <c r="BD17" s="9"/>
    </row>
    <row r="18" spans="2:56" ht="12.75" customHeight="1" x14ac:dyDescent="0.25">
      <c r="B18" s="285"/>
      <c r="C18" s="27" t="s">
        <v>35</v>
      </c>
      <c r="D18" s="28"/>
      <c r="E18" s="143">
        <v>5908.1840000000002</v>
      </c>
      <c r="F18" s="167">
        <v>12973.16</v>
      </c>
      <c r="G18" s="167">
        <v>13639.976000000001</v>
      </c>
      <c r="H18" s="167">
        <v>10197.088</v>
      </c>
      <c r="I18" s="167">
        <v>8720.9599999999991</v>
      </c>
      <c r="J18" s="167">
        <v>18607.592000000001</v>
      </c>
      <c r="K18" s="62">
        <v>12582.24</v>
      </c>
      <c r="L18" s="62">
        <v>4150.4399999999996</v>
      </c>
      <c r="M18" s="62">
        <v>7.8639999999999999</v>
      </c>
      <c r="N18" s="56"/>
      <c r="O18" s="238"/>
      <c r="P18" s="144">
        <v>29.218</v>
      </c>
      <c r="Q18" s="144">
        <v>10.359</v>
      </c>
      <c r="R18" s="145"/>
      <c r="S18" s="213"/>
      <c r="T18" s="285"/>
      <c r="U18" s="27" t="s">
        <v>35</v>
      </c>
      <c r="V18" s="28"/>
      <c r="W18" s="143">
        <v>5908.1840000000002</v>
      </c>
      <c r="X18" s="167">
        <v>13811.567999999999</v>
      </c>
      <c r="Y18" s="167">
        <v>15665.272000000001</v>
      </c>
      <c r="Z18" s="167">
        <v>13012.704</v>
      </c>
      <c r="AA18" s="167">
        <v>12263.175999999999</v>
      </c>
      <c r="AB18" s="167">
        <v>19779.495999999999</v>
      </c>
      <c r="AC18" s="62">
        <v>13473.951999999999</v>
      </c>
      <c r="AD18" s="62">
        <v>4463.4719999999998</v>
      </c>
      <c r="AE18" s="62">
        <v>13.231999999999999</v>
      </c>
      <c r="AF18" s="56"/>
      <c r="AG18" s="238"/>
      <c r="AH18" s="144">
        <v>20.170999999999999</v>
      </c>
      <c r="AI18" s="144">
        <v>3.843</v>
      </c>
      <c r="AJ18" s="145"/>
      <c r="AK18" s="199"/>
      <c r="AL18" s="199"/>
      <c r="AP18" s="20"/>
      <c r="AQ18" s="20"/>
      <c r="AR18" s="199"/>
      <c r="AS18" s="199"/>
      <c r="AT18" s="199"/>
      <c r="AX18" s="12"/>
      <c r="AZ18" s="200"/>
      <c r="BA18" s="53"/>
      <c r="BB18" s="200"/>
      <c r="BC18" s="200"/>
      <c r="BD18" s="9"/>
    </row>
    <row r="19" spans="2:56" ht="12.75" customHeight="1" x14ac:dyDescent="0.25">
      <c r="B19" s="285"/>
      <c r="C19" s="27" t="s">
        <v>37</v>
      </c>
      <c r="D19" s="28"/>
      <c r="E19" s="143">
        <v>5908.1840000000002</v>
      </c>
      <c r="F19" s="167">
        <v>15464.152</v>
      </c>
      <c r="G19" s="167">
        <v>20691.576000000001</v>
      </c>
      <c r="H19" s="167">
        <v>19924.52</v>
      </c>
      <c r="I19" s="167">
        <v>20939.223999999998</v>
      </c>
      <c r="J19" s="167">
        <v>22266.576000000001</v>
      </c>
      <c r="K19" s="62">
        <v>15334.152</v>
      </c>
      <c r="L19" s="62">
        <v>5043.0320000000002</v>
      </c>
      <c r="M19" s="62">
        <v>7.7359999999999998</v>
      </c>
      <c r="N19" s="56"/>
      <c r="O19" s="238"/>
      <c r="P19" s="144">
        <v>29.89</v>
      </c>
      <c r="Q19" s="144">
        <v>10.811999999999999</v>
      </c>
      <c r="R19" s="145"/>
      <c r="S19" s="213"/>
      <c r="T19" s="285"/>
      <c r="U19" s="27" t="s">
        <v>37</v>
      </c>
      <c r="V19" s="28"/>
      <c r="W19" s="143">
        <v>5908.1840000000002</v>
      </c>
      <c r="X19" s="167">
        <v>15637.175999999999</v>
      </c>
      <c r="Y19" s="167">
        <v>22879.968000000001</v>
      </c>
      <c r="Z19" s="167">
        <v>23280.056</v>
      </c>
      <c r="AA19" s="167">
        <v>25417.168000000001</v>
      </c>
      <c r="AB19" s="167">
        <v>23465.871999999999</v>
      </c>
      <c r="AC19" s="62">
        <v>16247.088</v>
      </c>
      <c r="AD19" s="62">
        <v>5378.28</v>
      </c>
      <c r="AE19" s="62">
        <v>13.215999999999999</v>
      </c>
      <c r="AF19" s="56"/>
      <c r="AG19" s="238"/>
      <c r="AH19" s="144">
        <v>20.327999999999999</v>
      </c>
      <c r="AI19" s="144">
        <v>4.0309999999999997</v>
      </c>
      <c r="AJ19" s="145"/>
      <c r="AK19" s="199"/>
      <c r="AL19" s="199"/>
      <c r="AN19" s="20"/>
      <c r="AO19" s="19"/>
      <c r="AP19" s="20"/>
      <c r="AQ19" s="20"/>
      <c r="AR19" s="199"/>
      <c r="AS19" s="199"/>
      <c r="AT19" s="199"/>
      <c r="AX19" s="12"/>
      <c r="AZ19" s="200"/>
      <c r="BA19" s="53"/>
      <c r="BB19" s="200"/>
      <c r="BC19" s="200"/>
      <c r="BD19" s="9"/>
    </row>
    <row r="20" spans="2:56" ht="12.75" customHeight="1" thickBot="1" x14ac:dyDescent="0.3">
      <c r="B20" s="285"/>
      <c r="C20" s="29"/>
      <c r="D20" s="35"/>
      <c r="E20" s="183"/>
      <c r="F20" s="182"/>
      <c r="G20" s="182"/>
      <c r="H20" s="182"/>
      <c r="I20" s="182"/>
      <c r="J20" s="182"/>
      <c r="K20" s="58"/>
      <c r="L20" s="58"/>
      <c r="M20" s="58"/>
      <c r="N20" s="58"/>
      <c r="O20" s="253"/>
      <c r="P20" s="169"/>
      <c r="Q20" s="169"/>
      <c r="R20" s="146"/>
      <c r="S20" s="213"/>
      <c r="T20" s="285"/>
      <c r="U20" s="29"/>
      <c r="V20" s="35"/>
      <c r="W20" s="183"/>
      <c r="X20" s="182"/>
      <c r="Y20" s="182"/>
      <c r="Z20" s="182"/>
      <c r="AA20" s="182"/>
      <c r="AB20" s="182"/>
      <c r="AC20" s="58"/>
      <c r="AD20" s="58"/>
      <c r="AE20" s="58"/>
      <c r="AF20" s="58"/>
      <c r="AG20" s="253"/>
      <c r="AH20" s="169"/>
      <c r="AI20" s="169"/>
      <c r="AJ20" s="146"/>
      <c r="AK20" s="199"/>
      <c r="AL20" s="199"/>
      <c r="AN20" s="20"/>
      <c r="AO20" s="20"/>
      <c r="AP20" s="20"/>
      <c r="AQ20" s="20"/>
      <c r="AR20" s="199"/>
      <c r="AS20" s="199"/>
      <c r="AT20" s="199"/>
      <c r="AX20" s="12"/>
      <c r="AZ20" s="200"/>
      <c r="BA20" s="200"/>
      <c r="BD20" s="9"/>
    </row>
    <row r="21" spans="2:56" ht="13.5" customHeight="1" x14ac:dyDescent="0.15">
      <c r="B21" s="296"/>
      <c r="C21" s="93"/>
      <c r="D21" s="93"/>
      <c r="E21" s="234" t="s">
        <v>31</v>
      </c>
      <c r="F21" s="30"/>
      <c r="G21" s="30"/>
      <c r="H21" s="30"/>
      <c r="I21" s="30"/>
      <c r="J21" s="30"/>
      <c r="K21" s="30"/>
      <c r="L21" s="30"/>
      <c r="M21" s="30"/>
      <c r="N21" s="30"/>
      <c r="O21" s="235"/>
      <c r="P21" s="30"/>
      <c r="Q21" s="203"/>
      <c r="R21" s="31"/>
      <c r="S21" s="213"/>
      <c r="T21" s="296"/>
      <c r="U21" s="93"/>
      <c r="V21" s="93"/>
      <c r="W21" s="254" t="s">
        <v>31</v>
      </c>
      <c r="X21" s="30"/>
      <c r="Y21" s="30"/>
      <c r="Z21" s="30"/>
      <c r="AA21" s="30"/>
      <c r="AB21" s="30"/>
      <c r="AC21" s="30"/>
      <c r="AD21" s="30"/>
      <c r="AE21" s="30"/>
      <c r="AF21" s="30"/>
      <c r="AG21" s="235"/>
      <c r="AH21" s="30"/>
      <c r="AI21" s="203"/>
      <c r="AJ21" s="31"/>
      <c r="AK21" s="199"/>
      <c r="AL21" s="199"/>
      <c r="AP21" s="20"/>
      <c r="AQ21" s="20"/>
      <c r="AR21" s="214"/>
      <c r="AS21" s="214"/>
      <c r="AT21" s="214"/>
      <c r="AV21" s="291"/>
      <c r="AW21" s="292"/>
      <c r="AX21" s="292"/>
    </row>
    <row r="22" spans="2:56" s="8" customFormat="1" ht="13.5" customHeight="1" thickBot="1" x14ac:dyDescent="0.3">
      <c r="B22" s="297"/>
      <c r="C22" s="32"/>
      <c r="D22" s="32"/>
      <c r="E22" s="236" t="s">
        <v>55</v>
      </c>
      <c r="F22" s="33"/>
      <c r="G22" s="33"/>
      <c r="H22" s="33"/>
      <c r="I22" s="33"/>
      <c r="J22" s="33"/>
      <c r="K22" s="33"/>
      <c r="L22" s="33"/>
      <c r="M22" s="33"/>
      <c r="N22" s="33"/>
      <c r="O22" s="237"/>
      <c r="P22" s="33"/>
      <c r="Q22" s="204"/>
      <c r="R22" s="34"/>
      <c r="S22" s="213"/>
      <c r="T22" s="297"/>
      <c r="U22" s="32"/>
      <c r="V22" s="32"/>
      <c r="W22" s="255" t="s">
        <v>55</v>
      </c>
      <c r="X22" s="33"/>
      <c r="Y22" s="33"/>
      <c r="Z22" s="33"/>
      <c r="AA22" s="33"/>
      <c r="AB22" s="33"/>
      <c r="AC22" s="33"/>
      <c r="AD22" s="33"/>
      <c r="AE22" s="33"/>
      <c r="AF22" s="33"/>
      <c r="AG22" s="237"/>
      <c r="AH22" s="33"/>
      <c r="AI22" s="204"/>
      <c r="AJ22" s="34"/>
      <c r="AK22" s="213"/>
      <c r="AL22" s="213"/>
      <c r="AM22" s="90"/>
      <c r="AN22" s="90"/>
      <c r="AO22" s="90"/>
      <c r="AP22" s="213"/>
      <c r="AQ22" s="213"/>
      <c r="AR22" s="213"/>
      <c r="AS22" s="213"/>
      <c r="AT22" s="213"/>
      <c r="AZ22" s="200"/>
      <c r="BA22" s="54"/>
    </row>
    <row r="23" spans="2:56" ht="13.5" customHeight="1" x14ac:dyDescent="0.15">
      <c r="B23" s="290"/>
      <c r="C23" s="25" t="s">
        <v>33</v>
      </c>
      <c r="D23" s="26"/>
      <c r="E23" s="127">
        <f>SUM(E16:L16)</f>
        <v>39078.191999999995</v>
      </c>
      <c r="F23" s="56"/>
      <c r="G23" s="56"/>
      <c r="H23" s="56"/>
      <c r="I23" s="56"/>
      <c r="J23" s="56"/>
      <c r="K23" s="56"/>
      <c r="L23" s="56"/>
      <c r="M23" s="56"/>
      <c r="N23" s="56"/>
      <c r="O23" s="238"/>
      <c r="P23" s="56"/>
      <c r="Q23" s="168"/>
      <c r="R23" s="57"/>
      <c r="S23" s="213"/>
      <c r="T23" s="290"/>
      <c r="U23" s="25" t="s">
        <v>33</v>
      </c>
      <c r="V23" s="26"/>
      <c r="W23" s="127">
        <f>SUM(W16:AD16)</f>
        <v>44565.752000000008</v>
      </c>
      <c r="X23" s="56"/>
      <c r="Y23" s="56"/>
      <c r="Z23" s="56"/>
      <c r="AA23" s="56"/>
      <c r="AB23" s="56"/>
      <c r="AC23" s="56"/>
      <c r="AD23" s="56"/>
      <c r="AE23" s="56"/>
      <c r="AF23" s="56"/>
      <c r="AG23" s="238"/>
      <c r="AH23" s="56"/>
      <c r="AI23" s="168"/>
      <c r="AJ23" s="57"/>
      <c r="AK23" s="199"/>
      <c r="AL23" s="199"/>
      <c r="AM23" s="36"/>
      <c r="AN23" s="36"/>
      <c r="AO23" s="36"/>
      <c r="AP23" s="199"/>
      <c r="AQ23" s="199"/>
      <c r="AR23" s="199"/>
      <c r="AS23" s="199"/>
      <c r="AT23" s="199"/>
      <c r="AX23" s="12"/>
    </row>
    <row r="24" spans="2:56" x14ac:dyDescent="0.15">
      <c r="B24" s="285"/>
      <c r="C24" s="27" t="s">
        <v>34</v>
      </c>
      <c r="D24" s="28"/>
      <c r="E24" s="127">
        <f>SUM(E17:L17)</f>
        <v>57881.991999999991</v>
      </c>
      <c r="F24" s="56"/>
      <c r="G24" s="56"/>
      <c r="H24" s="56"/>
      <c r="I24" s="56"/>
      <c r="J24" s="56"/>
      <c r="K24" s="56"/>
      <c r="L24" s="56"/>
      <c r="M24" s="56"/>
      <c r="N24" s="56"/>
      <c r="O24" s="238"/>
      <c r="P24" s="56"/>
      <c r="Q24" s="168"/>
      <c r="R24" s="57"/>
      <c r="S24" s="213"/>
      <c r="T24" s="285"/>
      <c r="U24" s="27" t="s">
        <v>34</v>
      </c>
      <c r="V24" s="28"/>
      <c r="W24" s="127">
        <f>SUM(W17:AD17)</f>
        <v>66379.448000000004</v>
      </c>
      <c r="X24" s="56"/>
      <c r="Y24" s="56"/>
      <c r="Z24" s="56"/>
      <c r="AA24" s="56"/>
      <c r="AB24" s="56"/>
      <c r="AC24" s="56"/>
      <c r="AD24" s="56"/>
      <c r="AE24" s="56"/>
      <c r="AF24" s="56"/>
      <c r="AG24" s="238"/>
      <c r="AH24" s="56"/>
      <c r="AI24" s="168"/>
      <c r="AJ24" s="57"/>
      <c r="AK24" s="199"/>
      <c r="AL24" s="199"/>
      <c r="AM24" s="36"/>
      <c r="AN24" s="36"/>
      <c r="AO24" s="36"/>
      <c r="AP24" s="199"/>
      <c r="AQ24" s="199"/>
      <c r="AR24" s="199"/>
      <c r="AS24" s="199"/>
      <c r="AT24" s="199"/>
      <c r="AX24" s="12"/>
      <c r="AZ24" s="8"/>
      <c r="BA24" s="8"/>
    </row>
    <row r="25" spans="2:56" x14ac:dyDescent="0.15">
      <c r="B25" s="285"/>
      <c r="C25" s="27" t="s">
        <v>35</v>
      </c>
      <c r="D25" s="28"/>
      <c r="E25" s="127">
        <f>SUM(E18:L18)</f>
        <v>86779.64</v>
      </c>
      <c r="F25" s="56"/>
      <c r="G25" s="56"/>
      <c r="H25" s="56"/>
      <c r="I25" s="56"/>
      <c r="J25" s="56"/>
      <c r="K25" s="56"/>
      <c r="L25" s="56"/>
      <c r="M25" s="56"/>
      <c r="N25" s="56"/>
      <c r="O25" s="238"/>
      <c r="P25" s="56"/>
      <c r="Q25" s="168"/>
      <c r="R25" s="57"/>
      <c r="S25" s="213"/>
      <c r="T25" s="285"/>
      <c r="U25" s="27" t="s">
        <v>35</v>
      </c>
      <c r="V25" s="28"/>
      <c r="W25" s="127">
        <f>SUM(W18:AD18)</f>
        <v>98377.823999999993</v>
      </c>
      <c r="X25" s="56"/>
      <c r="Y25" s="56"/>
      <c r="Z25" s="56"/>
      <c r="AA25" s="56"/>
      <c r="AB25" s="56"/>
      <c r="AC25" s="56"/>
      <c r="AD25" s="56"/>
      <c r="AE25" s="56"/>
      <c r="AF25" s="56"/>
      <c r="AG25" s="238"/>
      <c r="AH25" s="56"/>
      <c r="AI25" s="168"/>
      <c r="AJ25" s="57"/>
      <c r="AK25" s="199"/>
      <c r="AL25" s="199"/>
      <c r="AM25" s="199"/>
      <c r="AN25" s="199"/>
      <c r="AO25" s="199"/>
      <c r="AP25" s="199"/>
      <c r="AQ25" s="199"/>
      <c r="AR25" s="199"/>
      <c r="AS25" s="199"/>
      <c r="AT25" s="199"/>
      <c r="AX25" s="12"/>
    </row>
    <row r="26" spans="2:56" x14ac:dyDescent="0.15">
      <c r="B26" s="285"/>
      <c r="C26" s="27" t="s">
        <v>37</v>
      </c>
      <c r="D26" s="28"/>
      <c r="E26" s="127">
        <f>SUM(E19:L19)</f>
        <v>125571.41600000001</v>
      </c>
      <c r="F26" s="56"/>
      <c r="G26" s="56"/>
      <c r="H26" s="56"/>
      <c r="I26" s="56"/>
      <c r="J26" s="56"/>
      <c r="K26" s="56"/>
      <c r="L26" s="56"/>
      <c r="M26" s="56"/>
      <c r="N26" s="56"/>
      <c r="O26" s="238"/>
      <c r="P26" s="56"/>
      <c r="Q26" s="168"/>
      <c r="R26" s="57"/>
      <c r="S26" s="213"/>
      <c r="T26" s="285"/>
      <c r="U26" s="27" t="s">
        <v>37</v>
      </c>
      <c r="V26" s="28"/>
      <c r="W26" s="127">
        <f>SUM(W19:AD19)</f>
        <v>138213.79200000002</v>
      </c>
      <c r="X26" s="56"/>
      <c r="Y26" s="56"/>
      <c r="Z26" s="56"/>
      <c r="AA26" s="56"/>
      <c r="AB26" s="56"/>
      <c r="AC26" s="56"/>
      <c r="AD26" s="56"/>
      <c r="AE26" s="56"/>
      <c r="AF26" s="56"/>
      <c r="AG26" s="238"/>
      <c r="AH26" s="56"/>
      <c r="AI26" s="168"/>
      <c r="AJ26" s="57"/>
      <c r="AK26" s="199"/>
      <c r="AL26" s="199"/>
      <c r="AM26" s="199"/>
      <c r="AN26" s="199"/>
      <c r="AO26" s="199"/>
      <c r="AP26" s="199"/>
      <c r="AQ26" s="199"/>
      <c r="AR26" s="199"/>
      <c r="AS26" s="199"/>
      <c r="AT26" s="199"/>
      <c r="AX26" s="12"/>
    </row>
    <row r="27" spans="2:56" ht="13.5" customHeight="1" thickBot="1" x14ac:dyDescent="0.2">
      <c r="B27" s="286"/>
      <c r="C27" s="29"/>
      <c r="D27" s="35"/>
      <c r="E27" s="182"/>
      <c r="F27" s="58"/>
      <c r="G27" s="58"/>
      <c r="H27" s="58"/>
      <c r="I27" s="58"/>
      <c r="J27" s="58"/>
      <c r="K27" s="58"/>
      <c r="L27" s="58"/>
      <c r="M27" s="58"/>
      <c r="N27" s="58"/>
      <c r="O27" s="253"/>
      <c r="P27" s="58"/>
      <c r="Q27" s="169"/>
      <c r="R27" s="59"/>
      <c r="S27" s="213"/>
      <c r="T27" s="286"/>
      <c r="U27" s="29"/>
      <c r="V27" s="35"/>
      <c r="W27" s="182"/>
      <c r="X27" s="58"/>
      <c r="Y27" s="58"/>
      <c r="Z27" s="58"/>
      <c r="AA27" s="58"/>
      <c r="AB27" s="58"/>
      <c r="AC27" s="58"/>
      <c r="AD27" s="58"/>
      <c r="AE27" s="58"/>
      <c r="AF27" s="58"/>
      <c r="AG27" s="253"/>
      <c r="AH27" s="58"/>
      <c r="AI27" s="169"/>
      <c r="AJ27" s="59"/>
      <c r="AK27" s="199"/>
      <c r="AL27" s="199"/>
      <c r="AM27" s="199"/>
      <c r="AN27" s="199"/>
      <c r="AO27" s="199"/>
      <c r="AP27" s="199"/>
      <c r="AQ27" s="199"/>
      <c r="AR27" s="199"/>
      <c r="AS27" s="199"/>
      <c r="AT27" s="199"/>
      <c r="AX27" s="12"/>
    </row>
    <row r="28" spans="2:56" x14ac:dyDescent="0.15">
      <c r="B28" s="213"/>
      <c r="C28" s="213"/>
      <c r="D28" s="91"/>
      <c r="E28" s="248"/>
      <c r="F28" s="90"/>
      <c r="G28" s="90"/>
      <c r="H28" s="90"/>
      <c r="I28" s="90"/>
      <c r="J28" s="90"/>
      <c r="K28" s="90"/>
      <c r="L28" s="90"/>
      <c r="M28" s="90"/>
      <c r="N28" s="90"/>
      <c r="O28" s="249"/>
      <c r="P28" s="90"/>
      <c r="Q28" s="91"/>
      <c r="R28" s="91"/>
      <c r="S28" s="213"/>
      <c r="T28" s="213"/>
      <c r="U28" s="213"/>
      <c r="V28" s="91"/>
      <c r="W28" s="248"/>
      <c r="X28" s="90"/>
      <c r="Y28" s="90"/>
      <c r="Z28" s="90"/>
      <c r="AA28" s="90"/>
      <c r="AB28" s="90"/>
      <c r="AC28" s="90"/>
      <c r="AD28" s="90"/>
      <c r="AE28" s="90"/>
      <c r="AF28" s="90"/>
      <c r="AG28" s="249"/>
      <c r="AH28" s="90"/>
      <c r="AI28" s="91"/>
      <c r="AJ28" s="91"/>
      <c r="AK28" s="199"/>
      <c r="AL28" s="199"/>
      <c r="AM28" s="199"/>
      <c r="AN28" s="199"/>
      <c r="AO28" s="199"/>
      <c r="AP28" s="199"/>
      <c r="AQ28" s="199"/>
      <c r="AR28" s="199"/>
      <c r="AS28" s="199"/>
      <c r="AT28" s="199"/>
      <c r="AX28" s="12"/>
    </row>
    <row r="29" spans="2:56" ht="13.5" customHeight="1" x14ac:dyDescent="0.15">
      <c r="B29" s="213"/>
      <c r="C29" s="213"/>
      <c r="D29" s="213"/>
      <c r="E29" s="213"/>
      <c r="F29" s="213"/>
      <c r="G29" s="213"/>
      <c r="H29" s="213"/>
      <c r="I29" s="213"/>
      <c r="J29" s="213"/>
      <c r="K29" s="213"/>
      <c r="L29" s="213"/>
      <c r="M29" s="213"/>
      <c r="N29" s="213"/>
      <c r="O29" s="249"/>
      <c r="P29" s="213"/>
      <c r="Q29" s="213"/>
      <c r="R29" s="213"/>
      <c r="S29" s="213"/>
      <c r="T29" s="213"/>
      <c r="U29" s="213"/>
      <c r="V29" s="213"/>
      <c r="W29" s="213"/>
      <c r="X29" s="213"/>
      <c r="Y29" s="213"/>
      <c r="Z29" s="213"/>
      <c r="AA29" s="213"/>
      <c r="AB29" s="213"/>
      <c r="AC29" s="213"/>
      <c r="AD29" s="213"/>
      <c r="AE29" s="213"/>
      <c r="AF29" s="213"/>
      <c r="AG29" s="249"/>
      <c r="AH29" s="213"/>
      <c r="AI29" s="213"/>
      <c r="AJ29" s="213"/>
      <c r="AK29" s="199"/>
      <c r="AL29" s="199"/>
      <c r="AM29" s="199"/>
      <c r="AN29" s="199"/>
      <c r="AO29" s="199"/>
      <c r="AP29" s="199"/>
      <c r="AQ29" s="199"/>
      <c r="AR29" s="199"/>
      <c r="AS29" s="199"/>
      <c r="AT29" s="199"/>
    </row>
    <row r="30" spans="2:56" ht="13.5" customHeight="1" thickBot="1" x14ac:dyDescent="0.2">
      <c r="B30" s="213"/>
      <c r="C30" s="213"/>
      <c r="D30" s="213"/>
      <c r="E30" s="248"/>
      <c r="F30" s="213"/>
      <c r="G30" s="213"/>
      <c r="H30" s="213"/>
      <c r="I30" s="213"/>
      <c r="J30" s="213"/>
      <c r="K30" s="213"/>
      <c r="L30" s="213"/>
      <c r="M30" s="213"/>
      <c r="N30" s="213"/>
      <c r="O30" s="249"/>
      <c r="P30" s="213"/>
      <c r="Q30" s="213"/>
      <c r="R30" s="213"/>
      <c r="S30" s="213"/>
      <c r="T30" s="213"/>
      <c r="U30" s="213"/>
      <c r="V30" s="213"/>
      <c r="W30" s="248"/>
      <c r="X30" s="213"/>
      <c r="Y30" s="213"/>
      <c r="Z30" s="213"/>
      <c r="AA30" s="213"/>
      <c r="AB30" s="213"/>
      <c r="AC30" s="213"/>
      <c r="AD30" s="213"/>
      <c r="AE30" s="213"/>
      <c r="AF30" s="213"/>
      <c r="AG30" s="249"/>
      <c r="AH30" s="213"/>
      <c r="AI30" s="213"/>
      <c r="AJ30" s="213"/>
      <c r="AK30" s="199"/>
      <c r="AL30" s="199"/>
      <c r="AM30" s="199"/>
      <c r="AN30" s="199"/>
      <c r="AO30" s="199"/>
      <c r="AP30" s="199"/>
      <c r="AQ30" s="199"/>
      <c r="AR30" s="199"/>
      <c r="AS30" s="199"/>
      <c r="AT30" s="199"/>
    </row>
    <row r="31" spans="2:56" ht="13.5" customHeight="1" thickBot="1" x14ac:dyDescent="0.3">
      <c r="B31" s="21"/>
      <c r="C31" s="288" t="str">
        <f>CONCATENATE("View Synthesis [ ",'Summary (auto)'!$C$3," ]")</f>
        <v>View Synthesis [ MPEG-151 ]</v>
      </c>
      <c r="D31" s="268"/>
      <c r="E31" s="268"/>
      <c r="F31" s="268"/>
      <c r="G31" s="268"/>
      <c r="H31" s="268"/>
      <c r="I31" s="268"/>
      <c r="J31" s="268"/>
      <c r="K31" s="268"/>
      <c r="L31" s="268"/>
      <c r="M31" s="268"/>
      <c r="N31" s="268"/>
      <c r="O31" s="268"/>
      <c r="P31" s="268"/>
      <c r="Q31" s="268"/>
      <c r="R31" s="289"/>
      <c r="S31" s="213"/>
      <c r="T31" s="21"/>
      <c r="U31" s="288" t="str">
        <f>CONCATENATE("View Synthesis [ ",'Summary (auto)'!$C$4," ]")</f>
        <v>View Synthesis [ my ]</v>
      </c>
      <c r="V31" s="268"/>
      <c r="W31" s="268"/>
      <c r="X31" s="268"/>
      <c r="Y31" s="268"/>
      <c r="Z31" s="268"/>
      <c r="AA31" s="268"/>
      <c r="AB31" s="268"/>
      <c r="AC31" s="268"/>
      <c r="AD31" s="268"/>
      <c r="AE31" s="268"/>
      <c r="AF31" s="268"/>
      <c r="AG31" s="268"/>
      <c r="AH31" s="268"/>
      <c r="AI31" s="268"/>
      <c r="AJ31" s="289"/>
      <c r="AK31" s="199"/>
      <c r="AL31" s="199"/>
      <c r="AM31" s="295" t="s">
        <v>69</v>
      </c>
      <c r="AN31" s="280"/>
      <c r="AO31" s="280"/>
      <c r="AP31" s="280"/>
      <c r="AQ31" s="152"/>
      <c r="AR31" s="199"/>
      <c r="AS31" s="199"/>
      <c r="AT31" s="199"/>
    </row>
    <row r="32" spans="2:56" ht="13.5" customHeight="1" thickBot="1" x14ac:dyDescent="0.2">
      <c r="B32" s="24" t="s">
        <v>70</v>
      </c>
      <c r="C32" s="94"/>
      <c r="D32" s="94"/>
      <c r="E32" s="213"/>
      <c r="F32" s="22" t="s">
        <v>29</v>
      </c>
      <c r="G32" s="22" t="s">
        <v>40</v>
      </c>
      <c r="H32" s="22" t="s">
        <v>43</v>
      </c>
      <c r="I32" s="22" t="s">
        <v>46</v>
      </c>
      <c r="J32" s="22" t="s">
        <v>56</v>
      </c>
      <c r="K32" s="22"/>
      <c r="L32" s="118"/>
      <c r="M32" s="118"/>
      <c r="N32" s="22"/>
      <c r="O32" s="256"/>
      <c r="P32" s="22"/>
      <c r="Q32" s="22"/>
      <c r="R32" s="23" t="s">
        <v>53</v>
      </c>
      <c r="S32" s="213"/>
      <c r="T32" s="24" t="s">
        <v>70</v>
      </c>
      <c r="U32" s="94"/>
      <c r="V32" s="94"/>
      <c r="W32" s="213"/>
      <c r="X32" s="22" t="s">
        <v>29</v>
      </c>
      <c r="Y32" s="22" t="s">
        <v>40</v>
      </c>
      <c r="Z32" s="22" t="s">
        <v>43</v>
      </c>
      <c r="AA32" s="22" t="s">
        <v>46</v>
      </c>
      <c r="AB32" s="22" t="s">
        <v>56</v>
      </c>
      <c r="AC32" s="22"/>
      <c r="AD32" s="213"/>
      <c r="AE32" s="213"/>
      <c r="AF32" s="22"/>
      <c r="AG32" s="256"/>
      <c r="AH32" s="22"/>
      <c r="AI32" s="22"/>
      <c r="AJ32" s="23" t="s">
        <v>53</v>
      </c>
      <c r="AK32" s="199"/>
      <c r="AL32" s="24" t="s">
        <v>70</v>
      </c>
      <c r="AM32" s="98" t="s">
        <v>29</v>
      </c>
      <c r="AN32" s="30" t="s">
        <v>40</v>
      </c>
      <c r="AO32" s="30" t="s">
        <v>43</v>
      </c>
      <c r="AP32" s="30" t="s">
        <v>46</v>
      </c>
      <c r="AQ32" s="97" t="s">
        <v>56</v>
      </c>
      <c r="AR32" s="90"/>
      <c r="AS32" s="249"/>
      <c r="AT32" s="90"/>
    </row>
    <row r="33" spans="2:52" x14ac:dyDescent="0.15">
      <c r="B33" s="287" t="s">
        <v>71</v>
      </c>
      <c r="C33" s="25" t="s">
        <v>33</v>
      </c>
      <c r="D33" s="39"/>
      <c r="E33" s="55"/>
      <c r="F33" s="96">
        <v>30.964068999999999</v>
      </c>
      <c r="G33" s="96">
        <v>34.797508000000001</v>
      </c>
      <c r="H33" s="96">
        <v>0.96767703999999999</v>
      </c>
      <c r="I33" s="60">
        <v>0.97233259999999999</v>
      </c>
      <c r="J33" s="60">
        <v>6.2711089999999997E-2</v>
      </c>
      <c r="K33" s="61"/>
      <c r="L33" s="257"/>
      <c r="M33" s="257"/>
      <c r="N33" s="55"/>
      <c r="O33" s="26"/>
      <c r="P33" s="55"/>
      <c r="Q33" s="26"/>
      <c r="R33" s="131"/>
      <c r="S33" s="213"/>
      <c r="T33" s="287" t="s">
        <v>71</v>
      </c>
      <c r="U33" s="25" t="s">
        <v>33</v>
      </c>
      <c r="V33" s="39"/>
      <c r="W33" s="55"/>
      <c r="X33" s="96">
        <v>32.351591999999997</v>
      </c>
      <c r="Y33" s="96">
        <v>35.783119999999997</v>
      </c>
      <c r="Z33" s="96">
        <v>0.96804223</v>
      </c>
      <c r="AA33" s="60">
        <v>0.97615540000000001</v>
      </c>
      <c r="AB33" s="60">
        <v>6.4766509999999999E-2</v>
      </c>
      <c r="AC33" s="61"/>
      <c r="AD33" s="257"/>
      <c r="AE33" s="257"/>
      <c r="AF33" s="55"/>
      <c r="AG33" s="26"/>
      <c r="AH33" s="55"/>
      <c r="AI33" s="26"/>
      <c r="AJ33" s="131"/>
      <c r="AK33" s="199"/>
      <c r="AL33" s="287" t="s">
        <v>71</v>
      </c>
      <c r="AM33" s="119">
        <f t="shared" ref="AM33:AM96" si="4">IF(OR(X33="",F33=""),"",X33-F33)</f>
        <v>1.3875229999999981</v>
      </c>
      <c r="AN33" s="95">
        <f t="shared" ref="AN33:AN96" si="5">IF(OR(Y33="",G33=""),"",Y33-G33)</f>
        <v>0.98561199999999616</v>
      </c>
      <c r="AO33" s="95">
        <f t="shared" ref="AO33:AO96" si="6">IF(OR(Z33="",H33=""),"",Z33-H33)</f>
        <v>3.6519000000001522E-4</v>
      </c>
      <c r="AP33" s="95">
        <f t="shared" ref="AP33:AP96" si="7">IF(OR(AA33="",I33=""),"",AA33-I33)</f>
        <v>3.8228000000000151E-3</v>
      </c>
      <c r="AQ33" s="120">
        <f t="shared" ref="AQ33:AQ96" si="8">IF(OR(AB33="",J33=""),"",AB33-J33)</f>
        <v>2.0554200000000022E-3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85"/>
      <c r="C34" s="27" t="s">
        <v>34</v>
      </c>
      <c r="D34" s="186"/>
      <c r="E34" s="56"/>
      <c r="F34" s="187">
        <v>34.567943999999997</v>
      </c>
      <c r="G34" s="187">
        <v>38.053815</v>
      </c>
      <c r="H34" s="187">
        <v>0.98034513000000001</v>
      </c>
      <c r="I34" s="62">
        <v>0.98437465000000002</v>
      </c>
      <c r="J34" s="62">
        <v>3.8806779999999999E-2</v>
      </c>
      <c r="K34" s="188"/>
      <c r="L34" s="258"/>
      <c r="M34" s="258"/>
      <c r="N34" s="56"/>
      <c r="O34" s="28"/>
      <c r="P34" s="56"/>
      <c r="Q34" s="28"/>
      <c r="R34" s="132"/>
      <c r="S34" s="213"/>
      <c r="T34" s="285"/>
      <c r="U34" s="27" t="s">
        <v>34</v>
      </c>
      <c r="V34" s="186"/>
      <c r="W34" s="56"/>
      <c r="X34" s="187">
        <v>35.633496000000001</v>
      </c>
      <c r="Y34" s="187">
        <v>39.075933999999997</v>
      </c>
      <c r="Z34" s="187">
        <v>0.98158661000000003</v>
      </c>
      <c r="AA34" s="62">
        <v>0.98682475000000003</v>
      </c>
      <c r="AB34" s="62">
        <v>3.7263982000000001E-2</v>
      </c>
      <c r="AC34" s="188"/>
      <c r="AD34" s="258"/>
      <c r="AE34" s="258"/>
      <c r="AF34" s="56"/>
      <c r="AG34" s="28"/>
      <c r="AH34" s="56"/>
      <c r="AI34" s="28"/>
      <c r="AJ34" s="132"/>
      <c r="AK34" s="199"/>
      <c r="AL34" s="285"/>
      <c r="AM34" s="86">
        <f t="shared" si="4"/>
        <v>1.0655520000000038</v>
      </c>
      <c r="AN34" s="121">
        <f t="shared" si="5"/>
        <v>1.0221189999999964</v>
      </c>
      <c r="AO34" s="121">
        <f t="shared" si="6"/>
        <v>1.241480000000017E-3</v>
      </c>
      <c r="AP34" s="121">
        <f t="shared" si="7"/>
        <v>2.4501000000000106E-3</v>
      </c>
      <c r="AQ34" s="87">
        <f t="shared" si="8"/>
        <v>-1.542797999999998E-3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85"/>
      <c r="C35" s="27" t="s">
        <v>35</v>
      </c>
      <c r="D35" s="186"/>
      <c r="E35" s="56"/>
      <c r="F35" s="187">
        <v>39.139885999999997</v>
      </c>
      <c r="G35" s="187">
        <v>42.358632999999998</v>
      </c>
      <c r="H35" s="187">
        <v>0.98972039000000001</v>
      </c>
      <c r="I35" s="62">
        <v>0.99259790000000003</v>
      </c>
      <c r="J35" s="62">
        <v>1.9254285999999999E-2</v>
      </c>
      <c r="K35" s="188"/>
      <c r="L35" s="258"/>
      <c r="M35" s="258"/>
      <c r="N35" s="56"/>
      <c r="O35" s="28"/>
      <c r="P35" s="56"/>
      <c r="Q35" s="28"/>
      <c r="R35" s="132"/>
      <c r="S35" s="213"/>
      <c r="T35" s="285"/>
      <c r="U35" s="27" t="s">
        <v>35</v>
      </c>
      <c r="V35" s="186"/>
      <c r="W35" s="56"/>
      <c r="X35" s="187">
        <v>39.975507</v>
      </c>
      <c r="Y35" s="187">
        <v>43.355136000000002</v>
      </c>
      <c r="Z35" s="187">
        <v>0.99046272000000002</v>
      </c>
      <c r="AA35" s="62">
        <v>0.99373222000000005</v>
      </c>
      <c r="AB35" s="62">
        <v>1.6918734000000001E-2</v>
      </c>
      <c r="AC35" s="188"/>
      <c r="AD35" s="258"/>
      <c r="AE35" s="258"/>
      <c r="AF35" s="56"/>
      <c r="AG35" s="28"/>
      <c r="AH35" s="56"/>
      <c r="AI35" s="28"/>
      <c r="AJ35" s="132"/>
      <c r="AK35" s="199"/>
      <c r="AL35" s="285"/>
      <c r="AM35" s="86">
        <f t="shared" si="4"/>
        <v>0.83562100000000328</v>
      </c>
      <c r="AN35" s="121">
        <f t="shared" si="5"/>
        <v>0.99650300000000414</v>
      </c>
      <c r="AO35" s="121">
        <f t="shared" si="6"/>
        <v>7.4233000000001326E-4</v>
      </c>
      <c r="AP35" s="121">
        <f t="shared" si="7"/>
        <v>1.134320000000022E-3</v>
      </c>
      <c r="AQ35" s="87">
        <f t="shared" si="8"/>
        <v>-2.3355519999999977E-3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85"/>
      <c r="C36" s="27" t="s">
        <v>37</v>
      </c>
      <c r="D36" s="186"/>
      <c r="E36" s="56"/>
      <c r="F36" s="187">
        <v>43.266728999999998</v>
      </c>
      <c r="G36" s="187">
        <v>46.266471000000003</v>
      </c>
      <c r="H36" s="187">
        <v>0.99384101000000002</v>
      </c>
      <c r="I36" s="62">
        <v>0.99650057999999997</v>
      </c>
      <c r="J36" s="62">
        <v>7.7566659999999997E-3</v>
      </c>
      <c r="K36" s="188"/>
      <c r="L36" s="258"/>
      <c r="M36" s="258"/>
      <c r="N36" s="56"/>
      <c r="O36" s="28"/>
      <c r="P36" s="56"/>
      <c r="Q36" s="28"/>
      <c r="R36" s="132"/>
      <c r="S36" s="213"/>
      <c r="T36" s="285"/>
      <c r="U36" s="27" t="s">
        <v>37</v>
      </c>
      <c r="V36" s="186"/>
      <c r="W36" s="56"/>
      <c r="X36" s="187">
        <v>43.799843000000003</v>
      </c>
      <c r="Y36" s="187">
        <v>46.742691000000001</v>
      </c>
      <c r="Z36" s="187">
        <v>0.99419997999999998</v>
      </c>
      <c r="AA36" s="62">
        <v>0.99693902000000001</v>
      </c>
      <c r="AB36" s="62">
        <v>6.8092769999999999E-3</v>
      </c>
      <c r="AC36" s="188"/>
      <c r="AD36" s="258"/>
      <c r="AE36" s="258"/>
      <c r="AF36" s="56"/>
      <c r="AG36" s="28"/>
      <c r="AH36" s="56"/>
      <c r="AI36" s="28"/>
      <c r="AJ36" s="132"/>
      <c r="AK36" s="199"/>
      <c r="AL36" s="285"/>
      <c r="AM36" s="86">
        <f t="shared" si="4"/>
        <v>0.53311400000000475</v>
      </c>
      <c r="AN36" s="121">
        <f t="shared" si="5"/>
        <v>0.47621999999999787</v>
      </c>
      <c r="AO36" s="121">
        <f t="shared" si="6"/>
        <v>3.5896999999995849E-4</v>
      </c>
      <c r="AP36" s="121">
        <f t="shared" si="7"/>
        <v>4.3844000000003991E-4</v>
      </c>
      <c r="AQ36" s="87">
        <f t="shared" si="8"/>
        <v>-9.4738899999999987E-4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85"/>
      <c r="C37" s="27"/>
      <c r="D37" s="186"/>
      <c r="E37" s="56"/>
      <c r="F37" s="189"/>
      <c r="G37" s="189"/>
      <c r="H37" s="189"/>
      <c r="I37" s="56"/>
      <c r="J37" s="56"/>
      <c r="K37" s="188"/>
      <c r="L37" s="258"/>
      <c r="M37" s="258"/>
      <c r="N37" s="56"/>
      <c r="O37" s="28"/>
      <c r="P37" s="56"/>
      <c r="Q37" s="28"/>
      <c r="R37" s="184"/>
      <c r="S37" s="213"/>
      <c r="T37" s="285"/>
      <c r="U37" s="27"/>
      <c r="V37" s="186"/>
      <c r="W37" s="56"/>
      <c r="X37" s="189"/>
      <c r="Y37" s="189"/>
      <c r="Z37" s="189"/>
      <c r="AA37" s="56"/>
      <c r="AB37" s="56"/>
      <c r="AC37" s="188"/>
      <c r="AD37" s="258"/>
      <c r="AE37" s="258"/>
      <c r="AF37" s="56"/>
      <c r="AG37" s="28"/>
      <c r="AH37" s="56"/>
      <c r="AI37" s="28"/>
      <c r="AJ37" s="184"/>
      <c r="AK37" s="199"/>
      <c r="AL37" s="285"/>
      <c r="AM37" s="122" t="str">
        <f t="shared" si="4"/>
        <v/>
      </c>
      <c r="AN37" s="123" t="str">
        <f t="shared" si="5"/>
        <v/>
      </c>
      <c r="AO37" s="123" t="str">
        <f t="shared" si="6"/>
        <v/>
      </c>
      <c r="AP37" s="123" t="str">
        <f t="shared" si="7"/>
        <v/>
      </c>
      <c r="AQ37" s="124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87" t="s">
        <v>72</v>
      </c>
      <c r="C38" s="25" t="s">
        <v>33</v>
      </c>
      <c r="D38" s="39"/>
      <c r="E38" s="55"/>
      <c r="F38" s="96">
        <v>31.345903</v>
      </c>
      <c r="G38" s="96">
        <v>35.187088000000003</v>
      </c>
      <c r="H38" s="96">
        <v>0.96910600999999996</v>
      </c>
      <c r="I38" s="60">
        <v>0.97434085000000004</v>
      </c>
      <c r="J38" s="60">
        <v>6.0081553000000003E-2</v>
      </c>
      <c r="K38" s="61"/>
      <c r="L38" s="257"/>
      <c r="M38" s="257"/>
      <c r="N38" s="55"/>
      <c r="O38" s="26"/>
      <c r="P38" s="55"/>
      <c r="Q38" s="26"/>
      <c r="R38" s="131"/>
      <c r="S38" s="213"/>
      <c r="T38" s="287" t="s">
        <v>72</v>
      </c>
      <c r="U38" s="25" t="s">
        <v>33</v>
      </c>
      <c r="V38" s="39"/>
      <c r="W38" s="55"/>
      <c r="X38" s="96">
        <v>32.566285000000001</v>
      </c>
      <c r="Y38" s="96">
        <v>36.133032</v>
      </c>
      <c r="Z38" s="96">
        <v>0.96956547000000004</v>
      </c>
      <c r="AA38" s="60">
        <v>0.97745696000000004</v>
      </c>
      <c r="AB38" s="60">
        <v>6.2561119999999998E-2</v>
      </c>
      <c r="AC38" s="61"/>
      <c r="AD38" s="257"/>
      <c r="AE38" s="257"/>
      <c r="AF38" s="55"/>
      <c r="AG38" s="26"/>
      <c r="AH38" s="55"/>
      <c r="AI38" s="26"/>
      <c r="AJ38" s="131"/>
      <c r="AK38" s="199"/>
      <c r="AL38" s="287" t="s">
        <v>72</v>
      </c>
      <c r="AM38" s="119">
        <f t="shared" si="4"/>
        <v>1.2203820000000007</v>
      </c>
      <c r="AN38" s="95">
        <f t="shared" si="5"/>
        <v>0.94594399999999723</v>
      </c>
      <c r="AO38" s="95">
        <f t="shared" si="6"/>
        <v>4.5946000000007814E-4</v>
      </c>
      <c r="AP38" s="95">
        <f t="shared" si="7"/>
        <v>3.1161100000000053E-3</v>
      </c>
      <c r="AQ38" s="120">
        <f t="shared" si="8"/>
        <v>2.479566999999995E-3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85"/>
      <c r="C39" s="27" t="s">
        <v>34</v>
      </c>
      <c r="D39" s="186"/>
      <c r="E39" s="56"/>
      <c r="F39" s="187">
        <v>34.813369000000002</v>
      </c>
      <c r="G39" s="187">
        <v>38.366849000000002</v>
      </c>
      <c r="H39" s="187">
        <v>0.98076280999999998</v>
      </c>
      <c r="I39" s="62">
        <v>0.98500743000000002</v>
      </c>
      <c r="J39" s="62">
        <v>3.8991432999999999E-2</v>
      </c>
      <c r="K39" s="188"/>
      <c r="L39" s="258"/>
      <c r="M39" s="258"/>
      <c r="N39" s="56"/>
      <c r="O39" s="28"/>
      <c r="P39" s="56"/>
      <c r="Q39" s="28"/>
      <c r="R39" s="132"/>
      <c r="S39" s="213"/>
      <c r="T39" s="285"/>
      <c r="U39" s="27" t="s">
        <v>34</v>
      </c>
      <c r="V39" s="186"/>
      <c r="W39" s="56"/>
      <c r="X39" s="187">
        <v>35.732087</v>
      </c>
      <c r="Y39" s="187">
        <v>39.171646000000003</v>
      </c>
      <c r="Z39" s="187">
        <v>0.98194705000000004</v>
      </c>
      <c r="AA39" s="62">
        <v>0.98724297000000005</v>
      </c>
      <c r="AB39" s="62">
        <v>3.7601084E-2</v>
      </c>
      <c r="AC39" s="188"/>
      <c r="AD39" s="258"/>
      <c r="AE39" s="258"/>
      <c r="AF39" s="56"/>
      <c r="AG39" s="28"/>
      <c r="AH39" s="56"/>
      <c r="AI39" s="28"/>
      <c r="AJ39" s="132"/>
      <c r="AK39" s="199"/>
      <c r="AL39" s="285"/>
      <c r="AM39" s="86">
        <f t="shared" si="4"/>
        <v>0.91871799999999837</v>
      </c>
      <c r="AN39" s="121">
        <f t="shared" si="5"/>
        <v>0.80479700000000065</v>
      </c>
      <c r="AO39" s="121">
        <f t="shared" si="6"/>
        <v>1.1842400000000586E-3</v>
      </c>
      <c r="AP39" s="121">
        <f t="shared" si="7"/>
        <v>2.2355400000000358E-3</v>
      </c>
      <c r="AQ39" s="87">
        <f t="shared" si="8"/>
        <v>-1.3903489999999991E-3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85"/>
      <c r="C40" s="27" t="s">
        <v>35</v>
      </c>
      <c r="D40" s="186"/>
      <c r="E40" s="56"/>
      <c r="F40" s="187">
        <v>39.291120999999997</v>
      </c>
      <c r="G40" s="187">
        <v>42.553099000000003</v>
      </c>
      <c r="H40" s="187">
        <v>0.98971458000000001</v>
      </c>
      <c r="I40" s="62">
        <v>0.99295666000000005</v>
      </c>
      <c r="J40" s="62">
        <v>1.8016526000000001E-2</v>
      </c>
      <c r="K40" s="188"/>
      <c r="L40" s="258"/>
      <c r="M40" s="258"/>
      <c r="N40" s="56"/>
      <c r="O40" s="28"/>
      <c r="P40" s="56"/>
      <c r="Q40" s="28"/>
      <c r="R40" s="132"/>
      <c r="S40" s="213"/>
      <c r="T40" s="285"/>
      <c r="U40" s="27" t="s">
        <v>35</v>
      </c>
      <c r="V40" s="186"/>
      <c r="W40" s="56"/>
      <c r="X40" s="187">
        <v>40.091059999999999</v>
      </c>
      <c r="Y40" s="187">
        <v>43.448293999999997</v>
      </c>
      <c r="Z40" s="187">
        <v>0.99057956000000003</v>
      </c>
      <c r="AA40" s="62">
        <v>0.99384083000000001</v>
      </c>
      <c r="AB40" s="62">
        <v>1.6196097999999999E-2</v>
      </c>
      <c r="AC40" s="188"/>
      <c r="AD40" s="258"/>
      <c r="AE40" s="258"/>
      <c r="AF40" s="56"/>
      <c r="AG40" s="28"/>
      <c r="AH40" s="56"/>
      <c r="AI40" s="28"/>
      <c r="AJ40" s="132"/>
      <c r="AK40" s="199"/>
      <c r="AL40" s="285"/>
      <c r="AM40" s="86">
        <f t="shared" si="4"/>
        <v>0.79993900000000195</v>
      </c>
      <c r="AN40" s="121">
        <f t="shared" si="5"/>
        <v>0.89519499999999397</v>
      </c>
      <c r="AO40" s="121">
        <f t="shared" si="6"/>
        <v>8.6498000000001518E-4</v>
      </c>
      <c r="AP40" s="121">
        <f t="shared" si="7"/>
        <v>8.8416999999996193E-4</v>
      </c>
      <c r="AQ40" s="87">
        <f t="shared" si="8"/>
        <v>-1.8204280000000024E-3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85"/>
      <c r="C41" s="27" t="s">
        <v>37</v>
      </c>
      <c r="D41" s="186"/>
      <c r="E41" s="56"/>
      <c r="F41" s="187">
        <v>43.291691999999998</v>
      </c>
      <c r="G41" s="187">
        <v>46.311829000000003</v>
      </c>
      <c r="H41" s="187">
        <v>0.99390993000000005</v>
      </c>
      <c r="I41" s="62">
        <v>0.99657899999999999</v>
      </c>
      <c r="J41" s="62">
        <v>7.4972412999999996E-3</v>
      </c>
      <c r="K41" s="188"/>
      <c r="L41" s="258"/>
      <c r="M41" s="258"/>
      <c r="N41" s="56"/>
      <c r="O41" s="28"/>
      <c r="P41" s="56"/>
      <c r="Q41" s="28"/>
      <c r="R41" s="132"/>
      <c r="S41" s="213"/>
      <c r="T41" s="285"/>
      <c r="U41" s="27" t="s">
        <v>37</v>
      </c>
      <c r="V41" s="186"/>
      <c r="W41" s="56"/>
      <c r="X41" s="187">
        <v>43.769216999999998</v>
      </c>
      <c r="Y41" s="187">
        <v>46.709353</v>
      </c>
      <c r="Z41" s="187">
        <v>0.99427310999999996</v>
      </c>
      <c r="AA41" s="62">
        <v>0.99695135000000001</v>
      </c>
      <c r="AB41" s="62">
        <v>6.5239277000000004E-3</v>
      </c>
      <c r="AC41" s="188"/>
      <c r="AD41" s="258"/>
      <c r="AE41" s="258"/>
      <c r="AF41" s="56"/>
      <c r="AG41" s="28"/>
      <c r="AH41" s="56"/>
      <c r="AI41" s="28"/>
      <c r="AJ41" s="132"/>
      <c r="AK41" s="199"/>
      <c r="AL41" s="285"/>
      <c r="AM41" s="86">
        <f t="shared" si="4"/>
        <v>0.47752499999999998</v>
      </c>
      <c r="AN41" s="121">
        <f t="shared" si="5"/>
        <v>0.3975239999999971</v>
      </c>
      <c r="AO41" s="121">
        <f t="shared" si="6"/>
        <v>3.6317999999990747E-4</v>
      </c>
      <c r="AP41" s="121">
        <f t="shared" si="7"/>
        <v>3.7235000000002128E-4</v>
      </c>
      <c r="AQ41" s="87">
        <f t="shared" si="8"/>
        <v>-9.7331359999999929E-4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85"/>
      <c r="C42" s="27"/>
      <c r="D42" s="186"/>
      <c r="E42" s="56"/>
      <c r="F42" s="189"/>
      <c r="G42" s="189"/>
      <c r="H42" s="189"/>
      <c r="I42" s="56"/>
      <c r="J42" s="56"/>
      <c r="K42" s="188"/>
      <c r="L42" s="258"/>
      <c r="M42" s="258"/>
      <c r="N42" s="56"/>
      <c r="O42" s="28"/>
      <c r="P42" s="56"/>
      <c r="Q42" s="28"/>
      <c r="R42" s="184"/>
      <c r="S42" s="213"/>
      <c r="T42" s="285"/>
      <c r="U42" s="27"/>
      <c r="V42" s="186"/>
      <c r="W42" s="56"/>
      <c r="X42" s="189"/>
      <c r="Y42" s="189"/>
      <c r="Z42" s="189"/>
      <c r="AA42" s="56"/>
      <c r="AB42" s="56"/>
      <c r="AC42" s="188"/>
      <c r="AD42" s="258"/>
      <c r="AE42" s="258"/>
      <c r="AF42" s="56"/>
      <c r="AG42" s="28"/>
      <c r="AH42" s="56"/>
      <c r="AI42" s="28"/>
      <c r="AJ42" s="184"/>
      <c r="AK42" s="199"/>
      <c r="AL42" s="285"/>
      <c r="AM42" s="122" t="str">
        <f t="shared" si="4"/>
        <v/>
      </c>
      <c r="AN42" s="123" t="str">
        <f t="shared" si="5"/>
        <v/>
      </c>
      <c r="AO42" s="123" t="str">
        <f t="shared" si="6"/>
        <v/>
      </c>
      <c r="AP42" s="123" t="str">
        <f t="shared" si="7"/>
        <v/>
      </c>
      <c r="AQ42" s="124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87" t="s">
        <v>73</v>
      </c>
      <c r="C43" s="25" t="s">
        <v>33</v>
      </c>
      <c r="D43" s="39"/>
      <c r="E43" s="55"/>
      <c r="F43" s="96">
        <v>31.318481999999999</v>
      </c>
      <c r="G43" s="96">
        <v>34.713441000000003</v>
      </c>
      <c r="H43" s="96">
        <v>0.97013649000000002</v>
      </c>
      <c r="I43" s="60">
        <v>0.97523371999999997</v>
      </c>
      <c r="J43" s="60">
        <v>5.7278500000000003E-2</v>
      </c>
      <c r="K43" s="61"/>
      <c r="L43" s="257"/>
      <c r="M43" s="257"/>
      <c r="N43" s="55"/>
      <c r="O43" s="26"/>
      <c r="P43" s="55"/>
      <c r="Q43" s="26"/>
      <c r="R43" s="131"/>
      <c r="S43" s="213"/>
      <c r="T43" s="287" t="s">
        <v>73</v>
      </c>
      <c r="U43" s="25" t="s">
        <v>33</v>
      </c>
      <c r="V43" s="39"/>
      <c r="W43" s="55"/>
      <c r="X43" s="96">
        <v>32.633237000000001</v>
      </c>
      <c r="Y43" s="96">
        <v>35.962372999999999</v>
      </c>
      <c r="Z43" s="96">
        <v>0.97081452999999995</v>
      </c>
      <c r="AA43" s="60">
        <v>0.97891653000000001</v>
      </c>
      <c r="AB43" s="60">
        <v>5.8489190000000003E-2</v>
      </c>
      <c r="AC43" s="61"/>
      <c r="AD43" s="257"/>
      <c r="AE43" s="257"/>
      <c r="AF43" s="55"/>
      <c r="AG43" s="26"/>
      <c r="AH43" s="55"/>
      <c r="AI43" s="26"/>
      <c r="AJ43" s="131"/>
      <c r="AK43" s="199"/>
      <c r="AL43" s="287" t="s">
        <v>73</v>
      </c>
      <c r="AM43" s="119">
        <f t="shared" si="4"/>
        <v>1.3147550000000017</v>
      </c>
      <c r="AN43" s="95">
        <f t="shared" si="5"/>
        <v>1.2489319999999964</v>
      </c>
      <c r="AO43" s="95">
        <f t="shared" si="6"/>
        <v>6.7803999999993536E-4</v>
      </c>
      <c r="AP43" s="95">
        <f t="shared" si="7"/>
        <v>3.6828100000000363E-3</v>
      </c>
      <c r="AQ43" s="120">
        <f t="shared" si="8"/>
        <v>1.2106900000000004E-3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85"/>
      <c r="C44" s="27" t="s">
        <v>34</v>
      </c>
      <c r="D44" s="186"/>
      <c r="E44" s="56"/>
      <c r="F44" s="187">
        <v>34.621521999999999</v>
      </c>
      <c r="G44" s="187">
        <v>37.973402</v>
      </c>
      <c r="H44" s="187">
        <v>0.98060062000000003</v>
      </c>
      <c r="I44" s="62">
        <v>0.98501614000000004</v>
      </c>
      <c r="J44" s="62">
        <v>3.9204660000000002E-2</v>
      </c>
      <c r="K44" s="188"/>
      <c r="L44" s="258"/>
      <c r="M44" s="258"/>
      <c r="N44" s="56"/>
      <c r="O44" s="28"/>
      <c r="P44" s="56"/>
      <c r="Q44" s="28"/>
      <c r="R44" s="132"/>
      <c r="S44" s="213"/>
      <c r="T44" s="285"/>
      <c r="U44" s="27" t="s">
        <v>34</v>
      </c>
      <c r="V44" s="186"/>
      <c r="W44" s="56"/>
      <c r="X44" s="187">
        <v>35.382599999999996</v>
      </c>
      <c r="Y44" s="187">
        <v>38.822806999999997</v>
      </c>
      <c r="Z44" s="187">
        <v>0.98201819999999995</v>
      </c>
      <c r="AA44" s="62">
        <v>0.98707613999999999</v>
      </c>
      <c r="AB44" s="62">
        <v>3.6442343000000002E-2</v>
      </c>
      <c r="AC44" s="188"/>
      <c r="AD44" s="258"/>
      <c r="AE44" s="258"/>
      <c r="AF44" s="56"/>
      <c r="AG44" s="28"/>
      <c r="AH44" s="56"/>
      <c r="AI44" s="28"/>
      <c r="AJ44" s="132"/>
      <c r="AK44" s="199"/>
      <c r="AL44" s="285"/>
      <c r="AM44" s="86">
        <f t="shared" si="4"/>
        <v>0.7610779999999977</v>
      </c>
      <c r="AN44" s="121">
        <f t="shared" si="5"/>
        <v>0.8494049999999973</v>
      </c>
      <c r="AO44" s="121">
        <f t="shared" si="6"/>
        <v>1.4175799999999183E-3</v>
      </c>
      <c r="AP44" s="121">
        <f t="shared" si="7"/>
        <v>2.0599999999999508E-3</v>
      </c>
      <c r="AQ44" s="87">
        <f t="shared" si="8"/>
        <v>-2.7623170000000002E-3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85"/>
      <c r="C45" s="27" t="s">
        <v>35</v>
      </c>
      <c r="D45" s="186"/>
      <c r="E45" s="56"/>
      <c r="F45" s="187">
        <v>38.816493000000001</v>
      </c>
      <c r="G45" s="187">
        <v>42.200006000000002</v>
      </c>
      <c r="H45" s="187">
        <v>0.98959752000000001</v>
      </c>
      <c r="I45" s="62">
        <v>0.99297546999999997</v>
      </c>
      <c r="J45" s="62">
        <v>1.8478587000000001E-2</v>
      </c>
      <c r="K45" s="188"/>
      <c r="L45" s="258"/>
      <c r="M45" s="258"/>
      <c r="N45" s="56"/>
      <c r="O45" s="28"/>
      <c r="P45" s="56"/>
      <c r="Q45" s="28"/>
      <c r="R45" s="132"/>
      <c r="S45" s="213"/>
      <c r="T45" s="285"/>
      <c r="U45" s="27" t="s">
        <v>35</v>
      </c>
      <c r="V45" s="186"/>
      <c r="W45" s="56"/>
      <c r="X45" s="187">
        <v>39.772025999999997</v>
      </c>
      <c r="Y45" s="187">
        <v>43.109693999999998</v>
      </c>
      <c r="Z45" s="187">
        <v>0.99056095</v>
      </c>
      <c r="AA45" s="62">
        <v>0.99375407999999998</v>
      </c>
      <c r="AB45" s="62">
        <v>1.6416529999999999E-2</v>
      </c>
      <c r="AC45" s="188"/>
      <c r="AD45" s="258"/>
      <c r="AE45" s="258"/>
      <c r="AF45" s="56"/>
      <c r="AG45" s="28"/>
      <c r="AH45" s="56"/>
      <c r="AI45" s="28"/>
      <c r="AJ45" s="132"/>
      <c r="AK45" s="199"/>
      <c r="AL45" s="285"/>
      <c r="AM45" s="86">
        <f t="shared" si="4"/>
        <v>0.95553299999999552</v>
      </c>
      <c r="AN45" s="121">
        <f t="shared" si="5"/>
        <v>0.90968799999999561</v>
      </c>
      <c r="AO45" s="121">
        <f t="shared" si="6"/>
        <v>9.6342999999998735E-4</v>
      </c>
      <c r="AP45" s="121">
        <f t="shared" si="7"/>
        <v>7.786100000000129E-4</v>
      </c>
      <c r="AQ45" s="87">
        <f t="shared" si="8"/>
        <v>-2.0620570000000026E-3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85"/>
      <c r="C46" s="27" t="s">
        <v>37</v>
      </c>
      <c r="D46" s="186"/>
      <c r="E46" s="56"/>
      <c r="F46" s="187">
        <v>42.937635999999998</v>
      </c>
      <c r="G46" s="187">
        <v>46.017479000000002</v>
      </c>
      <c r="H46" s="187">
        <v>0.99384530000000004</v>
      </c>
      <c r="I46" s="62">
        <v>0.99646226000000004</v>
      </c>
      <c r="J46" s="62">
        <v>7.8939260000000008E-3</v>
      </c>
      <c r="K46" s="188"/>
      <c r="L46" s="258"/>
      <c r="M46" s="258"/>
      <c r="N46" s="56"/>
      <c r="O46" s="28"/>
      <c r="P46" s="56"/>
      <c r="Q46" s="28"/>
      <c r="R46" s="132"/>
      <c r="S46" s="213"/>
      <c r="T46" s="285"/>
      <c r="U46" s="27" t="s">
        <v>37</v>
      </c>
      <c r="V46" s="186"/>
      <c r="W46" s="56"/>
      <c r="X46" s="187">
        <v>43.384295999999999</v>
      </c>
      <c r="Y46" s="187">
        <v>46.410874999999997</v>
      </c>
      <c r="Z46" s="187">
        <v>0.99417153000000003</v>
      </c>
      <c r="AA46" s="62">
        <v>0.99679865999999995</v>
      </c>
      <c r="AB46" s="62">
        <v>6.7223133999999999E-3</v>
      </c>
      <c r="AC46" s="188"/>
      <c r="AD46" s="258"/>
      <c r="AE46" s="258"/>
      <c r="AF46" s="56"/>
      <c r="AG46" s="28"/>
      <c r="AH46" s="56"/>
      <c r="AI46" s="28"/>
      <c r="AJ46" s="132"/>
      <c r="AK46" s="199"/>
      <c r="AL46" s="285"/>
      <c r="AM46" s="86">
        <f t="shared" si="4"/>
        <v>0.44666000000000139</v>
      </c>
      <c r="AN46" s="121">
        <f t="shared" si="5"/>
        <v>0.39339599999999564</v>
      </c>
      <c r="AO46" s="121">
        <f t="shared" si="6"/>
        <v>3.2622999999998292E-4</v>
      </c>
      <c r="AP46" s="121">
        <f t="shared" si="7"/>
        <v>3.3639999999990344E-4</v>
      </c>
      <c r="AQ46" s="87">
        <f t="shared" si="8"/>
        <v>-1.1716126000000009E-3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85"/>
      <c r="C47" s="27"/>
      <c r="D47" s="186"/>
      <c r="E47" s="56"/>
      <c r="F47" s="189"/>
      <c r="G47" s="189"/>
      <c r="H47" s="189"/>
      <c r="I47" s="56"/>
      <c r="J47" s="56"/>
      <c r="K47" s="188"/>
      <c r="L47" s="258"/>
      <c r="M47" s="258"/>
      <c r="N47" s="56"/>
      <c r="O47" s="28"/>
      <c r="P47" s="56"/>
      <c r="Q47" s="28"/>
      <c r="R47" s="184"/>
      <c r="S47" s="213"/>
      <c r="T47" s="285"/>
      <c r="U47" s="27"/>
      <c r="V47" s="186"/>
      <c r="W47" s="56"/>
      <c r="X47" s="189"/>
      <c r="Y47" s="189"/>
      <c r="Z47" s="189"/>
      <c r="AA47" s="56"/>
      <c r="AB47" s="56"/>
      <c r="AC47" s="188"/>
      <c r="AD47" s="258"/>
      <c r="AE47" s="258"/>
      <c r="AF47" s="56"/>
      <c r="AG47" s="28"/>
      <c r="AH47" s="56"/>
      <c r="AI47" s="28"/>
      <c r="AJ47" s="184"/>
      <c r="AK47" s="199"/>
      <c r="AL47" s="285"/>
      <c r="AM47" s="122" t="str">
        <f t="shared" si="4"/>
        <v/>
      </c>
      <c r="AN47" s="123" t="str">
        <f t="shared" si="5"/>
        <v/>
      </c>
      <c r="AO47" s="123" t="str">
        <f t="shared" si="6"/>
        <v/>
      </c>
      <c r="AP47" s="123" t="str">
        <f t="shared" si="7"/>
        <v/>
      </c>
      <c r="AQ47" s="124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87" t="s">
        <v>74</v>
      </c>
      <c r="C48" s="25" t="s">
        <v>33</v>
      </c>
      <c r="D48" s="39"/>
      <c r="E48" s="55"/>
      <c r="F48" s="96">
        <v>30.903585</v>
      </c>
      <c r="G48" s="96">
        <v>34.938271</v>
      </c>
      <c r="H48" s="96">
        <v>0.96923831999999999</v>
      </c>
      <c r="I48" s="60">
        <v>0.97655291</v>
      </c>
      <c r="J48" s="60">
        <v>5.3431739999999998E-2</v>
      </c>
      <c r="K48" s="61"/>
      <c r="L48" s="257"/>
      <c r="M48" s="257"/>
      <c r="N48" s="55"/>
      <c r="O48" s="26"/>
      <c r="P48" s="55"/>
      <c r="Q48" s="26"/>
      <c r="R48" s="131"/>
      <c r="S48" s="213"/>
      <c r="T48" s="287" t="s">
        <v>74</v>
      </c>
      <c r="U48" s="25" t="s">
        <v>33</v>
      </c>
      <c r="V48" s="39"/>
      <c r="W48" s="55"/>
      <c r="X48" s="96">
        <v>32.365496999999998</v>
      </c>
      <c r="Y48" s="96">
        <v>36.070489000000002</v>
      </c>
      <c r="Z48" s="96">
        <v>0.97023506999999998</v>
      </c>
      <c r="AA48" s="60">
        <v>0.97858769999999995</v>
      </c>
      <c r="AB48" s="60">
        <v>5.3015395999999999E-2</v>
      </c>
      <c r="AC48" s="61"/>
      <c r="AD48" s="257"/>
      <c r="AE48" s="257"/>
      <c r="AF48" s="55"/>
      <c r="AG48" s="26"/>
      <c r="AH48" s="55"/>
      <c r="AI48" s="26"/>
      <c r="AJ48" s="131"/>
      <c r="AK48" s="199"/>
      <c r="AL48" s="287" t="s">
        <v>74</v>
      </c>
      <c r="AM48" s="119">
        <f t="shared" si="4"/>
        <v>1.4619119999999981</v>
      </c>
      <c r="AN48" s="95">
        <f t="shared" si="5"/>
        <v>1.1322180000000017</v>
      </c>
      <c r="AO48" s="95">
        <f t="shared" si="6"/>
        <v>9.967499999999907E-4</v>
      </c>
      <c r="AP48" s="95">
        <f t="shared" si="7"/>
        <v>2.034789999999953E-3</v>
      </c>
      <c r="AQ48" s="120">
        <f t="shared" si="8"/>
        <v>-4.1634399999999905E-4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85"/>
      <c r="C49" s="27" t="s">
        <v>34</v>
      </c>
      <c r="D49" s="186"/>
      <c r="E49" s="56"/>
      <c r="F49" s="187">
        <v>34.787697000000001</v>
      </c>
      <c r="G49" s="187">
        <v>38.442255000000003</v>
      </c>
      <c r="H49" s="187">
        <v>0.98015571999999995</v>
      </c>
      <c r="I49" s="62">
        <v>0.98590199000000001</v>
      </c>
      <c r="J49" s="62">
        <v>3.5030579999999999E-2</v>
      </c>
      <c r="K49" s="188"/>
      <c r="L49" s="258"/>
      <c r="M49" s="258"/>
      <c r="N49" s="56"/>
      <c r="O49" s="28"/>
      <c r="P49" s="56"/>
      <c r="Q49" s="28"/>
      <c r="R49" s="132"/>
      <c r="S49" s="213"/>
      <c r="T49" s="285"/>
      <c r="U49" s="27" t="s">
        <v>34</v>
      </c>
      <c r="V49" s="186"/>
      <c r="W49" s="56"/>
      <c r="X49" s="187">
        <v>35.511980000000001</v>
      </c>
      <c r="Y49" s="187">
        <v>39.023606999999998</v>
      </c>
      <c r="Z49" s="187">
        <v>0.98158593000000005</v>
      </c>
      <c r="AA49" s="62">
        <v>0.98698258000000005</v>
      </c>
      <c r="AB49" s="62">
        <v>3.3335530000000002E-2</v>
      </c>
      <c r="AC49" s="188"/>
      <c r="AD49" s="258"/>
      <c r="AE49" s="258"/>
      <c r="AF49" s="56"/>
      <c r="AG49" s="28"/>
      <c r="AH49" s="56"/>
      <c r="AI49" s="28"/>
      <c r="AJ49" s="132"/>
      <c r="AK49" s="199"/>
      <c r="AL49" s="285"/>
      <c r="AM49" s="86">
        <f t="shared" si="4"/>
        <v>0.72428299999999979</v>
      </c>
      <c r="AN49" s="121">
        <f t="shared" si="5"/>
        <v>0.58135199999999543</v>
      </c>
      <c r="AO49" s="121">
        <f t="shared" si="6"/>
        <v>1.4302100000000983E-3</v>
      </c>
      <c r="AP49" s="121">
        <f t="shared" si="7"/>
        <v>1.0805900000000479E-3</v>
      </c>
      <c r="AQ49" s="87">
        <f t="shared" si="8"/>
        <v>-1.6950499999999966E-3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85"/>
      <c r="C50" s="27" t="s">
        <v>35</v>
      </c>
      <c r="D50" s="186"/>
      <c r="E50" s="56"/>
      <c r="F50" s="187">
        <v>39.45675</v>
      </c>
      <c r="G50" s="187">
        <v>42.786079999999998</v>
      </c>
      <c r="H50" s="187">
        <v>0.98931749000000002</v>
      </c>
      <c r="I50" s="62">
        <v>0.99302791999999995</v>
      </c>
      <c r="J50" s="62">
        <v>1.7267495000000001E-2</v>
      </c>
      <c r="K50" s="188"/>
      <c r="L50" s="258"/>
      <c r="M50" s="258"/>
      <c r="N50" s="56"/>
      <c r="O50" s="28"/>
      <c r="P50" s="56"/>
      <c r="Q50" s="28"/>
      <c r="R50" s="132"/>
      <c r="S50" s="213"/>
      <c r="T50" s="285"/>
      <c r="U50" s="27" t="s">
        <v>35</v>
      </c>
      <c r="V50" s="186"/>
      <c r="W50" s="56"/>
      <c r="X50" s="187">
        <v>39.952779</v>
      </c>
      <c r="Y50" s="187">
        <v>43.177926999999997</v>
      </c>
      <c r="Z50" s="187">
        <v>0.99024022</v>
      </c>
      <c r="AA50" s="62">
        <v>0.99342255000000002</v>
      </c>
      <c r="AB50" s="62">
        <v>1.5738847E-2</v>
      </c>
      <c r="AC50" s="188"/>
      <c r="AD50" s="258"/>
      <c r="AE50" s="258"/>
      <c r="AF50" s="56"/>
      <c r="AG50" s="28"/>
      <c r="AH50" s="56"/>
      <c r="AI50" s="28"/>
      <c r="AJ50" s="132"/>
      <c r="AK50" s="199"/>
      <c r="AL50" s="285"/>
      <c r="AM50" s="86">
        <f t="shared" si="4"/>
        <v>0.49602900000000005</v>
      </c>
      <c r="AN50" s="121">
        <f t="shared" si="5"/>
        <v>0.3918469999999985</v>
      </c>
      <c r="AO50" s="121">
        <f t="shared" si="6"/>
        <v>9.2272999999998273E-4</v>
      </c>
      <c r="AP50" s="121">
        <f t="shared" si="7"/>
        <v>3.9463000000006243E-4</v>
      </c>
      <c r="AQ50" s="87">
        <f t="shared" si="8"/>
        <v>-1.5286480000000005E-3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85"/>
      <c r="C51" s="27" t="s">
        <v>37</v>
      </c>
      <c r="D51" s="186"/>
      <c r="E51" s="56"/>
      <c r="F51" s="187">
        <v>42.991174000000001</v>
      </c>
      <c r="G51" s="187">
        <v>45.994869999999999</v>
      </c>
      <c r="H51" s="187">
        <v>0.99358950000000001</v>
      </c>
      <c r="I51" s="62">
        <v>0.99642812000000003</v>
      </c>
      <c r="J51" s="62">
        <v>7.8433740000000002E-3</v>
      </c>
      <c r="K51" s="188"/>
      <c r="L51" s="258"/>
      <c r="M51" s="258"/>
      <c r="N51" s="56"/>
      <c r="O51" s="28"/>
      <c r="P51" s="56"/>
      <c r="Q51" s="28"/>
      <c r="R51" s="132"/>
      <c r="S51" s="213"/>
      <c r="T51" s="285"/>
      <c r="U51" s="27" t="s">
        <v>37</v>
      </c>
      <c r="V51" s="186"/>
      <c r="W51" s="56"/>
      <c r="X51" s="187">
        <v>43.428728</v>
      </c>
      <c r="Y51" s="187">
        <v>46.400891000000001</v>
      </c>
      <c r="Z51" s="187">
        <v>0.99397393999999994</v>
      </c>
      <c r="AA51" s="62">
        <v>0.99670203999999996</v>
      </c>
      <c r="AB51" s="62">
        <v>6.6624600000000003E-3</v>
      </c>
      <c r="AC51" s="188"/>
      <c r="AD51" s="258"/>
      <c r="AE51" s="258"/>
      <c r="AF51" s="56"/>
      <c r="AG51" s="28"/>
      <c r="AH51" s="56"/>
      <c r="AI51" s="28"/>
      <c r="AJ51" s="132"/>
      <c r="AK51" s="199"/>
      <c r="AL51" s="285"/>
      <c r="AM51" s="86">
        <f t="shared" si="4"/>
        <v>0.43755399999999867</v>
      </c>
      <c r="AN51" s="121">
        <f t="shared" si="5"/>
        <v>0.40602100000000263</v>
      </c>
      <c r="AO51" s="121">
        <f t="shared" si="6"/>
        <v>3.8443999999993039E-4</v>
      </c>
      <c r="AP51" s="121">
        <f t="shared" si="7"/>
        <v>2.7391999999992755E-4</v>
      </c>
      <c r="AQ51" s="87">
        <f t="shared" si="8"/>
        <v>-1.1809139999999999E-3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85"/>
      <c r="C52" s="27"/>
      <c r="D52" s="186"/>
      <c r="E52" s="56"/>
      <c r="F52" s="189"/>
      <c r="G52" s="189"/>
      <c r="H52" s="189"/>
      <c r="I52" s="56"/>
      <c r="J52" s="56"/>
      <c r="K52" s="188"/>
      <c r="L52" s="258"/>
      <c r="M52" s="258"/>
      <c r="N52" s="56"/>
      <c r="O52" s="28"/>
      <c r="P52" s="56"/>
      <c r="Q52" s="28"/>
      <c r="R52" s="184"/>
      <c r="S52" s="213"/>
      <c r="T52" s="285"/>
      <c r="U52" s="27"/>
      <c r="V52" s="186"/>
      <c r="W52" s="56"/>
      <c r="X52" s="189"/>
      <c r="Y52" s="189"/>
      <c r="Z52" s="189"/>
      <c r="AA52" s="56"/>
      <c r="AB52" s="56"/>
      <c r="AC52" s="188"/>
      <c r="AD52" s="258"/>
      <c r="AE52" s="258"/>
      <c r="AF52" s="56"/>
      <c r="AG52" s="28"/>
      <c r="AH52" s="56"/>
      <c r="AI52" s="28"/>
      <c r="AJ52" s="184"/>
      <c r="AK52" s="199"/>
      <c r="AL52" s="285"/>
      <c r="AM52" s="122" t="str">
        <f t="shared" si="4"/>
        <v/>
      </c>
      <c r="AN52" s="123" t="str">
        <f t="shared" si="5"/>
        <v/>
      </c>
      <c r="AO52" s="123" t="str">
        <f t="shared" si="6"/>
        <v/>
      </c>
      <c r="AP52" s="123" t="str">
        <f t="shared" si="7"/>
        <v/>
      </c>
      <c r="AQ52" s="124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87" t="s">
        <v>75</v>
      </c>
      <c r="C53" s="25" t="s">
        <v>33</v>
      </c>
      <c r="D53" s="39"/>
      <c r="E53" s="55"/>
      <c r="F53" s="96">
        <v>31.189243000000001</v>
      </c>
      <c r="G53" s="96">
        <v>34.883609</v>
      </c>
      <c r="H53" s="96">
        <v>0.96985853</v>
      </c>
      <c r="I53" s="60">
        <v>0.97682274000000002</v>
      </c>
      <c r="J53" s="60">
        <v>5.4084979999999998E-2</v>
      </c>
      <c r="K53" s="61"/>
      <c r="L53" s="257"/>
      <c r="M53" s="257"/>
      <c r="N53" s="55"/>
      <c r="O53" s="26"/>
      <c r="P53" s="55"/>
      <c r="Q53" s="26"/>
      <c r="R53" s="131"/>
      <c r="S53" s="213"/>
      <c r="T53" s="287" t="s">
        <v>75</v>
      </c>
      <c r="U53" s="25" t="s">
        <v>33</v>
      </c>
      <c r="V53" s="39"/>
      <c r="W53" s="55"/>
      <c r="X53" s="96">
        <v>32.826641000000002</v>
      </c>
      <c r="Y53" s="96">
        <v>36.327832999999998</v>
      </c>
      <c r="Z53" s="96">
        <v>0.97090754000000001</v>
      </c>
      <c r="AA53" s="60">
        <v>0.97941288000000004</v>
      </c>
      <c r="AB53" s="60">
        <v>5.3047469999999999E-2</v>
      </c>
      <c r="AC53" s="61"/>
      <c r="AD53" s="257"/>
      <c r="AE53" s="257"/>
      <c r="AF53" s="55"/>
      <c r="AG53" s="26"/>
      <c r="AH53" s="55"/>
      <c r="AI53" s="26"/>
      <c r="AJ53" s="131"/>
      <c r="AK53" s="199"/>
      <c r="AL53" s="287" t="s">
        <v>75</v>
      </c>
      <c r="AM53" s="119">
        <f t="shared" si="4"/>
        <v>1.637398000000001</v>
      </c>
      <c r="AN53" s="95">
        <f t="shared" si="5"/>
        <v>1.4442239999999984</v>
      </c>
      <c r="AO53" s="95">
        <f t="shared" si="6"/>
        <v>1.0490100000000169E-3</v>
      </c>
      <c r="AP53" s="95">
        <f t="shared" si="7"/>
        <v>2.5901400000000185E-3</v>
      </c>
      <c r="AQ53" s="120">
        <f t="shared" si="8"/>
        <v>-1.0375099999999984E-3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85"/>
      <c r="C54" s="27" t="s">
        <v>34</v>
      </c>
      <c r="D54" s="186"/>
      <c r="E54" s="56"/>
      <c r="F54" s="187">
        <v>35.171156000000003</v>
      </c>
      <c r="G54" s="187">
        <v>38.543995000000002</v>
      </c>
      <c r="H54" s="187">
        <v>0.98030001</v>
      </c>
      <c r="I54" s="62">
        <v>0.98642105999999996</v>
      </c>
      <c r="J54" s="62">
        <v>3.5356150000000003E-2</v>
      </c>
      <c r="K54" s="188"/>
      <c r="L54" s="258"/>
      <c r="M54" s="258"/>
      <c r="N54" s="56"/>
      <c r="O54" s="28"/>
      <c r="P54" s="56"/>
      <c r="Q54" s="28"/>
      <c r="R54" s="132"/>
      <c r="S54" s="213"/>
      <c r="T54" s="285"/>
      <c r="U54" s="27" t="s">
        <v>34</v>
      </c>
      <c r="V54" s="186"/>
      <c r="W54" s="56"/>
      <c r="X54" s="187">
        <v>35.802734000000001</v>
      </c>
      <c r="Y54" s="187">
        <v>39.036321000000001</v>
      </c>
      <c r="Z54" s="187">
        <v>0.98165645000000001</v>
      </c>
      <c r="AA54" s="62">
        <v>0.98710633000000003</v>
      </c>
      <c r="AB54" s="62">
        <v>3.3215507999999998E-2</v>
      </c>
      <c r="AC54" s="188"/>
      <c r="AD54" s="258"/>
      <c r="AE54" s="258"/>
      <c r="AF54" s="56"/>
      <c r="AG54" s="28"/>
      <c r="AH54" s="56"/>
      <c r="AI54" s="28"/>
      <c r="AJ54" s="132"/>
      <c r="AK54" s="199"/>
      <c r="AL54" s="285"/>
      <c r="AM54" s="86">
        <f t="shared" si="4"/>
        <v>0.63157799999999753</v>
      </c>
      <c r="AN54" s="121">
        <f t="shared" si="5"/>
        <v>0.49232599999999849</v>
      </c>
      <c r="AO54" s="121">
        <f t="shared" si="6"/>
        <v>1.3564400000000143E-3</v>
      </c>
      <c r="AP54" s="121">
        <f t="shared" si="7"/>
        <v>6.852700000000711E-4</v>
      </c>
      <c r="AQ54" s="87">
        <f t="shared" si="8"/>
        <v>-2.1406420000000051E-3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85"/>
      <c r="C55" s="27" t="s">
        <v>35</v>
      </c>
      <c r="D55" s="186"/>
      <c r="E55" s="56"/>
      <c r="F55" s="187">
        <v>39.450811000000002</v>
      </c>
      <c r="G55" s="187">
        <v>42.656599</v>
      </c>
      <c r="H55" s="187">
        <v>0.98923137999999999</v>
      </c>
      <c r="I55" s="62">
        <v>0.99303014999999994</v>
      </c>
      <c r="J55" s="62">
        <v>1.7485629999999999E-2</v>
      </c>
      <c r="K55" s="188"/>
      <c r="L55" s="258"/>
      <c r="M55" s="258"/>
      <c r="N55" s="56"/>
      <c r="O55" s="28"/>
      <c r="P55" s="56"/>
      <c r="Q55" s="28"/>
      <c r="R55" s="132"/>
      <c r="S55" s="213"/>
      <c r="T55" s="285"/>
      <c r="U55" s="27" t="s">
        <v>35</v>
      </c>
      <c r="V55" s="186"/>
      <c r="W55" s="56"/>
      <c r="X55" s="187">
        <v>39.305131000000003</v>
      </c>
      <c r="Y55" s="187">
        <v>42.252352000000002</v>
      </c>
      <c r="Z55" s="187">
        <v>0.99017516000000005</v>
      </c>
      <c r="AA55" s="62">
        <v>0.99342980000000003</v>
      </c>
      <c r="AB55" s="62">
        <v>1.6784064000000001E-2</v>
      </c>
      <c r="AC55" s="188"/>
      <c r="AD55" s="258"/>
      <c r="AE55" s="258"/>
      <c r="AF55" s="56"/>
      <c r="AG55" s="28"/>
      <c r="AH55" s="56"/>
      <c r="AI55" s="28"/>
      <c r="AJ55" s="132"/>
      <c r="AK55" s="199"/>
      <c r="AL55" s="285"/>
      <c r="AM55" s="86">
        <f t="shared" si="4"/>
        <v>-0.1456799999999987</v>
      </c>
      <c r="AN55" s="121">
        <f t="shared" si="5"/>
        <v>-0.40424699999999802</v>
      </c>
      <c r="AO55" s="121">
        <f t="shared" si="6"/>
        <v>9.4378000000006068E-4</v>
      </c>
      <c r="AP55" s="121">
        <f t="shared" si="7"/>
        <v>3.9965000000008466E-4</v>
      </c>
      <c r="AQ55" s="87">
        <f t="shared" si="8"/>
        <v>-7.0156599999999722E-4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85"/>
      <c r="C56" s="27" t="s">
        <v>37</v>
      </c>
      <c r="D56" s="186"/>
      <c r="E56" s="56"/>
      <c r="F56" s="187">
        <v>43.017408000000003</v>
      </c>
      <c r="G56" s="187">
        <v>46.054088</v>
      </c>
      <c r="H56" s="187">
        <v>0.99360282</v>
      </c>
      <c r="I56" s="62">
        <v>0.99641436000000005</v>
      </c>
      <c r="J56" s="62">
        <v>7.9989369999999994E-3</v>
      </c>
      <c r="K56" s="188"/>
      <c r="L56" s="258"/>
      <c r="M56" s="258"/>
      <c r="N56" s="56"/>
      <c r="O56" s="28"/>
      <c r="P56" s="56"/>
      <c r="Q56" s="28"/>
      <c r="R56" s="132"/>
      <c r="S56" s="213"/>
      <c r="T56" s="285"/>
      <c r="U56" s="27" t="s">
        <v>37</v>
      </c>
      <c r="V56" s="186"/>
      <c r="W56" s="56"/>
      <c r="X56" s="187">
        <v>43.392969000000001</v>
      </c>
      <c r="Y56" s="187">
        <v>46.372343000000001</v>
      </c>
      <c r="Z56" s="187">
        <v>0.99403001999999996</v>
      </c>
      <c r="AA56" s="62">
        <v>0.99659695999999998</v>
      </c>
      <c r="AB56" s="62">
        <v>6.9401020000000001E-3</v>
      </c>
      <c r="AC56" s="188"/>
      <c r="AD56" s="258"/>
      <c r="AE56" s="258"/>
      <c r="AF56" s="56"/>
      <c r="AG56" s="28"/>
      <c r="AH56" s="56"/>
      <c r="AI56" s="28"/>
      <c r="AJ56" s="132"/>
      <c r="AK56" s="199"/>
      <c r="AL56" s="285"/>
      <c r="AM56" s="86">
        <f t="shared" si="4"/>
        <v>0.37556099999999759</v>
      </c>
      <c r="AN56" s="121">
        <f t="shared" si="5"/>
        <v>0.31825500000000062</v>
      </c>
      <c r="AO56" s="121">
        <f t="shared" si="6"/>
        <v>4.2719999999996094E-4</v>
      </c>
      <c r="AP56" s="121">
        <f t="shared" si="7"/>
        <v>1.8259999999992171E-4</v>
      </c>
      <c r="AQ56" s="87">
        <f t="shared" si="8"/>
        <v>-1.0588349999999993E-3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85"/>
      <c r="C57" s="27"/>
      <c r="D57" s="186"/>
      <c r="E57" s="56"/>
      <c r="F57" s="189"/>
      <c r="G57" s="189"/>
      <c r="H57" s="189"/>
      <c r="I57" s="56"/>
      <c r="J57" s="56"/>
      <c r="K57" s="188"/>
      <c r="L57" s="258"/>
      <c r="M57" s="258"/>
      <c r="N57" s="56"/>
      <c r="O57" s="28"/>
      <c r="P57" s="56"/>
      <c r="Q57" s="28"/>
      <c r="R57" s="184"/>
      <c r="S57" s="213"/>
      <c r="T57" s="285"/>
      <c r="U57" s="27"/>
      <c r="V57" s="186"/>
      <c r="W57" s="56"/>
      <c r="X57" s="189"/>
      <c r="Y57" s="189"/>
      <c r="Z57" s="189"/>
      <c r="AA57" s="56"/>
      <c r="AB57" s="56"/>
      <c r="AC57" s="188"/>
      <c r="AD57" s="258"/>
      <c r="AE57" s="258"/>
      <c r="AF57" s="56"/>
      <c r="AG57" s="28"/>
      <c r="AH57" s="56"/>
      <c r="AI57" s="28"/>
      <c r="AJ57" s="184"/>
      <c r="AK57" s="199"/>
      <c r="AL57" s="285"/>
      <c r="AM57" s="122" t="str">
        <f t="shared" si="4"/>
        <v/>
      </c>
      <c r="AN57" s="123" t="str">
        <f t="shared" si="5"/>
        <v/>
      </c>
      <c r="AO57" s="123" t="str">
        <f t="shared" si="6"/>
        <v/>
      </c>
      <c r="AP57" s="123" t="str">
        <f t="shared" si="7"/>
        <v/>
      </c>
      <c r="AQ57" s="124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87" t="s">
        <v>76</v>
      </c>
      <c r="C58" s="25" t="s">
        <v>33</v>
      </c>
      <c r="D58" s="39"/>
      <c r="E58" s="55"/>
      <c r="F58" s="96">
        <v>31.545081</v>
      </c>
      <c r="G58" s="96">
        <v>34.585008000000002</v>
      </c>
      <c r="H58" s="96">
        <v>0.97008380999999999</v>
      </c>
      <c r="I58" s="60">
        <v>0.97730212000000005</v>
      </c>
      <c r="J58" s="60">
        <v>5.5639710000000002E-2</v>
      </c>
      <c r="K58" s="61"/>
      <c r="L58" s="257"/>
      <c r="M58" s="257"/>
      <c r="N58" s="55"/>
      <c r="O58" s="26"/>
      <c r="P58" s="55"/>
      <c r="Q58" s="26"/>
      <c r="R58" s="131"/>
      <c r="S58" s="213"/>
      <c r="T58" s="287" t="s">
        <v>76</v>
      </c>
      <c r="U58" s="25" t="s">
        <v>33</v>
      </c>
      <c r="V58" s="39"/>
      <c r="W58" s="55"/>
      <c r="X58" s="96">
        <v>32.964905999999999</v>
      </c>
      <c r="Y58" s="96">
        <v>36.171219000000001</v>
      </c>
      <c r="Z58" s="96">
        <v>0.97087811999999996</v>
      </c>
      <c r="AA58" s="60">
        <v>0.98008923999999997</v>
      </c>
      <c r="AB58" s="60">
        <v>5.4297327999999999E-2</v>
      </c>
      <c r="AC58" s="61"/>
      <c r="AD58" s="257"/>
      <c r="AE58" s="257"/>
      <c r="AF58" s="55"/>
      <c r="AG58" s="26"/>
      <c r="AH58" s="55"/>
      <c r="AI58" s="26"/>
      <c r="AJ58" s="131"/>
      <c r="AK58" s="199"/>
      <c r="AL58" s="287" t="s">
        <v>76</v>
      </c>
      <c r="AM58" s="119">
        <f t="shared" si="4"/>
        <v>1.4198249999999994</v>
      </c>
      <c r="AN58" s="95">
        <f t="shared" si="5"/>
        <v>1.5862109999999987</v>
      </c>
      <c r="AO58" s="95">
        <f t="shared" si="6"/>
        <v>7.9430999999996477E-4</v>
      </c>
      <c r="AP58" s="95">
        <f t="shared" si="7"/>
        <v>2.7871199999999208E-3</v>
      </c>
      <c r="AQ58" s="120">
        <f t="shared" si="8"/>
        <v>-1.3423820000000031E-3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85"/>
      <c r="C59" s="27" t="s">
        <v>34</v>
      </c>
      <c r="D59" s="186"/>
      <c r="E59" s="56"/>
      <c r="F59" s="187">
        <v>34.930038000000003</v>
      </c>
      <c r="G59" s="187">
        <v>38.230597000000003</v>
      </c>
      <c r="H59" s="187">
        <v>0.98066863000000004</v>
      </c>
      <c r="I59" s="62">
        <v>0.98642099999999999</v>
      </c>
      <c r="J59" s="62">
        <v>3.7235144999999997E-2</v>
      </c>
      <c r="K59" s="188"/>
      <c r="L59" s="258"/>
      <c r="M59" s="258"/>
      <c r="N59" s="56"/>
      <c r="O59" s="28"/>
      <c r="P59" s="56"/>
      <c r="Q59" s="28"/>
      <c r="R59" s="132"/>
      <c r="S59" s="213"/>
      <c r="T59" s="285"/>
      <c r="U59" s="27" t="s">
        <v>34</v>
      </c>
      <c r="V59" s="186"/>
      <c r="W59" s="56"/>
      <c r="X59" s="187">
        <v>35.671512</v>
      </c>
      <c r="Y59" s="187">
        <v>38.762155999999997</v>
      </c>
      <c r="Z59" s="187">
        <v>0.98189979000000005</v>
      </c>
      <c r="AA59" s="62">
        <v>0.98749344999999999</v>
      </c>
      <c r="AB59" s="62">
        <v>3.4586247000000001E-2</v>
      </c>
      <c r="AC59" s="188"/>
      <c r="AD59" s="258"/>
      <c r="AE59" s="258"/>
      <c r="AF59" s="56"/>
      <c r="AG59" s="28"/>
      <c r="AH59" s="56"/>
      <c r="AI59" s="28"/>
      <c r="AJ59" s="132"/>
      <c r="AK59" s="199"/>
      <c r="AL59" s="285"/>
      <c r="AM59" s="86">
        <f t="shared" si="4"/>
        <v>0.74147399999999664</v>
      </c>
      <c r="AN59" s="121">
        <f t="shared" si="5"/>
        <v>0.53155899999999434</v>
      </c>
      <c r="AO59" s="121">
        <f t="shared" si="6"/>
        <v>1.2311600000000089E-3</v>
      </c>
      <c r="AP59" s="121">
        <f t="shared" si="7"/>
        <v>1.0724500000000026E-3</v>
      </c>
      <c r="AQ59" s="87">
        <f t="shared" si="8"/>
        <v>-2.6488979999999968E-3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85"/>
      <c r="C60" s="27" t="s">
        <v>35</v>
      </c>
      <c r="D60" s="186"/>
      <c r="E60" s="56"/>
      <c r="F60" s="187">
        <v>38.907009000000002</v>
      </c>
      <c r="G60" s="187">
        <v>42.238818999999999</v>
      </c>
      <c r="H60" s="187">
        <v>0.9894773</v>
      </c>
      <c r="I60" s="62">
        <v>0.99305085999999998</v>
      </c>
      <c r="J60" s="62">
        <v>1.8555047000000002E-2</v>
      </c>
      <c r="K60" s="188"/>
      <c r="L60" s="258"/>
      <c r="M60" s="258"/>
      <c r="N60" s="56"/>
      <c r="O60" s="28"/>
      <c r="P60" s="56"/>
      <c r="Q60" s="28"/>
      <c r="R60" s="132"/>
      <c r="S60" s="213"/>
      <c r="T60" s="285"/>
      <c r="U60" s="27" t="s">
        <v>35</v>
      </c>
      <c r="V60" s="186"/>
      <c r="W60" s="56"/>
      <c r="X60" s="187">
        <v>39.252572999999998</v>
      </c>
      <c r="Y60" s="187">
        <v>42.574551999999997</v>
      </c>
      <c r="Z60" s="187">
        <v>0.99028236000000003</v>
      </c>
      <c r="AA60" s="62">
        <v>0.99341058999999998</v>
      </c>
      <c r="AB60" s="62">
        <v>1.7228406000000002E-2</v>
      </c>
      <c r="AC60" s="188"/>
      <c r="AD60" s="258"/>
      <c r="AE60" s="258"/>
      <c r="AF60" s="56"/>
      <c r="AG60" s="28"/>
      <c r="AH60" s="56"/>
      <c r="AI60" s="28"/>
      <c r="AJ60" s="132"/>
      <c r="AK60" s="199"/>
      <c r="AL60" s="285"/>
      <c r="AM60" s="86">
        <f t="shared" si="4"/>
        <v>0.34556399999999599</v>
      </c>
      <c r="AN60" s="121">
        <f t="shared" si="5"/>
        <v>0.33573299999999762</v>
      </c>
      <c r="AO60" s="121">
        <f t="shared" si="6"/>
        <v>8.0506000000002409E-4</v>
      </c>
      <c r="AP60" s="121">
        <f t="shared" si="7"/>
        <v>3.5973000000000255E-4</v>
      </c>
      <c r="AQ60" s="87">
        <f t="shared" si="8"/>
        <v>-1.3266409999999999E-3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85"/>
      <c r="C61" s="27" t="s">
        <v>37</v>
      </c>
      <c r="D61" s="186"/>
      <c r="E61" s="56"/>
      <c r="F61" s="187">
        <v>42.92642</v>
      </c>
      <c r="G61" s="187">
        <v>46.073973000000002</v>
      </c>
      <c r="H61" s="187">
        <v>0.99373811999999995</v>
      </c>
      <c r="I61" s="62">
        <v>0.99644789</v>
      </c>
      <c r="J61" s="62">
        <v>8.1139000000000003E-3</v>
      </c>
      <c r="K61" s="188"/>
      <c r="L61" s="258"/>
      <c r="M61" s="258"/>
      <c r="N61" s="56"/>
      <c r="O61" s="28"/>
      <c r="P61" s="56"/>
      <c r="Q61" s="28"/>
      <c r="R61" s="132"/>
      <c r="S61" s="213"/>
      <c r="T61" s="285"/>
      <c r="U61" s="27" t="s">
        <v>37</v>
      </c>
      <c r="V61" s="186"/>
      <c r="W61" s="56"/>
      <c r="X61" s="187">
        <v>43.615233000000003</v>
      </c>
      <c r="Y61" s="187">
        <v>46.588301000000001</v>
      </c>
      <c r="Z61" s="187">
        <v>0.99410197</v>
      </c>
      <c r="AA61" s="62">
        <v>0.99669034999999995</v>
      </c>
      <c r="AB61" s="62">
        <v>6.908773E-3</v>
      </c>
      <c r="AC61" s="188"/>
      <c r="AD61" s="258"/>
      <c r="AE61" s="258"/>
      <c r="AF61" s="56"/>
      <c r="AG61" s="28"/>
      <c r="AH61" s="56"/>
      <c r="AI61" s="28"/>
      <c r="AJ61" s="132"/>
      <c r="AK61" s="199"/>
      <c r="AL61" s="285"/>
      <c r="AM61" s="86">
        <f t="shared" si="4"/>
        <v>0.68881300000000323</v>
      </c>
      <c r="AN61" s="121">
        <f t="shared" si="5"/>
        <v>0.51432799999999901</v>
      </c>
      <c r="AO61" s="121">
        <f t="shared" si="6"/>
        <v>3.6385000000005441E-4</v>
      </c>
      <c r="AP61" s="121">
        <f t="shared" si="7"/>
        <v>2.4245999999994439E-4</v>
      </c>
      <c r="AQ61" s="87">
        <f t="shared" si="8"/>
        <v>-1.2051270000000003E-3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85"/>
      <c r="C62" s="27"/>
      <c r="D62" s="186"/>
      <c r="E62" s="56"/>
      <c r="F62" s="189"/>
      <c r="G62" s="189"/>
      <c r="H62" s="189"/>
      <c r="I62" s="56"/>
      <c r="J62" s="56"/>
      <c r="K62" s="188"/>
      <c r="L62" s="258"/>
      <c r="M62" s="258"/>
      <c r="N62" s="56"/>
      <c r="O62" s="28"/>
      <c r="P62" s="56"/>
      <c r="Q62" s="28"/>
      <c r="R62" s="184"/>
      <c r="S62" s="213"/>
      <c r="T62" s="285"/>
      <c r="U62" s="27"/>
      <c r="V62" s="186"/>
      <c r="W62" s="56"/>
      <c r="X62" s="189"/>
      <c r="Y62" s="189"/>
      <c r="Z62" s="189"/>
      <c r="AA62" s="56"/>
      <c r="AB62" s="56"/>
      <c r="AC62" s="188"/>
      <c r="AD62" s="258"/>
      <c r="AE62" s="258"/>
      <c r="AF62" s="56"/>
      <c r="AG62" s="28"/>
      <c r="AH62" s="56"/>
      <c r="AI62" s="28"/>
      <c r="AJ62" s="184"/>
      <c r="AK62" s="199"/>
      <c r="AL62" s="285"/>
      <c r="AM62" s="122" t="str">
        <f t="shared" si="4"/>
        <v/>
      </c>
      <c r="AN62" s="123" t="str">
        <f t="shared" si="5"/>
        <v/>
      </c>
      <c r="AO62" s="123" t="str">
        <f t="shared" si="6"/>
        <v/>
      </c>
      <c r="AP62" s="123" t="str">
        <f t="shared" si="7"/>
        <v/>
      </c>
      <c r="AQ62" s="124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87" t="s">
        <v>77</v>
      </c>
      <c r="C63" s="25" t="s">
        <v>33</v>
      </c>
      <c r="D63" s="39"/>
      <c r="E63" s="55"/>
      <c r="F63" s="96">
        <v>32.338723999999999</v>
      </c>
      <c r="G63" s="96">
        <v>36.258150999999998</v>
      </c>
      <c r="H63" s="96">
        <v>0.96828685999999997</v>
      </c>
      <c r="I63" s="60">
        <v>0.97776892999999998</v>
      </c>
      <c r="J63" s="60">
        <v>5.7633509999999999E-2</v>
      </c>
      <c r="K63" s="61"/>
      <c r="L63" s="257"/>
      <c r="M63" s="257"/>
      <c r="N63" s="55"/>
      <c r="O63" s="26"/>
      <c r="P63" s="55"/>
      <c r="Q63" s="26"/>
      <c r="R63" s="131"/>
      <c r="S63" s="213"/>
      <c r="T63" s="287" t="s">
        <v>77</v>
      </c>
      <c r="U63" s="25" t="s">
        <v>33</v>
      </c>
      <c r="V63" s="39"/>
      <c r="W63" s="55"/>
      <c r="X63" s="96">
        <v>33.210563999999998</v>
      </c>
      <c r="Y63" s="96">
        <v>36.913960000000003</v>
      </c>
      <c r="Z63" s="96">
        <v>0.96890094999999998</v>
      </c>
      <c r="AA63" s="60">
        <v>0.97928822000000004</v>
      </c>
      <c r="AB63" s="60">
        <v>5.7562597E-2</v>
      </c>
      <c r="AC63" s="61"/>
      <c r="AD63" s="257"/>
      <c r="AE63" s="257"/>
      <c r="AF63" s="55"/>
      <c r="AG63" s="26"/>
      <c r="AH63" s="55"/>
      <c r="AI63" s="26"/>
      <c r="AJ63" s="131"/>
      <c r="AK63" s="199"/>
      <c r="AL63" s="287" t="s">
        <v>77</v>
      </c>
      <c r="AM63" s="119">
        <f t="shared" si="4"/>
        <v>0.87183999999999884</v>
      </c>
      <c r="AN63" s="95">
        <f t="shared" si="5"/>
        <v>0.65580900000000497</v>
      </c>
      <c r="AO63" s="95">
        <f t="shared" si="6"/>
        <v>6.1409000000001157E-4</v>
      </c>
      <c r="AP63" s="95">
        <f t="shared" si="7"/>
        <v>1.519290000000062E-3</v>
      </c>
      <c r="AQ63" s="120">
        <f t="shared" si="8"/>
        <v>-7.0912999999998838E-5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85"/>
      <c r="C64" s="27" t="s">
        <v>34</v>
      </c>
      <c r="D64" s="186"/>
      <c r="E64" s="56"/>
      <c r="F64" s="187">
        <v>35.404887000000002</v>
      </c>
      <c r="G64" s="187">
        <v>38.953696000000001</v>
      </c>
      <c r="H64" s="187">
        <v>0.98006616000000002</v>
      </c>
      <c r="I64" s="62">
        <v>0.98642885999999996</v>
      </c>
      <c r="J64" s="62">
        <v>3.9989952000000002E-2</v>
      </c>
      <c r="K64" s="188"/>
      <c r="L64" s="258"/>
      <c r="M64" s="258"/>
      <c r="N64" s="56"/>
      <c r="O64" s="28"/>
      <c r="P64" s="56"/>
      <c r="Q64" s="28"/>
      <c r="R64" s="132"/>
      <c r="S64" s="213"/>
      <c r="T64" s="285"/>
      <c r="U64" s="27" t="s">
        <v>34</v>
      </c>
      <c r="V64" s="186"/>
      <c r="W64" s="56"/>
      <c r="X64" s="187">
        <v>35.641793</v>
      </c>
      <c r="Y64" s="187">
        <v>39.229528000000002</v>
      </c>
      <c r="Z64" s="187">
        <v>0.98139849999999995</v>
      </c>
      <c r="AA64" s="62">
        <v>0.98742978999999997</v>
      </c>
      <c r="AB64" s="62">
        <v>3.7580836999999999E-2</v>
      </c>
      <c r="AC64" s="188"/>
      <c r="AD64" s="258"/>
      <c r="AE64" s="258"/>
      <c r="AF64" s="56"/>
      <c r="AG64" s="28"/>
      <c r="AH64" s="56"/>
      <c r="AI64" s="28"/>
      <c r="AJ64" s="132"/>
      <c r="AK64" s="199"/>
      <c r="AL64" s="285"/>
      <c r="AM64" s="86">
        <f t="shared" si="4"/>
        <v>0.23690599999999762</v>
      </c>
      <c r="AN64" s="121">
        <f t="shared" si="5"/>
        <v>0.27583200000000119</v>
      </c>
      <c r="AO64" s="121">
        <f t="shared" si="6"/>
        <v>1.3323399999999319E-3</v>
      </c>
      <c r="AP64" s="121">
        <f t="shared" si="7"/>
        <v>1.000930000000011E-3</v>
      </c>
      <c r="AQ64" s="87">
        <f t="shared" si="8"/>
        <v>-2.4091150000000033E-3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85"/>
      <c r="C65" s="27" t="s">
        <v>35</v>
      </c>
      <c r="D65" s="186"/>
      <c r="E65" s="56"/>
      <c r="F65" s="187">
        <v>39.613785</v>
      </c>
      <c r="G65" s="187">
        <v>42.923706000000003</v>
      </c>
      <c r="H65" s="187">
        <v>0.98939038000000001</v>
      </c>
      <c r="I65" s="62">
        <v>0.99304577999999999</v>
      </c>
      <c r="J65" s="62">
        <v>1.8978176999999999E-2</v>
      </c>
      <c r="K65" s="188"/>
      <c r="L65" s="258"/>
      <c r="M65" s="258"/>
      <c r="N65" s="56"/>
      <c r="O65" s="28"/>
      <c r="P65" s="56"/>
      <c r="Q65" s="28"/>
      <c r="R65" s="132"/>
      <c r="S65" s="213"/>
      <c r="T65" s="285"/>
      <c r="U65" s="27" t="s">
        <v>35</v>
      </c>
      <c r="V65" s="186"/>
      <c r="W65" s="56"/>
      <c r="X65" s="187">
        <v>39.736525</v>
      </c>
      <c r="Y65" s="187">
        <v>43.205012000000004</v>
      </c>
      <c r="Z65" s="187">
        <v>0.99008406000000004</v>
      </c>
      <c r="AA65" s="62">
        <v>0.99354871</v>
      </c>
      <c r="AB65" s="62">
        <v>1.8164989999999999E-2</v>
      </c>
      <c r="AC65" s="188"/>
      <c r="AD65" s="258"/>
      <c r="AE65" s="258"/>
      <c r="AF65" s="56"/>
      <c r="AG65" s="28"/>
      <c r="AH65" s="56"/>
      <c r="AI65" s="28"/>
      <c r="AJ65" s="132"/>
      <c r="AK65" s="199"/>
      <c r="AL65" s="285"/>
      <c r="AM65" s="86">
        <f t="shared" si="4"/>
        <v>0.12274000000000029</v>
      </c>
      <c r="AN65" s="121">
        <f t="shared" si="5"/>
        <v>0.28130600000000072</v>
      </c>
      <c r="AO65" s="121">
        <f t="shared" si="6"/>
        <v>6.9368000000002983E-4</v>
      </c>
      <c r="AP65" s="121">
        <f t="shared" si="7"/>
        <v>5.0293000000001253E-4</v>
      </c>
      <c r="AQ65" s="87">
        <f t="shared" si="8"/>
        <v>-8.1318699999999994E-4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85"/>
      <c r="C66" s="27" t="s">
        <v>37</v>
      </c>
      <c r="D66" s="186"/>
      <c r="E66" s="56"/>
      <c r="F66" s="187">
        <v>43.039414000000001</v>
      </c>
      <c r="G66" s="187">
        <v>46.174010000000003</v>
      </c>
      <c r="H66" s="187">
        <v>0.99354748000000004</v>
      </c>
      <c r="I66" s="62">
        <v>0.99645340999999998</v>
      </c>
      <c r="J66" s="62">
        <v>8.5455659999999992E-3</v>
      </c>
      <c r="K66" s="188"/>
      <c r="L66" s="258"/>
      <c r="M66" s="258"/>
      <c r="N66" s="56"/>
      <c r="O66" s="28"/>
      <c r="P66" s="56"/>
      <c r="Q66" s="28"/>
      <c r="R66" s="132"/>
      <c r="S66" s="213"/>
      <c r="T66" s="285"/>
      <c r="U66" s="27" t="s">
        <v>37</v>
      </c>
      <c r="V66" s="186"/>
      <c r="W66" s="56"/>
      <c r="X66" s="187">
        <v>43.608654000000001</v>
      </c>
      <c r="Y66" s="187">
        <v>46.603301999999999</v>
      </c>
      <c r="Z66" s="187">
        <v>0.99389715999999995</v>
      </c>
      <c r="AA66" s="62">
        <v>0.99667662999999995</v>
      </c>
      <c r="AB66" s="62">
        <v>7.3663163999999996E-3</v>
      </c>
      <c r="AC66" s="188"/>
      <c r="AD66" s="258"/>
      <c r="AE66" s="258"/>
      <c r="AF66" s="56"/>
      <c r="AG66" s="28"/>
      <c r="AH66" s="56"/>
      <c r="AI66" s="28"/>
      <c r="AJ66" s="132"/>
      <c r="AK66" s="199"/>
      <c r="AL66" s="285"/>
      <c r="AM66" s="86">
        <f t="shared" si="4"/>
        <v>0.56924000000000063</v>
      </c>
      <c r="AN66" s="121">
        <f t="shared" si="5"/>
        <v>0.42929199999999668</v>
      </c>
      <c r="AO66" s="121">
        <f t="shared" si="6"/>
        <v>3.4967999999990784E-4</v>
      </c>
      <c r="AP66" s="121">
        <f t="shared" si="7"/>
        <v>2.2321999999996844E-4</v>
      </c>
      <c r="AQ66" s="87">
        <f t="shared" si="8"/>
        <v>-1.1792495999999996E-3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85"/>
      <c r="C67" s="27"/>
      <c r="D67" s="186"/>
      <c r="E67" s="56"/>
      <c r="F67" s="189"/>
      <c r="G67" s="189"/>
      <c r="H67" s="189"/>
      <c r="I67" s="56"/>
      <c r="J67" s="56"/>
      <c r="K67" s="188"/>
      <c r="L67" s="258"/>
      <c r="M67" s="258"/>
      <c r="N67" s="56"/>
      <c r="O67" s="28"/>
      <c r="P67" s="56"/>
      <c r="Q67" s="28"/>
      <c r="R67" s="184"/>
      <c r="S67" s="213"/>
      <c r="T67" s="285"/>
      <c r="U67" s="27"/>
      <c r="V67" s="186"/>
      <c r="W67" s="56"/>
      <c r="X67" s="189"/>
      <c r="Y67" s="189"/>
      <c r="Z67" s="189"/>
      <c r="AA67" s="56"/>
      <c r="AB67" s="56"/>
      <c r="AC67" s="188"/>
      <c r="AD67" s="258"/>
      <c r="AE67" s="258"/>
      <c r="AF67" s="56"/>
      <c r="AG67" s="28"/>
      <c r="AH67" s="56"/>
      <c r="AI67" s="28"/>
      <c r="AJ67" s="184"/>
      <c r="AK67" s="199"/>
      <c r="AL67" s="285"/>
      <c r="AM67" s="122" t="str">
        <f t="shared" si="4"/>
        <v/>
      </c>
      <c r="AN67" s="123" t="str">
        <f t="shared" si="5"/>
        <v/>
      </c>
      <c r="AO67" s="123" t="str">
        <f t="shared" si="6"/>
        <v/>
      </c>
      <c r="AP67" s="123" t="str">
        <f t="shared" si="7"/>
        <v/>
      </c>
      <c r="AQ67" s="124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87" t="s">
        <v>78</v>
      </c>
      <c r="C68" s="25" t="s">
        <v>33</v>
      </c>
      <c r="D68" s="39"/>
      <c r="E68" s="55"/>
      <c r="F68" s="96">
        <v>30.959572000000001</v>
      </c>
      <c r="G68" s="96">
        <v>34.586481999999997</v>
      </c>
      <c r="H68" s="96">
        <v>0.96458774999999997</v>
      </c>
      <c r="I68" s="60">
        <v>0.97049595</v>
      </c>
      <c r="J68" s="60">
        <v>6.2878809999999993E-2</v>
      </c>
      <c r="K68" s="61"/>
      <c r="L68" s="257"/>
      <c r="M68" s="257"/>
      <c r="N68" s="55"/>
      <c r="O68" s="26"/>
      <c r="P68" s="55"/>
      <c r="Q68" s="26"/>
      <c r="R68" s="131"/>
      <c r="S68" s="213"/>
      <c r="T68" s="287" t="s">
        <v>78</v>
      </c>
      <c r="U68" s="25" t="s">
        <v>33</v>
      </c>
      <c r="V68" s="39"/>
      <c r="W68" s="55"/>
      <c r="X68" s="96">
        <v>31.872326999999999</v>
      </c>
      <c r="Y68" s="96">
        <v>35.417076000000002</v>
      </c>
      <c r="Z68" s="96">
        <v>0.96593403</v>
      </c>
      <c r="AA68" s="60">
        <v>0.97274152000000003</v>
      </c>
      <c r="AB68" s="60">
        <v>6.3600480000000001E-2</v>
      </c>
      <c r="AC68" s="61"/>
      <c r="AD68" s="257"/>
      <c r="AE68" s="257"/>
      <c r="AF68" s="55"/>
      <c r="AG68" s="26"/>
      <c r="AH68" s="55"/>
      <c r="AI68" s="26"/>
      <c r="AJ68" s="131"/>
      <c r="AK68" s="199"/>
      <c r="AL68" s="287" t="s">
        <v>78</v>
      </c>
      <c r="AM68" s="119">
        <f t="shared" si="4"/>
        <v>0.9127549999999971</v>
      </c>
      <c r="AN68" s="95">
        <f t="shared" si="5"/>
        <v>0.83059400000000494</v>
      </c>
      <c r="AO68" s="95">
        <f t="shared" si="6"/>
        <v>1.346280000000033E-3</v>
      </c>
      <c r="AP68" s="95">
        <f t="shared" si="7"/>
        <v>2.24557000000003E-3</v>
      </c>
      <c r="AQ68" s="120">
        <f t="shared" si="8"/>
        <v>7.2167000000000758E-4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85"/>
      <c r="C69" s="27" t="s">
        <v>34</v>
      </c>
      <c r="D69" s="186"/>
      <c r="E69" s="56"/>
      <c r="F69" s="187">
        <v>34.707431999999997</v>
      </c>
      <c r="G69" s="187">
        <v>38.053913999999999</v>
      </c>
      <c r="H69" s="187">
        <v>0.97937865000000002</v>
      </c>
      <c r="I69" s="62">
        <v>0.98419467000000005</v>
      </c>
      <c r="J69" s="62">
        <v>3.9337539999999997E-2</v>
      </c>
      <c r="K69" s="188"/>
      <c r="L69" s="258"/>
      <c r="M69" s="258"/>
      <c r="N69" s="56"/>
      <c r="O69" s="28"/>
      <c r="P69" s="56"/>
      <c r="Q69" s="28"/>
      <c r="R69" s="132"/>
      <c r="S69" s="213"/>
      <c r="T69" s="285"/>
      <c r="U69" s="27" t="s">
        <v>34</v>
      </c>
      <c r="V69" s="186"/>
      <c r="W69" s="56"/>
      <c r="X69" s="187">
        <v>35.323202999999999</v>
      </c>
      <c r="Y69" s="187">
        <v>38.953065000000002</v>
      </c>
      <c r="Z69" s="187">
        <v>0.98111201999999997</v>
      </c>
      <c r="AA69" s="62">
        <v>0.98635686</v>
      </c>
      <c r="AB69" s="62">
        <v>3.5743230000000001E-2</v>
      </c>
      <c r="AC69" s="188"/>
      <c r="AD69" s="258"/>
      <c r="AE69" s="258"/>
      <c r="AF69" s="56"/>
      <c r="AG69" s="28"/>
      <c r="AH69" s="56"/>
      <c r="AI69" s="28"/>
      <c r="AJ69" s="132"/>
      <c r="AK69" s="199"/>
      <c r="AL69" s="285"/>
      <c r="AM69" s="86">
        <f t="shared" si="4"/>
        <v>0.61577100000000229</v>
      </c>
      <c r="AN69" s="121">
        <f t="shared" si="5"/>
        <v>0.89915100000000336</v>
      </c>
      <c r="AO69" s="121">
        <f t="shared" si="6"/>
        <v>1.7333699999999563E-3</v>
      </c>
      <c r="AP69" s="121">
        <f t="shared" si="7"/>
        <v>2.1621899999999528E-3</v>
      </c>
      <c r="AQ69" s="87">
        <f t="shared" si="8"/>
        <v>-3.5943099999999964E-3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85"/>
      <c r="C70" s="27" t="s">
        <v>35</v>
      </c>
      <c r="D70" s="186"/>
      <c r="E70" s="56"/>
      <c r="F70" s="187">
        <v>39.050530999999999</v>
      </c>
      <c r="G70" s="187">
        <v>42.415385000000001</v>
      </c>
      <c r="H70" s="187">
        <v>0.98952772</v>
      </c>
      <c r="I70" s="62">
        <v>0.99262357999999995</v>
      </c>
      <c r="J70" s="62">
        <v>1.8566579999999999E-2</v>
      </c>
      <c r="K70" s="188"/>
      <c r="L70" s="258"/>
      <c r="M70" s="258"/>
      <c r="N70" s="56"/>
      <c r="O70" s="28"/>
      <c r="P70" s="56"/>
      <c r="Q70" s="28"/>
      <c r="R70" s="132"/>
      <c r="S70" s="213"/>
      <c r="T70" s="285"/>
      <c r="U70" s="27" t="s">
        <v>35</v>
      </c>
      <c r="V70" s="186"/>
      <c r="W70" s="56"/>
      <c r="X70" s="187">
        <v>39.930383999999997</v>
      </c>
      <c r="Y70" s="187">
        <v>43.321375000000003</v>
      </c>
      <c r="Z70" s="187">
        <v>0.99038493000000005</v>
      </c>
      <c r="AA70" s="62">
        <v>0.99366522000000002</v>
      </c>
      <c r="AB70" s="62">
        <v>1.593081E-2</v>
      </c>
      <c r="AC70" s="188"/>
      <c r="AD70" s="258"/>
      <c r="AE70" s="258"/>
      <c r="AF70" s="56"/>
      <c r="AG70" s="28"/>
      <c r="AH70" s="56"/>
      <c r="AI70" s="28"/>
      <c r="AJ70" s="132"/>
      <c r="AK70" s="199"/>
      <c r="AL70" s="285"/>
      <c r="AM70" s="86">
        <f t="shared" si="4"/>
        <v>0.87985299999999711</v>
      </c>
      <c r="AN70" s="121">
        <f t="shared" si="5"/>
        <v>0.90599000000000274</v>
      </c>
      <c r="AO70" s="121">
        <f t="shared" si="6"/>
        <v>8.5721000000005265E-4</v>
      </c>
      <c r="AP70" s="121">
        <f t="shared" si="7"/>
        <v>1.0416400000000658E-3</v>
      </c>
      <c r="AQ70" s="87">
        <f t="shared" si="8"/>
        <v>-2.6357699999999991E-3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85"/>
      <c r="C71" s="27" t="s">
        <v>37</v>
      </c>
      <c r="D71" s="186"/>
      <c r="E71" s="56"/>
      <c r="F71" s="187">
        <v>43.394322000000003</v>
      </c>
      <c r="G71" s="187">
        <v>46.363782999999998</v>
      </c>
      <c r="H71" s="187">
        <v>0.99377634000000004</v>
      </c>
      <c r="I71" s="62">
        <v>0.99654600000000004</v>
      </c>
      <c r="J71" s="62">
        <v>7.8429099999999998E-3</v>
      </c>
      <c r="K71" s="188"/>
      <c r="L71" s="258"/>
      <c r="M71" s="258"/>
      <c r="N71" s="56"/>
      <c r="O71" s="28"/>
      <c r="P71" s="56"/>
      <c r="Q71" s="28"/>
      <c r="R71" s="132"/>
      <c r="S71" s="213"/>
      <c r="T71" s="285"/>
      <c r="U71" s="27" t="s">
        <v>37</v>
      </c>
      <c r="V71" s="186"/>
      <c r="W71" s="56"/>
      <c r="X71" s="187">
        <v>43.928972999999999</v>
      </c>
      <c r="Y71" s="187">
        <v>46.865701000000001</v>
      </c>
      <c r="Z71" s="187">
        <v>0.99420242999999997</v>
      </c>
      <c r="AA71" s="62">
        <v>0.99699939000000004</v>
      </c>
      <c r="AB71" s="62">
        <v>6.6737304000000002E-3</v>
      </c>
      <c r="AC71" s="188"/>
      <c r="AD71" s="258"/>
      <c r="AE71" s="258"/>
      <c r="AF71" s="56"/>
      <c r="AG71" s="28"/>
      <c r="AH71" s="56"/>
      <c r="AI71" s="28"/>
      <c r="AJ71" s="132"/>
      <c r="AK71" s="199"/>
      <c r="AL71" s="285"/>
      <c r="AM71" s="86">
        <f t="shared" si="4"/>
        <v>0.53465099999999666</v>
      </c>
      <c r="AN71" s="121">
        <f t="shared" si="5"/>
        <v>0.50191800000000342</v>
      </c>
      <c r="AO71" s="121">
        <f t="shared" si="6"/>
        <v>4.2608999999993458E-4</v>
      </c>
      <c r="AP71" s="121">
        <f t="shared" si="7"/>
        <v>4.5338999999999796E-4</v>
      </c>
      <c r="AQ71" s="87">
        <f t="shared" si="8"/>
        <v>-1.1691795999999996E-3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85"/>
      <c r="C72" s="27"/>
      <c r="D72" s="186"/>
      <c r="E72" s="56"/>
      <c r="F72" s="189"/>
      <c r="G72" s="189"/>
      <c r="H72" s="189"/>
      <c r="I72" s="56"/>
      <c r="J72" s="56"/>
      <c r="K72" s="188"/>
      <c r="L72" s="258"/>
      <c r="M72" s="258"/>
      <c r="N72" s="56"/>
      <c r="O72" s="28"/>
      <c r="P72" s="56"/>
      <c r="Q72" s="28"/>
      <c r="R72" s="184"/>
      <c r="S72" s="213"/>
      <c r="T72" s="285"/>
      <c r="U72" s="27"/>
      <c r="V72" s="186"/>
      <c r="W72" s="56"/>
      <c r="X72" s="189"/>
      <c r="Y72" s="189"/>
      <c r="Z72" s="189"/>
      <c r="AA72" s="56"/>
      <c r="AB72" s="56"/>
      <c r="AC72" s="188"/>
      <c r="AD72" s="258"/>
      <c r="AE72" s="258"/>
      <c r="AF72" s="56"/>
      <c r="AG72" s="28"/>
      <c r="AH72" s="56"/>
      <c r="AI72" s="28"/>
      <c r="AJ72" s="184"/>
      <c r="AK72" s="199"/>
      <c r="AL72" s="285"/>
      <c r="AM72" s="122" t="str">
        <f t="shared" si="4"/>
        <v/>
      </c>
      <c r="AN72" s="123" t="str">
        <f t="shared" si="5"/>
        <v/>
      </c>
      <c r="AO72" s="123" t="str">
        <f t="shared" si="6"/>
        <v/>
      </c>
      <c r="AP72" s="123" t="str">
        <f t="shared" si="7"/>
        <v/>
      </c>
      <c r="AQ72" s="124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87" t="s">
        <v>79</v>
      </c>
      <c r="C73" s="25" t="s">
        <v>33</v>
      </c>
      <c r="D73" s="39"/>
      <c r="E73" s="55"/>
      <c r="F73" s="96">
        <v>31.144345999999999</v>
      </c>
      <c r="G73" s="96">
        <v>35.387500000000003</v>
      </c>
      <c r="H73" s="96">
        <v>0.96746359000000004</v>
      </c>
      <c r="I73" s="60">
        <v>0.97516988999999998</v>
      </c>
      <c r="J73" s="60">
        <v>5.9051766999999998E-2</v>
      </c>
      <c r="K73" s="61"/>
      <c r="L73" s="257"/>
      <c r="M73" s="257"/>
      <c r="N73" s="55"/>
      <c r="O73" s="26"/>
      <c r="P73" s="55"/>
      <c r="Q73" s="26"/>
      <c r="R73" s="131"/>
      <c r="S73" s="213"/>
      <c r="T73" s="287" t="s">
        <v>79</v>
      </c>
      <c r="U73" s="25" t="s">
        <v>33</v>
      </c>
      <c r="V73" s="39"/>
      <c r="W73" s="55"/>
      <c r="X73" s="96">
        <v>32.178462000000003</v>
      </c>
      <c r="Y73" s="96">
        <v>36.049827000000001</v>
      </c>
      <c r="Z73" s="96">
        <v>0.96897807999999996</v>
      </c>
      <c r="AA73" s="60">
        <v>0.97568182999999997</v>
      </c>
      <c r="AB73" s="60">
        <v>5.8578465000000003E-2</v>
      </c>
      <c r="AC73" s="61"/>
      <c r="AD73" s="257"/>
      <c r="AE73" s="257"/>
      <c r="AF73" s="55"/>
      <c r="AG73" s="26"/>
      <c r="AH73" s="55"/>
      <c r="AI73" s="26"/>
      <c r="AJ73" s="131"/>
      <c r="AK73" s="199"/>
      <c r="AL73" s="287" t="s">
        <v>79</v>
      </c>
      <c r="AM73" s="119">
        <f t="shared" si="4"/>
        <v>1.0341160000000045</v>
      </c>
      <c r="AN73" s="95">
        <f t="shared" si="5"/>
        <v>0.66232699999999767</v>
      </c>
      <c r="AO73" s="95">
        <f t="shared" si="6"/>
        <v>1.514489999999924E-3</v>
      </c>
      <c r="AP73" s="95">
        <f t="shared" si="7"/>
        <v>5.1193999999998852E-4</v>
      </c>
      <c r="AQ73" s="120">
        <f t="shared" si="8"/>
        <v>-4.7330199999999489E-4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85"/>
      <c r="C74" s="27" t="s">
        <v>34</v>
      </c>
      <c r="D74" s="186"/>
      <c r="E74" s="56"/>
      <c r="F74" s="187">
        <v>34.832149999999999</v>
      </c>
      <c r="G74" s="187">
        <v>38.534678</v>
      </c>
      <c r="H74" s="187">
        <v>0.98048785999999999</v>
      </c>
      <c r="I74" s="62">
        <v>0.98645702999999996</v>
      </c>
      <c r="J74" s="62">
        <v>3.9479739999999999E-2</v>
      </c>
      <c r="K74" s="188"/>
      <c r="L74" s="258"/>
      <c r="M74" s="258"/>
      <c r="N74" s="56"/>
      <c r="O74" s="28"/>
      <c r="P74" s="56"/>
      <c r="Q74" s="28"/>
      <c r="R74" s="132"/>
      <c r="S74" s="213"/>
      <c r="T74" s="285"/>
      <c r="U74" s="27" t="s">
        <v>34</v>
      </c>
      <c r="V74" s="186"/>
      <c r="W74" s="56"/>
      <c r="X74" s="187">
        <v>35.853755999999997</v>
      </c>
      <c r="Y74" s="187">
        <v>39.425049999999999</v>
      </c>
      <c r="Z74" s="187">
        <v>0.98197951000000006</v>
      </c>
      <c r="AA74" s="62">
        <v>0.98726941000000001</v>
      </c>
      <c r="AB74" s="62">
        <v>3.4585416000000001E-2</v>
      </c>
      <c r="AC74" s="188"/>
      <c r="AD74" s="258"/>
      <c r="AE74" s="258"/>
      <c r="AF74" s="56"/>
      <c r="AG74" s="28"/>
      <c r="AH74" s="56"/>
      <c r="AI74" s="28"/>
      <c r="AJ74" s="132"/>
      <c r="AK74" s="199"/>
      <c r="AL74" s="285"/>
      <c r="AM74" s="86">
        <f t="shared" si="4"/>
        <v>1.0216059999999985</v>
      </c>
      <c r="AN74" s="121">
        <f t="shared" si="5"/>
        <v>0.89037199999999928</v>
      </c>
      <c r="AO74" s="121">
        <f t="shared" si="6"/>
        <v>1.4916500000000665E-3</v>
      </c>
      <c r="AP74" s="121">
        <f t="shared" si="7"/>
        <v>8.1238000000005695E-4</v>
      </c>
      <c r="AQ74" s="87">
        <f t="shared" si="8"/>
        <v>-4.8943239999999985E-3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85"/>
      <c r="C75" s="27" t="s">
        <v>35</v>
      </c>
      <c r="D75" s="186"/>
      <c r="E75" s="56"/>
      <c r="F75" s="187">
        <v>39.563854999999997</v>
      </c>
      <c r="G75" s="187">
        <v>42.912793999999998</v>
      </c>
      <c r="H75" s="187">
        <v>0.98979576000000002</v>
      </c>
      <c r="I75" s="62">
        <v>0.99333064999999998</v>
      </c>
      <c r="J75" s="62">
        <v>1.7133443000000002E-2</v>
      </c>
      <c r="K75" s="188"/>
      <c r="L75" s="258"/>
      <c r="M75" s="258"/>
      <c r="N75" s="56"/>
      <c r="O75" s="28"/>
      <c r="P75" s="56"/>
      <c r="Q75" s="28"/>
      <c r="R75" s="132"/>
      <c r="S75" s="213"/>
      <c r="T75" s="285"/>
      <c r="U75" s="27" t="s">
        <v>35</v>
      </c>
      <c r="V75" s="186"/>
      <c r="W75" s="56"/>
      <c r="X75" s="187">
        <v>40.348700999999998</v>
      </c>
      <c r="Y75" s="187">
        <v>43.626035000000002</v>
      </c>
      <c r="Z75" s="187">
        <v>0.99067298000000004</v>
      </c>
      <c r="AA75" s="62">
        <v>0.99400301000000002</v>
      </c>
      <c r="AB75" s="62">
        <v>1.5165012E-2</v>
      </c>
      <c r="AC75" s="188"/>
      <c r="AD75" s="258"/>
      <c r="AE75" s="258"/>
      <c r="AF75" s="56"/>
      <c r="AG75" s="28"/>
      <c r="AH75" s="56"/>
      <c r="AI75" s="28"/>
      <c r="AJ75" s="132"/>
      <c r="AK75" s="199"/>
      <c r="AL75" s="285"/>
      <c r="AM75" s="86">
        <f t="shared" si="4"/>
        <v>0.78484600000000171</v>
      </c>
      <c r="AN75" s="121">
        <f t="shared" si="5"/>
        <v>0.71324100000000357</v>
      </c>
      <c r="AO75" s="121">
        <f t="shared" si="6"/>
        <v>8.7722000000001188E-4</v>
      </c>
      <c r="AP75" s="121">
        <f t="shared" si="7"/>
        <v>6.7236000000003848E-4</v>
      </c>
      <c r="AQ75" s="87">
        <f t="shared" si="8"/>
        <v>-1.9684310000000014E-3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85"/>
      <c r="C76" s="27" t="s">
        <v>37</v>
      </c>
      <c r="D76" s="186"/>
      <c r="E76" s="56"/>
      <c r="F76" s="187">
        <v>43.352983000000002</v>
      </c>
      <c r="G76" s="187">
        <v>46.391734</v>
      </c>
      <c r="H76" s="187">
        <v>0.99385305999999995</v>
      </c>
      <c r="I76" s="62">
        <v>0.99660883</v>
      </c>
      <c r="J76" s="62">
        <v>7.7173149999999998E-3</v>
      </c>
      <c r="K76" s="188"/>
      <c r="L76" s="258"/>
      <c r="M76" s="258"/>
      <c r="N76" s="56"/>
      <c r="O76" s="28"/>
      <c r="P76" s="56"/>
      <c r="Q76" s="28"/>
      <c r="R76" s="132"/>
      <c r="S76" s="213"/>
      <c r="T76" s="285"/>
      <c r="U76" s="27" t="s">
        <v>37</v>
      </c>
      <c r="V76" s="186"/>
      <c r="W76" s="56"/>
      <c r="X76" s="187">
        <v>44.024405999999999</v>
      </c>
      <c r="Y76" s="187">
        <v>46.912056</v>
      </c>
      <c r="Z76" s="187">
        <v>0.99432041000000004</v>
      </c>
      <c r="AA76" s="62">
        <v>0.99701775000000004</v>
      </c>
      <c r="AB76" s="62">
        <v>6.3919946999999996E-3</v>
      </c>
      <c r="AC76" s="188"/>
      <c r="AD76" s="258"/>
      <c r="AE76" s="258"/>
      <c r="AF76" s="56"/>
      <c r="AG76" s="28"/>
      <c r="AH76" s="56"/>
      <c r="AI76" s="28"/>
      <c r="AJ76" s="132"/>
      <c r="AK76" s="199"/>
      <c r="AL76" s="285"/>
      <c r="AM76" s="86">
        <f t="shared" si="4"/>
        <v>0.67142299999999722</v>
      </c>
      <c r="AN76" s="121">
        <f t="shared" si="5"/>
        <v>0.52032200000000017</v>
      </c>
      <c r="AO76" s="121">
        <f t="shared" si="6"/>
        <v>4.6735000000008853E-4</v>
      </c>
      <c r="AP76" s="121">
        <f t="shared" si="7"/>
        <v>4.0892000000003481E-4</v>
      </c>
      <c r="AQ76" s="87">
        <f t="shared" si="8"/>
        <v>-1.3253203000000002E-3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85"/>
      <c r="C77" s="27"/>
      <c r="D77" s="186"/>
      <c r="E77" s="56"/>
      <c r="F77" s="189"/>
      <c r="G77" s="189"/>
      <c r="H77" s="189"/>
      <c r="I77" s="56"/>
      <c r="J77" s="56"/>
      <c r="K77" s="188"/>
      <c r="L77" s="258"/>
      <c r="M77" s="258"/>
      <c r="N77" s="56"/>
      <c r="O77" s="28"/>
      <c r="P77" s="56"/>
      <c r="Q77" s="28"/>
      <c r="R77" s="184"/>
      <c r="S77" s="213"/>
      <c r="T77" s="285"/>
      <c r="U77" s="27"/>
      <c r="V77" s="186"/>
      <c r="W77" s="56"/>
      <c r="X77" s="189"/>
      <c r="Y77" s="189"/>
      <c r="Z77" s="189"/>
      <c r="AA77" s="56"/>
      <c r="AB77" s="56"/>
      <c r="AC77" s="188"/>
      <c r="AD77" s="258"/>
      <c r="AE77" s="258"/>
      <c r="AF77" s="56"/>
      <c r="AG77" s="28"/>
      <c r="AH77" s="56"/>
      <c r="AI77" s="28"/>
      <c r="AJ77" s="184"/>
      <c r="AK77" s="199"/>
      <c r="AL77" s="285"/>
      <c r="AM77" s="122" t="str">
        <f t="shared" si="4"/>
        <v/>
      </c>
      <c r="AN77" s="123" t="str">
        <f t="shared" si="5"/>
        <v/>
      </c>
      <c r="AO77" s="123" t="str">
        <f t="shared" si="6"/>
        <v/>
      </c>
      <c r="AP77" s="123" t="str">
        <f t="shared" si="7"/>
        <v/>
      </c>
      <c r="AQ77" s="124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87" t="s">
        <v>80</v>
      </c>
      <c r="C78" s="25" t="s">
        <v>33</v>
      </c>
      <c r="D78" s="39"/>
      <c r="E78" s="55"/>
      <c r="F78" s="96">
        <v>31.474741999999999</v>
      </c>
      <c r="G78" s="96">
        <v>35.324362999999998</v>
      </c>
      <c r="H78" s="96">
        <v>0.96761797000000005</v>
      </c>
      <c r="I78" s="60">
        <v>0.97504331</v>
      </c>
      <c r="J78" s="60">
        <v>5.6731384000000003E-2</v>
      </c>
      <c r="K78" s="61"/>
      <c r="L78" s="257"/>
      <c r="M78" s="257"/>
      <c r="N78" s="55"/>
      <c r="O78" s="26"/>
      <c r="P78" s="55"/>
      <c r="Q78" s="26"/>
      <c r="R78" s="131"/>
      <c r="S78" s="213"/>
      <c r="T78" s="287" t="s">
        <v>80</v>
      </c>
      <c r="U78" s="25" t="s">
        <v>33</v>
      </c>
      <c r="V78" s="39"/>
      <c r="W78" s="55"/>
      <c r="X78" s="96">
        <v>32.300398999999999</v>
      </c>
      <c r="Y78" s="96">
        <v>36.130916999999997</v>
      </c>
      <c r="Z78" s="96">
        <v>0.96893295000000002</v>
      </c>
      <c r="AA78" s="60">
        <v>0.97550159999999997</v>
      </c>
      <c r="AB78" s="60">
        <v>5.7050656999999998E-2</v>
      </c>
      <c r="AC78" s="61"/>
      <c r="AD78" s="257"/>
      <c r="AE78" s="257"/>
      <c r="AF78" s="55"/>
      <c r="AG78" s="26"/>
      <c r="AH78" s="55"/>
      <c r="AI78" s="26"/>
      <c r="AJ78" s="131"/>
      <c r="AK78" s="199"/>
      <c r="AL78" s="287" t="s">
        <v>80</v>
      </c>
      <c r="AM78" s="119">
        <f t="shared" si="4"/>
        <v>0.82565699999999964</v>
      </c>
      <c r="AN78" s="95">
        <f t="shared" si="5"/>
        <v>0.80655399999999844</v>
      </c>
      <c r="AO78" s="95">
        <f t="shared" si="6"/>
        <v>1.3149799999999656E-3</v>
      </c>
      <c r="AP78" s="95">
        <f t="shared" si="7"/>
        <v>4.5828999999997233E-4</v>
      </c>
      <c r="AQ78" s="120">
        <f t="shared" si="8"/>
        <v>3.1927299999999492E-4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85"/>
      <c r="C79" s="27" t="s">
        <v>34</v>
      </c>
      <c r="D79" s="186"/>
      <c r="E79" s="56"/>
      <c r="F79" s="187">
        <v>35.074468000000003</v>
      </c>
      <c r="G79" s="187">
        <v>38.667667000000002</v>
      </c>
      <c r="H79" s="187">
        <v>0.97995087999999997</v>
      </c>
      <c r="I79" s="62">
        <v>0.98605675000000004</v>
      </c>
      <c r="J79" s="62">
        <v>3.7547622000000003E-2</v>
      </c>
      <c r="K79" s="188"/>
      <c r="L79" s="258"/>
      <c r="M79" s="258"/>
      <c r="N79" s="56"/>
      <c r="O79" s="28"/>
      <c r="P79" s="56"/>
      <c r="Q79" s="28"/>
      <c r="R79" s="132"/>
      <c r="S79" s="213"/>
      <c r="T79" s="285"/>
      <c r="U79" s="27" t="s">
        <v>34</v>
      </c>
      <c r="V79" s="186"/>
      <c r="W79" s="56"/>
      <c r="X79" s="187">
        <v>35.828198</v>
      </c>
      <c r="Y79" s="187">
        <v>39.443643000000002</v>
      </c>
      <c r="Z79" s="187">
        <v>0.98174148999999999</v>
      </c>
      <c r="AA79" s="62">
        <v>0.98726943</v>
      </c>
      <c r="AB79" s="62">
        <v>3.3463857999999999E-2</v>
      </c>
      <c r="AC79" s="188"/>
      <c r="AD79" s="258"/>
      <c r="AE79" s="258"/>
      <c r="AF79" s="56"/>
      <c r="AG79" s="28"/>
      <c r="AH79" s="56"/>
      <c r="AI79" s="28"/>
      <c r="AJ79" s="132"/>
      <c r="AK79" s="199"/>
      <c r="AL79" s="285"/>
      <c r="AM79" s="86">
        <f t="shared" si="4"/>
        <v>0.75372999999999735</v>
      </c>
      <c r="AN79" s="121">
        <f t="shared" si="5"/>
        <v>0.775976</v>
      </c>
      <c r="AO79" s="121">
        <f t="shared" si="6"/>
        <v>1.7906100000000258E-3</v>
      </c>
      <c r="AP79" s="121">
        <f t="shared" si="7"/>
        <v>1.212679999999966E-3</v>
      </c>
      <c r="AQ79" s="87">
        <f t="shared" si="8"/>
        <v>-4.0837640000000036E-3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85"/>
      <c r="C80" s="27" t="s">
        <v>35</v>
      </c>
      <c r="D80" s="186"/>
      <c r="E80" s="56"/>
      <c r="F80" s="187">
        <v>39.378017999999997</v>
      </c>
      <c r="G80" s="187">
        <v>42.744081000000001</v>
      </c>
      <c r="H80" s="187">
        <v>0.98943667000000002</v>
      </c>
      <c r="I80" s="62">
        <v>0.99317953999999997</v>
      </c>
      <c r="J80" s="62">
        <v>1.7410608000000001E-2</v>
      </c>
      <c r="K80" s="188"/>
      <c r="L80" s="258"/>
      <c r="M80" s="258"/>
      <c r="N80" s="56"/>
      <c r="O80" s="28"/>
      <c r="P80" s="56"/>
      <c r="Q80" s="28"/>
      <c r="R80" s="132"/>
      <c r="S80" s="213"/>
      <c r="T80" s="285"/>
      <c r="U80" s="27" t="s">
        <v>35</v>
      </c>
      <c r="V80" s="186"/>
      <c r="W80" s="56"/>
      <c r="X80" s="187">
        <v>39.932814</v>
      </c>
      <c r="Y80" s="187">
        <v>43.403148000000002</v>
      </c>
      <c r="Z80" s="187">
        <v>0.99047861000000004</v>
      </c>
      <c r="AA80" s="62">
        <v>0.99399839999999995</v>
      </c>
      <c r="AB80" s="62">
        <v>1.5894765000000002E-2</v>
      </c>
      <c r="AC80" s="188"/>
      <c r="AD80" s="258"/>
      <c r="AE80" s="258"/>
      <c r="AF80" s="56"/>
      <c r="AG80" s="28"/>
      <c r="AH80" s="56"/>
      <c r="AI80" s="28"/>
      <c r="AJ80" s="132"/>
      <c r="AK80" s="199"/>
      <c r="AL80" s="285"/>
      <c r="AM80" s="86">
        <f t="shared" si="4"/>
        <v>0.55479600000000318</v>
      </c>
      <c r="AN80" s="121">
        <f t="shared" si="5"/>
        <v>0.65906700000000029</v>
      </c>
      <c r="AO80" s="121">
        <f t="shared" si="6"/>
        <v>1.041940000000019E-3</v>
      </c>
      <c r="AP80" s="121">
        <f t="shared" si="7"/>
        <v>8.1885999999997683E-4</v>
      </c>
      <c r="AQ80" s="87">
        <f t="shared" si="8"/>
        <v>-1.5158429999999994E-3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85"/>
      <c r="C81" s="27" t="s">
        <v>37</v>
      </c>
      <c r="D81" s="186"/>
      <c r="E81" s="56"/>
      <c r="F81" s="187">
        <v>43.081423000000001</v>
      </c>
      <c r="G81" s="187">
        <v>46.122357000000001</v>
      </c>
      <c r="H81" s="187">
        <v>0.99370990999999997</v>
      </c>
      <c r="I81" s="62">
        <v>0.99655302999999995</v>
      </c>
      <c r="J81" s="62">
        <v>8.2124090000000004E-3</v>
      </c>
      <c r="K81" s="188"/>
      <c r="L81" s="258"/>
      <c r="M81" s="258"/>
      <c r="N81" s="56"/>
      <c r="O81" s="28"/>
      <c r="P81" s="56"/>
      <c r="Q81" s="28"/>
      <c r="R81" s="132"/>
      <c r="S81" s="213"/>
      <c r="T81" s="285"/>
      <c r="U81" s="27" t="s">
        <v>37</v>
      </c>
      <c r="V81" s="186"/>
      <c r="W81" s="56"/>
      <c r="X81" s="187">
        <v>43.566861000000003</v>
      </c>
      <c r="Y81" s="187">
        <v>46.570061000000003</v>
      </c>
      <c r="Z81" s="187">
        <v>0.99411989999999995</v>
      </c>
      <c r="AA81" s="62">
        <v>0.99688224999999997</v>
      </c>
      <c r="AB81" s="62">
        <v>7.0123870000000001E-3</v>
      </c>
      <c r="AC81" s="188"/>
      <c r="AD81" s="258"/>
      <c r="AE81" s="258"/>
      <c r="AF81" s="56"/>
      <c r="AG81" s="28"/>
      <c r="AH81" s="56"/>
      <c r="AI81" s="28"/>
      <c r="AJ81" s="132"/>
      <c r="AK81" s="199"/>
      <c r="AL81" s="285"/>
      <c r="AM81" s="86">
        <f t="shared" si="4"/>
        <v>0.48543800000000203</v>
      </c>
      <c r="AN81" s="121">
        <f t="shared" si="5"/>
        <v>0.44770400000000166</v>
      </c>
      <c r="AO81" s="121">
        <f t="shared" si="6"/>
        <v>4.0998999999997121E-4</v>
      </c>
      <c r="AP81" s="121">
        <f t="shared" si="7"/>
        <v>3.2922000000001894E-4</v>
      </c>
      <c r="AQ81" s="87">
        <f t="shared" si="8"/>
        <v>-1.2000220000000002E-3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85"/>
      <c r="C82" s="27"/>
      <c r="D82" s="186"/>
      <c r="E82" s="56"/>
      <c r="F82" s="189"/>
      <c r="G82" s="189"/>
      <c r="H82" s="189"/>
      <c r="I82" s="56"/>
      <c r="J82" s="56"/>
      <c r="K82" s="188"/>
      <c r="L82" s="258"/>
      <c r="M82" s="258"/>
      <c r="N82" s="56"/>
      <c r="O82" s="28"/>
      <c r="P82" s="56"/>
      <c r="Q82" s="28"/>
      <c r="R82" s="184"/>
      <c r="S82" s="213"/>
      <c r="T82" s="285"/>
      <c r="U82" s="27"/>
      <c r="V82" s="186"/>
      <c r="W82" s="56"/>
      <c r="X82" s="189"/>
      <c r="Y82" s="189"/>
      <c r="Z82" s="189"/>
      <c r="AA82" s="56"/>
      <c r="AB82" s="56"/>
      <c r="AC82" s="188"/>
      <c r="AD82" s="258"/>
      <c r="AE82" s="258"/>
      <c r="AF82" s="56"/>
      <c r="AG82" s="28"/>
      <c r="AH82" s="56"/>
      <c r="AI82" s="28"/>
      <c r="AJ82" s="184"/>
      <c r="AK82" s="199"/>
      <c r="AL82" s="285"/>
      <c r="AM82" s="122" t="str">
        <f t="shared" si="4"/>
        <v/>
      </c>
      <c r="AN82" s="123" t="str">
        <f t="shared" si="5"/>
        <v/>
      </c>
      <c r="AO82" s="123" t="str">
        <f t="shared" si="6"/>
        <v/>
      </c>
      <c r="AP82" s="123" t="str">
        <f t="shared" si="7"/>
        <v/>
      </c>
      <c r="AQ82" s="124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4" t="s">
        <v>81</v>
      </c>
      <c r="C83" s="25" t="s">
        <v>33</v>
      </c>
      <c r="D83" s="39"/>
      <c r="E83" s="55"/>
      <c r="F83" s="96">
        <v>31.246555000000001</v>
      </c>
      <c r="G83" s="96">
        <v>34.893124</v>
      </c>
      <c r="H83" s="96">
        <v>0.96746745000000001</v>
      </c>
      <c r="I83" s="60">
        <v>0.97553338999999994</v>
      </c>
      <c r="J83" s="60">
        <v>5.7382061999999998E-2</v>
      </c>
      <c r="K83" s="61"/>
      <c r="L83" s="257"/>
      <c r="M83" s="257"/>
      <c r="N83" s="55"/>
      <c r="O83" s="26"/>
      <c r="P83" s="55"/>
      <c r="Q83" s="26"/>
      <c r="R83" s="131"/>
      <c r="S83" s="213"/>
      <c r="T83" s="284" t="s">
        <v>81</v>
      </c>
      <c r="U83" s="25" t="s">
        <v>33</v>
      </c>
      <c r="V83" s="39"/>
      <c r="W83" s="55"/>
      <c r="X83" s="96">
        <v>32.188704000000001</v>
      </c>
      <c r="Y83" s="96">
        <v>35.932141000000001</v>
      </c>
      <c r="Z83" s="96">
        <v>0.96922914000000004</v>
      </c>
      <c r="AA83" s="60">
        <v>0.97561567999999999</v>
      </c>
      <c r="AB83" s="60">
        <v>5.6429867000000002E-2</v>
      </c>
      <c r="AC83" s="61"/>
      <c r="AD83" s="257"/>
      <c r="AE83" s="257"/>
      <c r="AF83" s="55"/>
      <c r="AG83" s="26"/>
      <c r="AH83" s="55"/>
      <c r="AI83" s="26"/>
      <c r="AJ83" s="131"/>
      <c r="AK83" s="199"/>
      <c r="AL83" s="284" t="s">
        <v>81</v>
      </c>
      <c r="AM83" s="119">
        <f t="shared" si="4"/>
        <v>0.94214900000000057</v>
      </c>
      <c r="AN83" s="95">
        <f t="shared" si="5"/>
        <v>1.0390170000000012</v>
      </c>
      <c r="AO83" s="95">
        <f t="shared" si="6"/>
        <v>1.7616900000000379E-3</v>
      </c>
      <c r="AP83" s="95">
        <f t="shared" si="7"/>
        <v>8.2290000000040386E-5</v>
      </c>
      <c r="AQ83" s="120">
        <f t="shared" si="8"/>
        <v>-9.5219499999999596E-4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85"/>
      <c r="C84" s="27" t="s">
        <v>34</v>
      </c>
      <c r="D84" s="186"/>
      <c r="E84" s="56"/>
      <c r="F84" s="187">
        <v>35.091406999999997</v>
      </c>
      <c r="G84" s="187">
        <v>38.519536000000002</v>
      </c>
      <c r="H84" s="187">
        <v>0.97982831999999997</v>
      </c>
      <c r="I84" s="62">
        <v>0.98610370000000003</v>
      </c>
      <c r="J84" s="62">
        <v>3.6741924000000002E-2</v>
      </c>
      <c r="K84" s="188"/>
      <c r="L84" s="258"/>
      <c r="M84" s="258"/>
      <c r="N84" s="56"/>
      <c r="O84" s="28"/>
      <c r="P84" s="56"/>
      <c r="Q84" s="28"/>
      <c r="R84" s="132"/>
      <c r="S84" s="213"/>
      <c r="T84" s="285"/>
      <c r="U84" s="27" t="s">
        <v>34</v>
      </c>
      <c r="V84" s="186"/>
      <c r="W84" s="56"/>
      <c r="X84" s="187">
        <v>35.860202999999998</v>
      </c>
      <c r="Y84" s="187">
        <v>39.320749999999997</v>
      </c>
      <c r="Z84" s="187">
        <v>0.98160232999999997</v>
      </c>
      <c r="AA84" s="62">
        <v>0.98704733</v>
      </c>
      <c r="AB84" s="62">
        <v>3.337743E-2</v>
      </c>
      <c r="AC84" s="188"/>
      <c r="AD84" s="258"/>
      <c r="AE84" s="258"/>
      <c r="AF84" s="56"/>
      <c r="AG84" s="28"/>
      <c r="AH84" s="56"/>
      <c r="AI84" s="28"/>
      <c r="AJ84" s="132"/>
      <c r="AK84" s="199"/>
      <c r="AL84" s="285"/>
      <c r="AM84" s="86">
        <f t="shared" si="4"/>
        <v>0.76879600000000181</v>
      </c>
      <c r="AN84" s="121">
        <f t="shared" si="5"/>
        <v>0.80121399999999454</v>
      </c>
      <c r="AO84" s="121">
        <f t="shared" si="6"/>
        <v>1.7740099999999925E-3</v>
      </c>
      <c r="AP84" s="121">
        <f t="shared" si="7"/>
        <v>9.436299999999731E-4</v>
      </c>
      <c r="AQ84" s="87">
        <f t="shared" si="8"/>
        <v>-3.3644940000000026E-3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85"/>
      <c r="C85" s="27" t="s">
        <v>35</v>
      </c>
      <c r="D85" s="186"/>
      <c r="E85" s="56"/>
      <c r="F85" s="187">
        <v>39.370407</v>
      </c>
      <c r="G85" s="187">
        <v>42.644765999999997</v>
      </c>
      <c r="H85" s="187">
        <v>0.98924310000000004</v>
      </c>
      <c r="I85" s="62">
        <v>0.99312199999999995</v>
      </c>
      <c r="J85" s="62">
        <v>1.7578175000000001E-2</v>
      </c>
      <c r="K85" s="188"/>
      <c r="L85" s="258"/>
      <c r="M85" s="258"/>
      <c r="N85" s="56"/>
      <c r="O85" s="28"/>
      <c r="P85" s="56"/>
      <c r="Q85" s="28"/>
      <c r="R85" s="132"/>
      <c r="S85" s="213"/>
      <c r="T85" s="285"/>
      <c r="U85" s="27" t="s">
        <v>35</v>
      </c>
      <c r="V85" s="186"/>
      <c r="W85" s="56"/>
      <c r="X85" s="187">
        <v>39.856209</v>
      </c>
      <c r="Y85" s="187">
        <v>43.159604000000002</v>
      </c>
      <c r="Z85" s="187">
        <v>0.99017144999999995</v>
      </c>
      <c r="AA85" s="62">
        <v>0.99367804000000004</v>
      </c>
      <c r="AB85" s="62">
        <v>1.6001115999999999E-2</v>
      </c>
      <c r="AC85" s="188"/>
      <c r="AD85" s="258"/>
      <c r="AE85" s="258"/>
      <c r="AF85" s="56"/>
      <c r="AG85" s="28"/>
      <c r="AH85" s="56"/>
      <c r="AI85" s="28"/>
      <c r="AJ85" s="132"/>
      <c r="AK85" s="199"/>
      <c r="AL85" s="285"/>
      <c r="AM85" s="86">
        <f t="shared" si="4"/>
        <v>0.48580199999999962</v>
      </c>
      <c r="AN85" s="121">
        <f t="shared" si="5"/>
        <v>0.51483800000000457</v>
      </c>
      <c r="AO85" s="121">
        <f t="shared" si="6"/>
        <v>9.2834999999991119E-4</v>
      </c>
      <c r="AP85" s="121">
        <f t="shared" si="7"/>
        <v>5.5604000000009091E-4</v>
      </c>
      <c r="AQ85" s="87">
        <f t="shared" si="8"/>
        <v>-1.5770590000000022E-3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85"/>
      <c r="C86" s="27" t="s">
        <v>37</v>
      </c>
      <c r="D86" s="186"/>
      <c r="E86" s="56"/>
      <c r="F86" s="187">
        <v>42.778632999999999</v>
      </c>
      <c r="G86" s="187">
        <v>45.823965000000001</v>
      </c>
      <c r="H86" s="187">
        <v>0.99348610999999998</v>
      </c>
      <c r="I86" s="62">
        <v>0.99642874999999997</v>
      </c>
      <c r="J86" s="62">
        <v>8.4064120000000003E-3</v>
      </c>
      <c r="K86" s="188"/>
      <c r="L86" s="258"/>
      <c r="M86" s="258"/>
      <c r="N86" s="56"/>
      <c r="O86" s="28"/>
      <c r="P86" s="56"/>
      <c r="Q86" s="28"/>
      <c r="R86" s="132"/>
      <c r="S86" s="213"/>
      <c r="T86" s="285"/>
      <c r="U86" s="27" t="s">
        <v>37</v>
      </c>
      <c r="V86" s="186"/>
      <c r="W86" s="56"/>
      <c r="X86" s="187">
        <v>43.299007000000003</v>
      </c>
      <c r="Y86" s="187">
        <v>46.273217000000002</v>
      </c>
      <c r="Z86" s="187">
        <v>0.99389035999999997</v>
      </c>
      <c r="AA86" s="62">
        <v>0.99679629000000003</v>
      </c>
      <c r="AB86" s="62">
        <v>7.3398086E-3</v>
      </c>
      <c r="AC86" s="188"/>
      <c r="AD86" s="258"/>
      <c r="AE86" s="258"/>
      <c r="AF86" s="56"/>
      <c r="AG86" s="28"/>
      <c r="AH86" s="56"/>
      <c r="AI86" s="28"/>
      <c r="AJ86" s="132"/>
      <c r="AK86" s="199"/>
      <c r="AL86" s="285"/>
      <c r="AM86" s="86">
        <f t="shared" si="4"/>
        <v>0.52037400000000389</v>
      </c>
      <c r="AN86" s="121">
        <f t="shared" si="5"/>
        <v>0.44925200000000132</v>
      </c>
      <c r="AO86" s="121">
        <f t="shared" si="6"/>
        <v>4.0424999999999489E-4</v>
      </c>
      <c r="AP86" s="121">
        <f t="shared" si="7"/>
        <v>3.6754000000005504E-4</v>
      </c>
      <c r="AQ86" s="87">
        <f t="shared" si="8"/>
        <v>-1.0666034000000003E-3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86"/>
      <c r="C87" s="27"/>
      <c r="D87" s="186"/>
      <c r="E87" s="56"/>
      <c r="F87" s="189"/>
      <c r="G87" s="189"/>
      <c r="H87" s="189"/>
      <c r="I87" s="56"/>
      <c r="J87" s="56"/>
      <c r="K87" s="188"/>
      <c r="L87" s="258"/>
      <c r="M87" s="258"/>
      <c r="N87" s="56"/>
      <c r="O87" s="28"/>
      <c r="P87" s="56"/>
      <c r="Q87" s="28"/>
      <c r="R87" s="184"/>
      <c r="S87" s="213"/>
      <c r="T87" s="286"/>
      <c r="U87" s="27"/>
      <c r="V87" s="186"/>
      <c r="W87" s="56"/>
      <c r="X87" s="189"/>
      <c r="Y87" s="189"/>
      <c r="Z87" s="189"/>
      <c r="AA87" s="56"/>
      <c r="AB87" s="56"/>
      <c r="AC87" s="188"/>
      <c r="AD87" s="258"/>
      <c r="AE87" s="258"/>
      <c r="AF87" s="56"/>
      <c r="AG87" s="28"/>
      <c r="AH87" s="56"/>
      <c r="AI87" s="28"/>
      <c r="AJ87" s="184"/>
      <c r="AK87" s="199"/>
      <c r="AL87" s="286"/>
      <c r="AM87" s="122" t="str">
        <f t="shared" si="4"/>
        <v/>
      </c>
      <c r="AN87" s="123" t="str">
        <f t="shared" si="5"/>
        <v/>
      </c>
      <c r="AO87" s="123" t="str">
        <f t="shared" si="6"/>
        <v/>
      </c>
      <c r="AP87" s="123" t="str">
        <f t="shared" si="7"/>
        <v/>
      </c>
      <c r="AQ87" s="124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4" t="s">
        <v>82</v>
      </c>
      <c r="C88" s="25" t="s">
        <v>33</v>
      </c>
      <c r="D88" s="39"/>
      <c r="E88" s="55"/>
      <c r="F88" s="96">
        <v>31.470753999999999</v>
      </c>
      <c r="G88" s="96">
        <v>35.465778999999998</v>
      </c>
      <c r="H88" s="96">
        <v>0.96832302999999997</v>
      </c>
      <c r="I88" s="60">
        <v>0.97650384999999995</v>
      </c>
      <c r="J88" s="60">
        <v>5.7042969999999998E-2</v>
      </c>
      <c r="K88" s="61"/>
      <c r="L88" s="257"/>
      <c r="M88" s="257"/>
      <c r="N88" s="55"/>
      <c r="O88" s="26"/>
      <c r="P88" s="55"/>
      <c r="Q88" s="26"/>
      <c r="R88" s="131"/>
      <c r="S88" s="213"/>
      <c r="T88" s="284" t="s">
        <v>82</v>
      </c>
      <c r="U88" s="25" t="s">
        <v>33</v>
      </c>
      <c r="V88" s="39"/>
      <c r="W88" s="55"/>
      <c r="X88" s="96">
        <v>32.573692000000001</v>
      </c>
      <c r="Y88" s="96">
        <v>36.376967999999998</v>
      </c>
      <c r="Z88" s="96">
        <v>0.97014855</v>
      </c>
      <c r="AA88" s="60">
        <v>0.97707085999999999</v>
      </c>
      <c r="AB88" s="60">
        <v>5.5885526999999997E-2</v>
      </c>
      <c r="AC88" s="61"/>
      <c r="AD88" s="257"/>
      <c r="AE88" s="257"/>
      <c r="AF88" s="55"/>
      <c r="AG88" s="26"/>
      <c r="AH88" s="55"/>
      <c r="AI88" s="26"/>
      <c r="AJ88" s="131"/>
      <c r="AK88" s="199"/>
      <c r="AL88" s="284" t="s">
        <v>82</v>
      </c>
      <c r="AM88" s="119">
        <f t="shared" si="4"/>
        <v>1.1029380000000018</v>
      </c>
      <c r="AN88" s="95">
        <f t="shared" si="5"/>
        <v>0.91118900000000025</v>
      </c>
      <c r="AO88" s="95">
        <f t="shared" si="6"/>
        <v>1.8255200000000249E-3</v>
      </c>
      <c r="AP88" s="95">
        <f t="shared" si="7"/>
        <v>5.6701000000003443E-4</v>
      </c>
      <c r="AQ88" s="120">
        <f t="shared" si="8"/>
        <v>-1.1574430000000011E-3</v>
      </c>
      <c r="AR88" s="37"/>
      <c r="AS88" s="233"/>
      <c r="AT88" s="37"/>
    </row>
    <row r="89" spans="2:52" ht="13.5" customHeight="1" x14ac:dyDescent="0.15">
      <c r="B89" s="285"/>
      <c r="C89" s="27" t="s">
        <v>34</v>
      </c>
      <c r="D89" s="186"/>
      <c r="E89" s="56"/>
      <c r="F89" s="187">
        <v>35.545310000000001</v>
      </c>
      <c r="G89" s="187">
        <v>39.06418</v>
      </c>
      <c r="H89" s="187">
        <v>0.98031897999999995</v>
      </c>
      <c r="I89" s="62">
        <v>0.98648473000000003</v>
      </c>
      <c r="J89" s="62">
        <v>3.7607809999999998E-2</v>
      </c>
      <c r="K89" s="188"/>
      <c r="L89" s="258"/>
      <c r="M89" s="258"/>
      <c r="N89" s="56"/>
      <c r="O89" s="28"/>
      <c r="P89" s="56"/>
      <c r="Q89" s="28"/>
      <c r="R89" s="132"/>
      <c r="S89" s="213"/>
      <c r="T89" s="285"/>
      <c r="U89" s="27" t="s">
        <v>34</v>
      </c>
      <c r="V89" s="186"/>
      <c r="W89" s="56"/>
      <c r="X89" s="187">
        <v>36.060208000000003</v>
      </c>
      <c r="Y89" s="187">
        <v>39.492457999999999</v>
      </c>
      <c r="Z89" s="187">
        <v>0.98187866000000001</v>
      </c>
      <c r="AA89" s="62">
        <v>0.98731869999999999</v>
      </c>
      <c r="AB89" s="62">
        <v>3.4026430000000003E-2</v>
      </c>
      <c r="AC89" s="188"/>
      <c r="AD89" s="258"/>
      <c r="AE89" s="258"/>
      <c r="AF89" s="56"/>
      <c r="AG89" s="28"/>
      <c r="AH89" s="56"/>
      <c r="AI89" s="28"/>
      <c r="AJ89" s="132"/>
      <c r="AK89" s="199"/>
      <c r="AL89" s="285"/>
      <c r="AM89" s="86">
        <f t="shared" si="4"/>
        <v>0.5148980000000023</v>
      </c>
      <c r="AN89" s="121">
        <f t="shared" si="5"/>
        <v>0.42827799999999883</v>
      </c>
      <c r="AO89" s="121">
        <f t="shared" si="6"/>
        <v>1.5596800000000632E-3</v>
      </c>
      <c r="AP89" s="121">
        <f t="shared" si="7"/>
        <v>8.3396999999996169E-4</v>
      </c>
      <c r="AQ89" s="87">
        <f t="shared" si="8"/>
        <v>-3.5813799999999951E-3</v>
      </c>
      <c r="AR89" s="37"/>
      <c r="AS89" s="233"/>
      <c r="AT89" s="37"/>
    </row>
    <row r="90" spans="2:52" ht="13.5" customHeight="1" x14ac:dyDescent="0.15">
      <c r="B90" s="285"/>
      <c r="C90" s="27" t="s">
        <v>35</v>
      </c>
      <c r="D90" s="186"/>
      <c r="E90" s="56"/>
      <c r="F90" s="187">
        <v>39.595402999999997</v>
      </c>
      <c r="G90" s="187">
        <v>42.939759000000002</v>
      </c>
      <c r="H90" s="187">
        <v>0.98955970999999998</v>
      </c>
      <c r="I90" s="62">
        <v>0.99332664000000004</v>
      </c>
      <c r="J90" s="62">
        <v>1.7549278000000001E-2</v>
      </c>
      <c r="K90" s="188"/>
      <c r="L90" s="258"/>
      <c r="M90" s="258"/>
      <c r="N90" s="56"/>
      <c r="O90" s="28"/>
      <c r="P90" s="56"/>
      <c r="Q90" s="28"/>
      <c r="R90" s="132"/>
      <c r="S90" s="213"/>
      <c r="T90" s="285"/>
      <c r="U90" s="27" t="s">
        <v>35</v>
      </c>
      <c r="V90" s="186"/>
      <c r="W90" s="56"/>
      <c r="X90" s="187">
        <v>39.943176999999999</v>
      </c>
      <c r="Y90" s="187">
        <v>43.150739999999999</v>
      </c>
      <c r="Z90" s="187">
        <v>0.99035909</v>
      </c>
      <c r="AA90" s="62">
        <v>0.99366248999999995</v>
      </c>
      <c r="AB90" s="62">
        <v>1.6359413E-2</v>
      </c>
      <c r="AC90" s="188"/>
      <c r="AD90" s="258"/>
      <c r="AE90" s="258"/>
      <c r="AF90" s="56"/>
      <c r="AG90" s="28"/>
      <c r="AH90" s="56"/>
      <c r="AI90" s="28"/>
      <c r="AJ90" s="132"/>
      <c r="AK90" s="199"/>
      <c r="AL90" s="285"/>
      <c r="AM90" s="86">
        <f t="shared" si="4"/>
        <v>0.34777400000000114</v>
      </c>
      <c r="AN90" s="121">
        <f t="shared" si="5"/>
        <v>0.21098099999999675</v>
      </c>
      <c r="AO90" s="121">
        <f t="shared" si="6"/>
        <v>7.9938000000001619E-4</v>
      </c>
      <c r="AP90" s="121">
        <f t="shared" si="7"/>
        <v>3.3584999999991538E-4</v>
      </c>
      <c r="AQ90" s="87">
        <f t="shared" si="8"/>
        <v>-1.1898650000000018E-3</v>
      </c>
      <c r="AR90" s="37"/>
      <c r="AS90" s="233"/>
      <c r="AT90" s="37"/>
    </row>
    <row r="91" spans="2:52" ht="13.5" customHeight="1" x14ac:dyDescent="0.15">
      <c r="B91" s="285"/>
      <c r="C91" s="27" t="s">
        <v>37</v>
      </c>
      <c r="D91" s="186"/>
      <c r="E91" s="56"/>
      <c r="F91" s="187">
        <v>43.217410999999998</v>
      </c>
      <c r="G91" s="187">
        <v>46.239218999999999</v>
      </c>
      <c r="H91" s="187">
        <v>0.99371410999999998</v>
      </c>
      <c r="I91" s="62">
        <v>0.99656111000000003</v>
      </c>
      <c r="J91" s="62">
        <v>8.0771349999999992E-3</v>
      </c>
      <c r="K91" s="188"/>
      <c r="L91" s="258"/>
      <c r="M91" s="258"/>
      <c r="N91" s="56"/>
      <c r="O91" s="28"/>
      <c r="P91" s="56"/>
      <c r="Q91" s="28"/>
      <c r="R91" s="132"/>
      <c r="S91" s="213"/>
      <c r="T91" s="285"/>
      <c r="U91" s="27" t="s">
        <v>37</v>
      </c>
      <c r="V91" s="186"/>
      <c r="W91" s="56"/>
      <c r="X91" s="187">
        <v>43.759563999999997</v>
      </c>
      <c r="Y91" s="187">
        <v>46.669904000000002</v>
      </c>
      <c r="Z91" s="187">
        <v>0.99412743999999997</v>
      </c>
      <c r="AA91" s="62">
        <v>0.99685486999999995</v>
      </c>
      <c r="AB91" s="62">
        <v>7.2250500000000002E-3</v>
      </c>
      <c r="AC91" s="188"/>
      <c r="AD91" s="258"/>
      <c r="AE91" s="258"/>
      <c r="AF91" s="56"/>
      <c r="AG91" s="28"/>
      <c r="AH91" s="56"/>
      <c r="AI91" s="28"/>
      <c r="AJ91" s="132"/>
      <c r="AK91" s="199"/>
      <c r="AL91" s="285"/>
      <c r="AM91" s="86">
        <f t="shared" si="4"/>
        <v>0.542152999999999</v>
      </c>
      <c r="AN91" s="121">
        <f t="shared" si="5"/>
        <v>0.43068500000000398</v>
      </c>
      <c r="AO91" s="121">
        <f t="shared" si="6"/>
        <v>4.1332999999998954E-4</v>
      </c>
      <c r="AP91" s="121">
        <f t="shared" si="7"/>
        <v>2.9375999999992075E-4</v>
      </c>
      <c r="AQ91" s="87">
        <f t="shared" si="8"/>
        <v>-8.5208499999999895E-4</v>
      </c>
      <c r="AR91" s="37"/>
      <c r="AS91" s="233"/>
      <c r="AT91" s="37"/>
    </row>
    <row r="92" spans="2:52" ht="13.5" customHeight="1" thickBot="1" x14ac:dyDescent="0.2">
      <c r="B92" s="286"/>
      <c r="C92" s="27"/>
      <c r="D92" s="186"/>
      <c r="E92" s="56"/>
      <c r="F92" s="189"/>
      <c r="G92" s="189"/>
      <c r="H92" s="189"/>
      <c r="I92" s="56"/>
      <c r="J92" s="56"/>
      <c r="K92" s="188"/>
      <c r="L92" s="258"/>
      <c r="M92" s="258"/>
      <c r="N92" s="56"/>
      <c r="O92" s="28"/>
      <c r="P92" s="56"/>
      <c r="Q92" s="28"/>
      <c r="R92" s="184"/>
      <c r="S92" s="213"/>
      <c r="T92" s="286"/>
      <c r="U92" s="27"/>
      <c r="V92" s="186"/>
      <c r="W92" s="56"/>
      <c r="X92" s="189"/>
      <c r="Y92" s="189"/>
      <c r="Z92" s="189"/>
      <c r="AA92" s="56"/>
      <c r="AB92" s="56"/>
      <c r="AC92" s="188"/>
      <c r="AD92" s="258"/>
      <c r="AE92" s="258"/>
      <c r="AF92" s="56"/>
      <c r="AG92" s="28"/>
      <c r="AH92" s="56"/>
      <c r="AI92" s="28"/>
      <c r="AJ92" s="184"/>
      <c r="AK92" s="199"/>
      <c r="AL92" s="286"/>
      <c r="AM92" s="122" t="str">
        <f t="shared" si="4"/>
        <v/>
      </c>
      <c r="AN92" s="123" t="str">
        <f t="shared" si="5"/>
        <v/>
      </c>
      <c r="AO92" s="123" t="str">
        <f t="shared" si="6"/>
        <v/>
      </c>
      <c r="AP92" s="123" t="str">
        <f t="shared" si="7"/>
        <v/>
      </c>
      <c r="AQ92" s="124" t="str">
        <f t="shared" si="8"/>
        <v/>
      </c>
      <c r="AR92" s="37"/>
      <c r="AS92" s="233"/>
      <c r="AT92" s="37"/>
    </row>
    <row r="93" spans="2:52" ht="13.5" customHeight="1" x14ac:dyDescent="0.15">
      <c r="B93" s="284" t="s">
        <v>83</v>
      </c>
      <c r="C93" s="25" t="s">
        <v>33</v>
      </c>
      <c r="D93" s="39"/>
      <c r="E93" s="55"/>
      <c r="F93" s="96">
        <v>31.988738000000001</v>
      </c>
      <c r="G93" s="96">
        <v>35.539389999999997</v>
      </c>
      <c r="H93" s="96">
        <v>0.96775524000000002</v>
      </c>
      <c r="I93" s="60">
        <v>0.97670506999999995</v>
      </c>
      <c r="J93" s="60">
        <v>5.7423558E-2</v>
      </c>
      <c r="K93" s="61"/>
      <c r="L93" s="257"/>
      <c r="M93" s="257"/>
      <c r="N93" s="55"/>
      <c r="O93" s="26"/>
      <c r="P93" s="55"/>
      <c r="Q93" s="26"/>
      <c r="R93" s="131"/>
      <c r="S93" s="213"/>
      <c r="T93" s="284" t="s">
        <v>83</v>
      </c>
      <c r="U93" s="25" t="s">
        <v>33</v>
      </c>
      <c r="V93" s="39"/>
      <c r="W93" s="55"/>
      <c r="X93" s="96">
        <v>32.700811999999999</v>
      </c>
      <c r="Y93" s="96">
        <v>36.319406999999998</v>
      </c>
      <c r="Z93" s="96">
        <v>0.96912664999999998</v>
      </c>
      <c r="AA93" s="60">
        <v>0.97747958000000001</v>
      </c>
      <c r="AB93" s="60">
        <v>5.6800696999999997E-2</v>
      </c>
      <c r="AC93" s="61"/>
      <c r="AD93" s="257"/>
      <c r="AE93" s="257"/>
      <c r="AF93" s="55"/>
      <c r="AG93" s="26"/>
      <c r="AH93" s="55"/>
      <c r="AI93" s="26"/>
      <c r="AJ93" s="131"/>
      <c r="AK93" s="199"/>
      <c r="AL93" s="284" t="s">
        <v>83</v>
      </c>
      <c r="AM93" s="119">
        <f t="shared" si="4"/>
        <v>0.71207399999999765</v>
      </c>
      <c r="AN93" s="95">
        <f t="shared" si="5"/>
        <v>0.78001700000000085</v>
      </c>
      <c r="AO93" s="95">
        <f t="shared" si="6"/>
        <v>1.3714099999999618E-3</v>
      </c>
      <c r="AP93" s="95">
        <f t="shared" si="7"/>
        <v>7.7451000000006154E-4</v>
      </c>
      <c r="AQ93" s="120">
        <f t="shared" si="8"/>
        <v>-6.2286100000000233E-4</v>
      </c>
      <c r="AR93" s="37"/>
      <c r="AS93" s="233"/>
      <c r="AT93" s="37"/>
    </row>
    <row r="94" spans="2:52" ht="13.5" customHeight="1" x14ac:dyDescent="0.15">
      <c r="B94" s="285"/>
      <c r="C94" s="27" t="s">
        <v>34</v>
      </c>
      <c r="D94" s="186"/>
      <c r="E94" s="56"/>
      <c r="F94" s="187">
        <v>35.198269000000003</v>
      </c>
      <c r="G94" s="187">
        <v>38.746169999999999</v>
      </c>
      <c r="H94" s="187">
        <v>0.97997449000000003</v>
      </c>
      <c r="I94" s="62">
        <v>0.98617946999999995</v>
      </c>
      <c r="J94" s="62">
        <v>3.8138863000000002E-2</v>
      </c>
      <c r="K94" s="188"/>
      <c r="L94" s="258"/>
      <c r="M94" s="258"/>
      <c r="N94" s="56"/>
      <c r="O94" s="28"/>
      <c r="P94" s="56"/>
      <c r="Q94" s="28"/>
      <c r="R94" s="132"/>
      <c r="S94" s="213"/>
      <c r="T94" s="285"/>
      <c r="U94" s="27" t="s">
        <v>34</v>
      </c>
      <c r="V94" s="186"/>
      <c r="W94" s="56"/>
      <c r="X94" s="187">
        <v>35.826937000000001</v>
      </c>
      <c r="Y94" s="187">
        <v>39.291868000000001</v>
      </c>
      <c r="Z94" s="187">
        <v>0.98135969999999995</v>
      </c>
      <c r="AA94" s="62">
        <v>0.98663073999999995</v>
      </c>
      <c r="AB94" s="62">
        <v>3.4435927999999998E-2</v>
      </c>
      <c r="AC94" s="188"/>
      <c r="AD94" s="258"/>
      <c r="AE94" s="258"/>
      <c r="AF94" s="56"/>
      <c r="AG94" s="28"/>
      <c r="AH94" s="56"/>
      <c r="AI94" s="28"/>
      <c r="AJ94" s="132"/>
      <c r="AK94" s="199"/>
      <c r="AL94" s="285"/>
      <c r="AM94" s="86">
        <f t="shared" si="4"/>
        <v>0.62866799999999756</v>
      </c>
      <c r="AN94" s="121">
        <f t="shared" si="5"/>
        <v>0.54569800000000157</v>
      </c>
      <c r="AO94" s="121">
        <f t="shared" si="6"/>
        <v>1.3852099999999146E-3</v>
      </c>
      <c r="AP94" s="121">
        <f t="shared" si="7"/>
        <v>4.5127000000000361E-4</v>
      </c>
      <c r="AQ94" s="87">
        <f t="shared" si="8"/>
        <v>-3.7029350000000044E-3</v>
      </c>
      <c r="AR94" s="37"/>
      <c r="AS94" s="233"/>
      <c r="AT94" s="37"/>
    </row>
    <row r="95" spans="2:52" ht="13.5" customHeight="1" x14ac:dyDescent="0.15">
      <c r="B95" s="285"/>
      <c r="C95" s="27" t="s">
        <v>35</v>
      </c>
      <c r="D95" s="186"/>
      <c r="E95" s="56"/>
      <c r="F95" s="187">
        <v>39.524324</v>
      </c>
      <c r="G95" s="187">
        <v>42.967789000000003</v>
      </c>
      <c r="H95" s="187">
        <v>0.98950888000000004</v>
      </c>
      <c r="I95" s="62">
        <v>0.99323824000000005</v>
      </c>
      <c r="J95" s="62">
        <v>1.8023035E-2</v>
      </c>
      <c r="K95" s="188"/>
      <c r="L95" s="258"/>
      <c r="M95" s="258"/>
      <c r="N95" s="56"/>
      <c r="O95" s="28"/>
      <c r="P95" s="56"/>
      <c r="Q95" s="28"/>
      <c r="R95" s="132"/>
      <c r="S95" s="213"/>
      <c r="T95" s="285"/>
      <c r="U95" s="27" t="s">
        <v>35</v>
      </c>
      <c r="V95" s="186"/>
      <c r="W95" s="56"/>
      <c r="X95" s="187">
        <v>39.974311999999998</v>
      </c>
      <c r="Y95" s="187">
        <v>43.325761999999997</v>
      </c>
      <c r="Z95" s="187">
        <v>0.99025087000000001</v>
      </c>
      <c r="AA95" s="62">
        <v>0.99355550000000004</v>
      </c>
      <c r="AB95" s="62">
        <v>1.6340055999999999E-2</v>
      </c>
      <c r="AC95" s="188"/>
      <c r="AD95" s="258"/>
      <c r="AE95" s="258"/>
      <c r="AF95" s="56"/>
      <c r="AG95" s="28"/>
      <c r="AH95" s="56"/>
      <c r="AI95" s="28"/>
      <c r="AJ95" s="132"/>
      <c r="AK95" s="199"/>
      <c r="AL95" s="285"/>
      <c r="AM95" s="86">
        <f t="shared" si="4"/>
        <v>0.44998799999999761</v>
      </c>
      <c r="AN95" s="121">
        <f t="shared" si="5"/>
        <v>0.3579729999999941</v>
      </c>
      <c r="AO95" s="121">
        <f t="shared" si="6"/>
        <v>7.4198999999997017E-4</v>
      </c>
      <c r="AP95" s="121">
        <f t="shared" si="7"/>
        <v>3.1725999999998589E-4</v>
      </c>
      <c r="AQ95" s="87">
        <f t="shared" si="8"/>
        <v>-1.6829790000000011E-3</v>
      </c>
      <c r="AR95" s="37"/>
      <c r="AS95" s="233"/>
      <c r="AT95" s="37"/>
    </row>
    <row r="96" spans="2:52" ht="13.5" customHeight="1" x14ac:dyDescent="0.15">
      <c r="B96" s="285"/>
      <c r="C96" s="27" t="s">
        <v>37</v>
      </c>
      <c r="D96" s="186"/>
      <c r="E96" s="56"/>
      <c r="F96" s="187">
        <v>43.300503999999997</v>
      </c>
      <c r="G96" s="187">
        <v>46.406784000000002</v>
      </c>
      <c r="H96" s="187">
        <v>0.99376447000000001</v>
      </c>
      <c r="I96" s="62">
        <v>0.99654863999999999</v>
      </c>
      <c r="J96" s="62">
        <v>8.0653849999999996E-3</v>
      </c>
      <c r="K96" s="188"/>
      <c r="L96" s="258"/>
      <c r="M96" s="258"/>
      <c r="N96" s="56"/>
      <c r="O96" s="28"/>
      <c r="P96" s="56"/>
      <c r="Q96" s="28"/>
      <c r="R96" s="132"/>
      <c r="S96" s="213"/>
      <c r="T96" s="285"/>
      <c r="U96" s="27" t="s">
        <v>37</v>
      </c>
      <c r="V96" s="186"/>
      <c r="W96" s="56"/>
      <c r="X96" s="187">
        <v>43.902678000000002</v>
      </c>
      <c r="Y96" s="187">
        <v>46.863112999999998</v>
      </c>
      <c r="Z96" s="187">
        <v>0.99413896999999996</v>
      </c>
      <c r="AA96" s="62">
        <v>0.99683012999999998</v>
      </c>
      <c r="AB96" s="62">
        <v>7.1516694000000004E-3</v>
      </c>
      <c r="AC96" s="188"/>
      <c r="AD96" s="258"/>
      <c r="AE96" s="258"/>
      <c r="AF96" s="56"/>
      <c r="AG96" s="28"/>
      <c r="AH96" s="56"/>
      <c r="AI96" s="28"/>
      <c r="AJ96" s="132"/>
      <c r="AK96" s="199"/>
      <c r="AL96" s="285"/>
      <c r="AM96" s="86">
        <f t="shared" si="4"/>
        <v>0.60217400000000509</v>
      </c>
      <c r="AN96" s="121">
        <f t="shared" si="5"/>
        <v>0.45632899999999665</v>
      </c>
      <c r="AO96" s="121">
        <f t="shared" si="6"/>
        <v>3.7449999999994432E-4</v>
      </c>
      <c r="AP96" s="121">
        <f t="shared" si="7"/>
        <v>2.8148999999999536E-4</v>
      </c>
      <c r="AQ96" s="87">
        <f t="shared" si="8"/>
        <v>-9.1371559999999918E-4</v>
      </c>
      <c r="AR96" s="37"/>
      <c r="AS96" s="233"/>
      <c r="AT96" s="37"/>
    </row>
    <row r="97" spans="2:46" ht="13.5" customHeight="1" thickBot="1" x14ac:dyDescent="0.2">
      <c r="B97" s="286"/>
      <c r="C97" s="27"/>
      <c r="D97" s="186"/>
      <c r="E97" s="56"/>
      <c r="F97" s="189"/>
      <c r="G97" s="189"/>
      <c r="H97" s="189"/>
      <c r="I97" s="56"/>
      <c r="J97" s="56"/>
      <c r="K97" s="188"/>
      <c r="L97" s="258"/>
      <c r="M97" s="258"/>
      <c r="N97" s="56"/>
      <c r="O97" s="28"/>
      <c r="P97" s="56"/>
      <c r="Q97" s="28"/>
      <c r="R97" s="184"/>
      <c r="S97" s="213"/>
      <c r="T97" s="286"/>
      <c r="U97" s="27"/>
      <c r="V97" s="186"/>
      <c r="W97" s="56"/>
      <c r="X97" s="189"/>
      <c r="Y97" s="189"/>
      <c r="Z97" s="189"/>
      <c r="AA97" s="56"/>
      <c r="AB97" s="56"/>
      <c r="AC97" s="188"/>
      <c r="AD97" s="258"/>
      <c r="AE97" s="258"/>
      <c r="AF97" s="56"/>
      <c r="AG97" s="28"/>
      <c r="AH97" s="56"/>
      <c r="AI97" s="28"/>
      <c r="AJ97" s="184"/>
      <c r="AK97" s="199"/>
      <c r="AL97" s="286"/>
      <c r="AM97" s="122" t="str">
        <f t="shared" ref="AM97:AM160" si="14">IF(OR(X97="",F97=""),"",X97-F97)</f>
        <v/>
      </c>
      <c r="AN97" s="123" t="str">
        <f t="shared" ref="AN97:AN160" si="15">IF(OR(Y97="",G97=""),"",Y97-G97)</f>
        <v/>
      </c>
      <c r="AO97" s="123" t="str">
        <f t="shared" ref="AO97:AO160" si="16">IF(OR(Z97="",H97=""),"",Z97-H97)</f>
        <v/>
      </c>
      <c r="AP97" s="123" t="str">
        <f t="shared" ref="AP97:AP160" si="17">IF(OR(AA97="",I97=""),"",AA97-I97)</f>
        <v/>
      </c>
      <c r="AQ97" s="124" t="str">
        <f t="shared" ref="AQ97:AQ160" si="18">IF(OR(AB97="",J97=""),"",AB97-J97)</f>
        <v/>
      </c>
      <c r="AR97" s="37"/>
      <c r="AS97" s="233"/>
      <c r="AT97" s="37"/>
    </row>
    <row r="98" spans="2:46" ht="13.5" customHeight="1" x14ac:dyDescent="0.15">
      <c r="B98" s="284" t="s">
        <v>84</v>
      </c>
      <c r="C98" s="25" t="s">
        <v>33</v>
      </c>
      <c r="D98" s="39"/>
      <c r="E98" s="55"/>
      <c r="F98" s="96">
        <v>32.260536999999999</v>
      </c>
      <c r="G98" s="96">
        <v>36.028849000000001</v>
      </c>
      <c r="H98" s="96">
        <v>0.96627563999999999</v>
      </c>
      <c r="I98" s="60">
        <v>0.97585485000000005</v>
      </c>
      <c r="J98" s="60">
        <v>6.0091659999999998E-2</v>
      </c>
      <c r="K98" s="61"/>
      <c r="L98" s="257"/>
      <c r="M98" s="257"/>
      <c r="N98" s="55"/>
      <c r="O98" s="26"/>
      <c r="P98" s="55"/>
      <c r="Q98" s="26"/>
      <c r="R98" s="131"/>
      <c r="S98" s="213"/>
      <c r="T98" s="284" t="s">
        <v>84</v>
      </c>
      <c r="U98" s="25" t="s">
        <v>33</v>
      </c>
      <c r="V98" s="39"/>
      <c r="W98" s="55"/>
      <c r="X98" s="96">
        <v>32.750821999999999</v>
      </c>
      <c r="Y98" s="96">
        <v>36.430914000000001</v>
      </c>
      <c r="Z98" s="96">
        <v>0.96748493000000002</v>
      </c>
      <c r="AA98" s="60">
        <v>0.97723587000000001</v>
      </c>
      <c r="AB98" s="60">
        <v>6.0259269999999997E-2</v>
      </c>
      <c r="AC98" s="61"/>
      <c r="AD98" s="257"/>
      <c r="AE98" s="257"/>
      <c r="AF98" s="55"/>
      <c r="AG98" s="26"/>
      <c r="AH98" s="55"/>
      <c r="AI98" s="26"/>
      <c r="AJ98" s="131"/>
      <c r="AK98" s="199"/>
      <c r="AL98" s="284" t="s">
        <v>84</v>
      </c>
      <c r="AM98" s="119">
        <f t="shared" si="14"/>
        <v>0.49028500000000008</v>
      </c>
      <c r="AN98" s="95">
        <f t="shared" si="15"/>
        <v>0.40206500000000034</v>
      </c>
      <c r="AO98" s="95">
        <f t="shared" si="16"/>
        <v>1.2092900000000295E-3</v>
      </c>
      <c r="AP98" s="95">
        <f t="shared" si="17"/>
        <v>1.3810199999999551E-3</v>
      </c>
      <c r="AQ98" s="120">
        <f t="shared" si="18"/>
        <v>1.6760999999999859E-4</v>
      </c>
      <c r="AR98" s="37"/>
      <c r="AS98" s="233"/>
      <c r="AT98" s="37"/>
    </row>
    <row r="99" spans="2:46" ht="13.5" customHeight="1" x14ac:dyDescent="0.15">
      <c r="B99" s="285"/>
      <c r="C99" s="27" t="s">
        <v>34</v>
      </c>
      <c r="D99" s="186"/>
      <c r="E99" s="56"/>
      <c r="F99" s="187">
        <v>35.413093000000003</v>
      </c>
      <c r="G99" s="187">
        <v>38.883954000000003</v>
      </c>
      <c r="H99" s="187">
        <v>0.97946811</v>
      </c>
      <c r="I99" s="62">
        <v>0.98581295000000002</v>
      </c>
      <c r="J99" s="62">
        <v>3.9756189999999997E-2</v>
      </c>
      <c r="K99" s="188"/>
      <c r="L99" s="258"/>
      <c r="M99" s="258"/>
      <c r="N99" s="56"/>
      <c r="O99" s="28"/>
      <c r="P99" s="56"/>
      <c r="Q99" s="28"/>
      <c r="R99" s="132"/>
      <c r="S99" s="213"/>
      <c r="T99" s="285"/>
      <c r="U99" s="27" t="s">
        <v>34</v>
      </c>
      <c r="V99" s="186"/>
      <c r="W99" s="56"/>
      <c r="X99" s="187">
        <v>35.559308000000001</v>
      </c>
      <c r="Y99" s="187">
        <v>39.084353</v>
      </c>
      <c r="Z99" s="187">
        <v>0.98090569999999999</v>
      </c>
      <c r="AA99" s="62">
        <v>0.98639401999999998</v>
      </c>
      <c r="AB99" s="62">
        <v>3.7116139999999999E-2</v>
      </c>
      <c r="AC99" s="188"/>
      <c r="AD99" s="258"/>
      <c r="AE99" s="258"/>
      <c r="AF99" s="56"/>
      <c r="AG99" s="28"/>
      <c r="AH99" s="56"/>
      <c r="AI99" s="28"/>
      <c r="AJ99" s="132"/>
      <c r="AK99" s="199"/>
      <c r="AL99" s="285"/>
      <c r="AM99" s="86">
        <f t="shared" si="14"/>
        <v>0.14621499999999799</v>
      </c>
      <c r="AN99" s="121">
        <f t="shared" si="15"/>
        <v>0.20039899999999733</v>
      </c>
      <c r="AO99" s="121">
        <f t="shared" si="16"/>
        <v>1.4375899999999886E-3</v>
      </c>
      <c r="AP99" s="121">
        <f t="shared" si="17"/>
        <v>5.8106999999996134E-4</v>
      </c>
      <c r="AQ99" s="87">
        <f t="shared" si="18"/>
        <v>-2.640049999999998E-3</v>
      </c>
      <c r="AR99" s="37"/>
      <c r="AS99" s="233"/>
      <c r="AT99" s="37"/>
    </row>
    <row r="100" spans="2:46" ht="13.5" customHeight="1" x14ac:dyDescent="0.15">
      <c r="B100" s="285"/>
      <c r="C100" s="27" t="s">
        <v>35</v>
      </c>
      <c r="D100" s="186"/>
      <c r="E100" s="56"/>
      <c r="F100" s="187">
        <v>39.585402000000002</v>
      </c>
      <c r="G100" s="187">
        <v>42.916142000000001</v>
      </c>
      <c r="H100" s="187">
        <v>0.98933382999999997</v>
      </c>
      <c r="I100" s="62">
        <v>0.99312175000000003</v>
      </c>
      <c r="J100" s="62">
        <v>1.9015919999999999E-2</v>
      </c>
      <c r="K100" s="188"/>
      <c r="L100" s="258"/>
      <c r="M100" s="258"/>
      <c r="N100" s="56"/>
      <c r="O100" s="28"/>
      <c r="P100" s="56"/>
      <c r="Q100" s="28"/>
      <c r="R100" s="132"/>
      <c r="S100" s="213"/>
      <c r="T100" s="285"/>
      <c r="U100" s="27" t="s">
        <v>35</v>
      </c>
      <c r="V100" s="186"/>
      <c r="W100" s="56"/>
      <c r="X100" s="187">
        <v>39.644115999999997</v>
      </c>
      <c r="Y100" s="187">
        <v>43.183404000000003</v>
      </c>
      <c r="Z100" s="187">
        <v>0.99009784999999995</v>
      </c>
      <c r="AA100" s="62">
        <v>0.99351096999999999</v>
      </c>
      <c r="AB100" s="62">
        <v>1.8403079999999999E-2</v>
      </c>
      <c r="AC100" s="188"/>
      <c r="AD100" s="258"/>
      <c r="AE100" s="258"/>
      <c r="AF100" s="56"/>
      <c r="AG100" s="28"/>
      <c r="AH100" s="56"/>
      <c r="AI100" s="28"/>
      <c r="AJ100" s="132"/>
      <c r="AK100" s="199"/>
      <c r="AL100" s="285"/>
      <c r="AM100" s="86">
        <f t="shared" si="14"/>
        <v>5.8713999999994826E-2</v>
      </c>
      <c r="AN100" s="121">
        <f t="shared" si="15"/>
        <v>0.26726200000000233</v>
      </c>
      <c r="AO100" s="121">
        <f t="shared" si="16"/>
        <v>7.6401999999997638E-4</v>
      </c>
      <c r="AP100" s="121">
        <f t="shared" si="17"/>
        <v>3.8921999999996792E-4</v>
      </c>
      <c r="AQ100" s="87">
        <f t="shared" si="18"/>
        <v>-6.1283999999999991E-4</v>
      </c>
      <c r="AR100" s="37"/>
      <c r="AS100" s="233"/>
      <c r="AT100" s="37"/>
    </row>
    <row r="101" spans="2:46" ht="13.5" customHeight="1" x14ac:dyDescent="0.15">
      <c r="B101" s="285"/>
      <c r="C101" s="27" t="s">
        <v>37</v>
      </c>
      <c r="D101" s="186"/>
      <c r="E101" s="56"/>
      <c r="F101" s="187">
        <v>43.186484999999998</v>
      </c>
      <c r="G101" s="187">
        <v>46.279465999999999</v>
      </c>
      <c r="H101" s="187">
        <v>0.99361692999999995</v>
      </c>
      <c r="I101" s="62">
        <v>0.99645475999999999</v>
      </c>
      <c r="J101" s="62">
        <v>8.5720410000000007E-3</v>
      </c>
      <c r="K101" s="188"/>
      <c r="L101" s="258"/>
      <c r="M101" s="258"/>
      <c r="N101" s="56"/>
      <c r="O101" s="28"/>
      <c r="P101" s="56"/>
      <c r="Q101" s="28"/>
      <c r="R101" s="132"/>
      <c r="S101" s="213"/>
      <c r="T101" s="285"/>
      <c r="U101" s="27" t="s">
        <v>37</v>
      </c>
      <c r="V101" s="186"/>
      <c r="W101" s="56"/>
      <c r="X101" s="187">
        <v>43.753520000000002</v>
      </c>
      <c r="Y101" s="187">
        <v>46.732492999999998</v>
      </c>
      <c r="Z101" s="187">
        <v>0.99396490000000004</v>
      </c>
      <c r="AA101" s="62">
        <v>0.99675701000000005</v>
      </c>
      <c r="AB101" s="62">
        <v>7.5625162999999997E-3</v>
      </c>
      <c r="AC101" s="188"/>
      <c r="AD101" s="258"/>
      <c r="AE101" s="258"/>
      <c r="AF101" s="56"/>
      <c r="AG101" s="28"/>
      <c r="AH101" s="56"/>
      <c r="AI101" s="28"/>
      <c r="AJ101" s="132"/>
      <c r="AK101" s="199"/>
      <c r="AL101" s="285"/>
      <c r="AM101" s="86">
        <f t="shared" si="14"/>
        <v>0.56703500000000417</v>
      </c>
      <c r="AN101" s="121">
        <f t="shared" si="15"/>
        <v>0.45302699999999874</v>
      </c>
      <c r="AO101" s="121">
        <f t="shared" si="16"/>
        <v>3.4797000000008627E-4</v>
      </c>
      <c r="AP101" s="121">
        <f t="shared" si="17"/>
        <v>3.0225000000005942E-4</v>
      </c>
      <c r="AQ101" s="87">
        <f t="shared" si="18"/>
        <v>-1.009524700000001E-3</v>
      </c>
      <c r="AR101" s="37"/>
      <c r="AS101" s="233"/>
      <c r="AT101" s="37"/>
    </row>
    <row r="102" spans="2:46" ht="13.5" customHeight="1" thickBot="1" x14ac:dyDescent="0.2">
      <c r="B102" s="286"/>
      <c r="C102" s="27"/>
      <c r="D102" s="186"/>
      <c r="E102" s="56"/>
      <c r="F102" s="189"/>
      <c r="G102" s="189"/>
      <c r="H102" s="189"/>
      <c r="I102" s="56"/>
      <c r="J102" s="56"/>
      <c r="K102" s="188"/>
      <c r="L102" s="258"/>
      <c r="M102" s="258"/>
      <c r="N102" s="56"/>
      <c r="O102" s="28"/>
      <c r="P102" s="56"/>
      <c r="Q102" s="28"/>
      <c r="R102" s="184"/>
      <c r="S102" s="213"/>
      <c r="T102" s="286"/>
      <c r="U102" s="27"/>
      <c r="V102" s="186"/>
      <c r="W102" s="56"/>
      <c r="X102" s="189"/>
      <c r="Y102" s="189"/>
      <c r="Z102" s="189"/>
      <c r="AA102" s="56"/>
      <c r="AB102" s="56"/>
      <c r="AC102" s="188"/>
      <c r="AD102" s="258"/>
      <c r="AE102" s="258"/>
      <c r="AF102" s="56"/>
      <c r="AG102" s="28"/>
      <c r="AH102" s="56"/>
      <c r="AI102" s="28"/>
      <c r="AJ102" s="184"/>
      <c r="AK102" s="199"/>
      <c r="AL102" s="286"/>
      <c r="AM102" s="122" t="str">
        <f t="shared" si="14"/>
        <v/>
      </c>
      <c r="AN102" s="123" t="str">
        <f t="shared" si="15"/>
        <v/>
      </c>
      <c r="AO102" s="123" t="str">
        <f t="shared" si="16"/>
        <v/>
      </c>
      <c r="AP102" s="123" t="str">
        <f t="shared" si="17"/>
        <v/>
      </c>
      <c r="AQ102" s="124" t="str">
        <f t="shared" si="18"/>
        <v/>
      </c>
      <c r="AR102" s="37"/>
      <c r="AS102" s="233"/>
      <c r="AT102" s="37"/>
    </row>
    <row r="103" spans="2:46" ht="13.5" customHeight="1" x14ac:dyDescent="0.15">
      <c r="B103" s="284" t="s">
        <v>85</v>
      </c>
      <c r="C103" s="25" t="s">
        <v>33</v>
      </c>
      <c r="D103" s="39"/>
      <c r="E103" s="55"/>
      <c r="F103" s="96">
        <v>31.075371000000001</v>
      </c>
      <c r="G103" s="96">
        <v>35.186411999999997</v>
      </c>
      <c r="H103" s="96">
        <v>0.96726524999999997</v>
      </c>
      <c r="I103" s="60">
        <v>0.97155924999999999</v>
      </c>
      <c r="J103" s="60">
        <v>6.3507670000000002E-2</v>
      </c>
      <c r="K103" s="61"/>
      <c r="L103" s="257"/>
      <c r="M103" s="257"/>
      <c r="N103" s="55"/>
      <c r="O103" s="26"/>
      <c r="P103" s="55"/>
      <c r="Q103" s="26"/>
      <c r="R103" s="131"/>
      <c r="S103" s="213"/>
      <c r="T103" s="284" t="s">
        <v>85</v>
      </c>
      <c r="U103" s="25" t="s">
        <v>33</v>
      </c>
      <c r="V103" s="39"/>
      <c r="W103" s="55"/>
      <c r="X103" s="96">
        <v>32.509039000000001</v>
      </c>
      <c r="Y103" s="96">
        <v>36.248043000000003</v>
      </c>
      <c r="Z103" s="96">
        <v>0.96830399</v>
      </c>
      <c r="AA103" s="60">
        <v>0.97667424999999997</v>
      </c>
      <c r="AB103" s="60">
        <v>6.3365729999999995E-2</v>
      </c>
      <c r="AC103" s="61"/>
      <c r="AD103" s="257"/>
      <c r="AE103" s="257"/>
      <c r="AF103" s="55"/>
      <c r="AG103" s="26"/>
      <c r="AH103" s="55"/>
      <c r="AI103" s="26"/>
      <c r="AJ103" s="131"/>
      <c r="AK103" s="199"/>
      <c r="AL103" s="284" t="s">
        <v>85</v>
      </c>
      <c r="AM103" s="119">
        <f t="shared" si="14"/>
        <v>1.4336680000000008</v>
      </c>
      <c r="AN103" s="95">
        <f t="shared" si="15"/>
        <v>1.0616310000000055</v>
      </c>
      <c r="AO103" s="95">
        <f t="shared" si="16"/>
        <v>1.038740000000038E-3</v>
      </c>
      <c r="AP103" s="95">
        <f t="shared" si="17"/>
        <v>5.1149999999999807E-3</v>
      </c>
      <c r="AQ103" s="120">
        <f t="shared" si="18"/>
        <v>-1.4194000000000706E-4</v>
      </c>
      <c r="AR103" s="37"/>
      <c r="AS103" s="233"/>
      <c r="AT103" s="37"/>
    </row>
    <row r="104" spans="2:46" ht="13.5" customHeight="1" x14ac:dyDescent="0.15">
      <c r="B104" s="285"/>
      <c r="C104" s="27" t="s">
        <v>34</v>
      </c>
      <c r="D104" s="186"/>
      <c r="E104" s="56"/>
      <c r="F104" s="187">
        <v>35.489516000000002</v>
      </c>
      <c r="G104" s="187">
        <v>38.944780999999999</v>
      </c>
      <c r="H104" s="187">
        <v>0.97999122999999999</v>
      </c>
      <c r="I104" s="62">
        <v>0.98603401999999996</v>
      </c>
      <c r="J104" s="62">
        <v>3.9679306999999997E-2</v>
      </c>
      <c r="K104" s="188"/>
      <c r="L104" s="258"/>
      <c r="M104" s="258"/>
      <c r="N104" s="56"/>
      <c r="O104" s="28"/>
      <c r="P104" s="56"/>
      <c r="Q104" s="28"/>
      <c r="R104" s="132"/>
      <c r="S104" s="213"/>
      <c r="T104" s="285"/>
      <c r="U104" s="27" t="s">
        <v>34</v>
      </c>
      <c r="V104" s="186"/>
      <c r="W104" s="56"/>
      <c r="X104" s="187">
        <v>35.437719000000001</v>
      </c>
      <c r="Y104" s="187">
        <v>38.999000000000002</v>
      </c>
      <c r="Z104" s="187">
        <v>0.98170701000000005</v>
      </c>
      <c r="AA104" s="62">
        <v>0.98691287000000005</v>
      </c>
      <c r="AB104" s="62">
        <v>4.0628530000000003E-2</v>
      </c>
      <c r="AC104" s="188"/>
      <c r="AD104" s="258"/>
      <c r="AE104" s="258"/>
      <c r="AF104" s="56"/>
      <c r="AG104" s="28"/>
      <c r="AH104" s="56"/>
      <c r="AI104" s="28"/>
      <c r="AJ104" s="132"/>
      <c r="AK104" s="199"/>
      <c r="AL104" s="285"/>
      <c r="AM104" s="86">
        <f t="shared" si="14"/>
        <v>-5.1797000000000537E-2</v>
      </c>
      <c r="AN104" s="121">
        <f t="shared" si="15"/>
        <v>5.4219000000003348E-2</v>
      </c>
      <c r="AO104" s="121">
        <f t="shared" si="16"/>
        <v>1.7157800000000556E-3</v>
      </c>
      <c r="AP104" s="121">
        <f t="shared" si="17"/>
        <v>8.7885000000009761E-4</v>
      </c>
      <c r="AQ104" s="87">
        <f t="shared" si="18"/>
        <v>9.4922300000000598E-4</v>
      </c>
      <c r="AR104" s="37"/>
      <c r="AS104" s="233"/>
      <c r="AT104" s="37"/>
    </row>
    <row r="105" spans="2:46" ht="13.5" customHeight="1" x14ac:dyDescent="0.15">
      <c r="B105" s="285"/>
      <c r="C105" s="27" t="s">
        <v>35</v>
      </c>
      <c r="D105" s="186"/>
      <c r="E105" s="56"/>
      <c r="F105" s="187">
        <v>39.334240999999999</v>
      </c>
      <c r="G105" s="187">
        <v>42.556215000000002</v>
      </c>
      <c r="H105" s="187">
        <v>0.98971843999999998</v>
      </c>
      <c r="I105" s="62">
        <v>0.99328000000000005</v>
      </c>
      <c r="J105" s="62">
        <v>2.0170332999999999E-2</v>
      </c>
      <c r="K105" s="188"/>
      <c r="L105" s="258"/>
      <c r="M105" s="258"/>
      <c r="N105" s="56"/>
      <c r="O105" s="28"/>
      <c r="P105" s="56"/>
      <c r="Q105" s="28"/>
      <c r="R105" s="132"/>
      <c r="S105" s="213"/>
      <c r="T105" s="285"/>
      <c r="U105" s="27" t="s">
        <v>35</v>
      </c>
      <c r="V105" s="186"/>
      <c r="W105" s="56"/>
      <c r="X105" s="187">
        <v>40.244473999999997</v>
      </c>
      <c r="Y105" s="187">
        <v>43.489061</v>
      </c>
      <c r="Z105" s="187">
        <v>0.99081132000000005</v>
      </c>
      <c r="AA105" s="62">
        <v>0.99430130000000005</v>
      </c>
      <c r="AB105" s="62">
        <v>1.8340598999999999E-2</v>
      </c>
      <c r="AC105" s="188"/>
      <c r="AD105" s="258"/>
      <c r="AE105" s="258"/>
      <c r="AF105" s="56"/>
      <c r="AG105" s="28"/>
      <c r="AH105" s="56"/>
      <c r="AI105" s="28"/>
      <c r="AJ105" s="132"/>
      <c r="AK105" s="199"/>
      <c r="AL105" s="285"/>
      <c r="AM105" s="86">
        <f t="shared" si="14"/>
        <v>0.91023299999999807</v>
      </c>
      <c r="AN105" s="121">
        <f t="shared" si="15"/>
        <v>0.93284599999999784</v>
      </c>
      <c r="AO105" s="121">
        <f t="shared" si="16"/>
        <v>1.0928800000000738E-3</v>
      </c>
      <c r="AP105" s="121">
        <f t="shared" si="17"/>
        <v>1.0213000000000028E-3</v>
      </c>
      <c r="AQ105" s="87">
        <f t="shared" si="18"/>
        <v>-1.8297339999999995E-3</v>
      </c>
      <c r="AR105" s="37"/>
      <c r="AS105" s="233"/>
      <c r="AT105" s="37"/>
    </row>
    <row r="106" spans="2:46" ht="13.5" customHeight="1" x14ac:dyDescent="0.15">
      <c r="B106" s="285"/>
      <c r="C106" s="27" t="s">
        <v>37</v>
      </c>
      <c r="D106" s="186"/>
      <c r="E106" s="56"/>
      <c r="F106" s="187">
        <v>43.748060000000002</v>
      </c>
      <c r="G106" s="187">
        <v>46.697884999999999</v>
      </c>
      <c r="H106" s="187">
        <v>0.99387490999999994</v>
      </c>
      <c r="I106" s="62">
        <v>0.99685966999999998</v>
      </c>
      <c r="J106" s="62">
        <v>9.0981320000000001E-3</v>
      </c>
      <c r="K106" s="188"/>
      <c r="L106" s="258"/>
      <c r="M106" s="258"/>
      <c r="N106" s="56"/>
      <c r="O106" s="28"/>
      <c r="P106" s="56"/>
      <c r="Q106" s="28"/>
      <c r="R106" s="132"/>
      <c r="S106" s="213"/>
      <c r="T106" s="285"/>
      <c r="U106" s="27" t="s">
        <v>37</v>
      </c>
      <c r="V106" s="186"/>
      <c r="W106" s="56"/>
      <c r="X106" s="187">
        <v>44.140715</v>
      </c>
      <c r="Y106" s="187">
        <v>47.174413999999999</v>
      </c>
      <c r="Z106" s="187">
        <v>0.99424376999999997</v>
      </c>
      <c r="AA106" s="62">
        <v>0.99722473</v>
      </c>
      <c r="AB106" s="62">
        <v>8.5965239999999995E-3</v>
      </c>
      <c r="AC106" s="188"/>
      <c r="AD106" s="258"/>
      <c r="AE106" s="258"/>
      <c r="AF106" s="56"/>
      <c r="AG106" s="28"/>
      <c r="AH106" s="56"/>
      <c r="AI106" s="28"/>
      <c r="AJ106" s="132"/>
      <c r="AK106" s="199"/>
      <c r="AL106" s="285"/>
      <c r="AM106" s="86">
        <f t="shared" si="14"/>
        <v>0.39265499999999776</v>
      </c>
      <c r="AN106" s="121">
        <f t="shared" si="15"/>
        <v>0.47652899999999931</v>
      </c>
      <c r="AO106" s="121">
        <f t="shared" si="16"/>
        <v>3.6886000000002639E-4</v>
      </c>
      <c r="AP106" s="121">
        <f t="shared" si="17"/>
        <v>3.6506000000002814E-4</v>
      </c>
      <c r="AQ106" s="87">
        <f t="shared" si="18"/>
        <v>-5.0160800000000061E-4</v>
      </c>
      <c r="AR106" s="37"/>
      <c r="AS106" s="233"/>
      <c r="AT106" s="37"/>
    </row>
    <row r="107" spans="2:46" ht="13.5" customHeight="1" thickBot="1" x14ac:dyDescent="0.2">
      <c r="B107" s="286"/>
      <c r="C107" s="27"/>
      <c r="D107" s="186"/>
      <c r="E107" s="56"/>
      <c r="F107" s="189"/>
      <c r="G107" s="189"/>
      <c r="H107" s="189"/>
      <c r="I107" s="56"/>
      <c r="J107" s="56"/>
      <c r="K107" s="188"/>
      <c r="L107" s="258"/>
      <c r="M107" s="258"/>
      <c r="N107" s="56"/>
      <c r="O107" s="28"/>
      <c r="P107" s="56"/>
      <c r="Q107" s="28"/>
      <c r="R107" s="184"/>
      <c r="S107" s="213"/>
      <c r="T107" s="286"/>
      <c r="U107" s="27"/>
      <c r="V107" s="186"/>
      <c r="W107" s="56"/>
      <c r="X107" s="189"/>
      <c r="Y107" s="189"/>
      <c r="Z107" s="189"/>
      <c r="AA107" s="56"/>
      <c r="AB107" s="56"/>
      <c r="AC107" s="188"/>
      <c r="AD107" s="258"/>
      <c r="AE107" s="258"/>
      <c r="AF107" s="56"/>
      <c r="AG107" s="28"/>
      <c r="AH107" s="56"/>
      <c r="AI107" s="28"/>
      <c r="AJ107" s="184"/>
      <c r="AK107" s="199"/>
      <c r="AL107" s="286"/>
      <c r="AM107" s="122" t="str">
        <f t="shared" si="14"/>
        <v/>
      </c>
      <c r="AN107" s="123" t="str">
        <f t="shared" si="15"/>
        <v/>
      </c>
      <c r="AO107" s="123" t="str">
        <f t="shared" si="16"/>
        <v/>
      </c>
      <c r="AP107" s="123" t="str">
        <f t="shared" si="17"/>
        <v/>
      </c>
      <c r="AQ107" s="124" t="str">
        <f t="shared" si="18"/>
        <v/>
      </c>
      <c r="AR107" s="37"/>
      <c r="AS107" s="233"/>
      <c r="AT107" s="37"/>
    </row>
    <row r="108" spans="2:46" ht="13.5" customHeight="1" x14ac:dyDescent="0.15">
      <c r="B108" s="284" t="s">
        <v>86</v>
      </c>
      <c r="C108" s="25" t="s">
        <v>33</v>
      </c>
      <c r="D108" s="39"/>
      <c r="E108" s="55"/>
      <c r="F108" s="96">
        <v>30.745439000000001</v>
      </c>
      <c r="G108" s="96">
        <v>35.265304999999998</v>
      </c>
      <c r="H108" s="96">
        <v>0.96895777999999999</v>
      </c>
      <c r="I108" s="60">
        <v>0.97244657999999995</v>
      </c>
      <c r="J108" s="60">
        <v>6.0533307000000001E-2</v>
      </c>
      <c r="K108" s="61"/>
      <c r="L108" s="257"/>
      <c r="M108" s="257"/>
      <c r="N108" s="55"/>
      <c r="O108" s="26"/>
      <c r="P108" s="55"/>
      <c r="Q108" s="26"/>
      <c r="R108" s="131"/>
      <c r="S108" s="213"/>
      <c r="T108" s="284" t="s">
        <v>86</v>
      </c>
      <c r="U108" s="25" t="s">
        <v>33</v>
      </c>
      <c r="V108" s="39"/>
      <c r="W108" s="55"/>
      <c r="X108" s="96">
        <v>32.496594000000002</v>
      </c>
      <c r="Y108" s="96">
        <v>36.411107000000001</v>
      </c>
      <c r="Z108" s="96">
        <v>0.97007568</v>
      </c>
      <c r="AA108" s="60">
        <v>0.97734973999999997</v>
      </c>
      <c r="AB108" s="60">
        <v>6.0230773000000001E-2</v>
      </c>
      <c r="AC108" s="61"/>
      <c r="AD108" s="257"/>
      <c r="AE108" s="257"/>
      <c r="AF108" s="55"/>
      <c r="AG108" s="26"/>
      <c r="AH108" s="55"/>
      <c r="AI108" s="26"/>
      <c r="AJ108" s="131"/>
      <c r="AK108" s="199"/>
      <c r="AL108" s="284" t="s">
        <v>86</v>
      </c>
      <c r="AM108" s="119">
        <f t="shared" si="14"/>
        <v>1.7511550000000007</v>
      </c>
      <c r="AN108" s="95">
        <f t="shared" si="15"/>
        <v>1.1458020000000033</v>
      </c>
      <c r="AO108" s="95">
        <f t="shared" si="16"/>
        <v>1.117900000000005E-3</v>
      </c>
      <c r="AP108" s="95">
        <f t="shared" si="17"/>
        <v>4.9031600000000175E-3</v>
      </c>
      <c r="AQ108" s="120">
        <f t="shared" si="18"/>
        <v>-3.0253400000000014E-4</v>
      </c>
      <c r="AR108" s="37"/>
      <c r="AS108" s="233"/>
      <c r="AT108" s="37"/>
    </row>
    <row r="109" spans="2:46" ht="13.5" customHeight="1" x14ac:dyDescent="0.15">
      <c r="B109" s="285"/>
      <c r="C109" s="27" t="s">
        <v>34</v>
      </c>
      <c r="D109" s="186"/>
      <c r="E109" s="56"/>
      <c r="F109" s="187">
        <v>35.291676000000002</v>
      </c>
      <c r="G109" s="187">
        <v>38.919606000000002</v>
      </c>
      <c r="H109" s="187">
        <v>0.98052676000000005</v>
      </c>
      <c r="I109" s="62">
        <v>0.98646571000000005</v>
      </c>
      <c r="J109" s="62">
        <v>3.7456694999999998E-2</v>
      </c>
      <c r="K109" s="188"/>
      <c r="L109" s="258"/>
      <c r="M109" s="258"/>
      <c r="N109" s="56"/>
      <c r="O109" s="28"/>
      <c r="P109" s="56"/>
      <c r="Q109" s="28"/>
      <c r="R109" s="132"/>
      <c r="S109" s="213"/>
      <c r="T109" s="285"/>
      <c r="U109" s="27" t="s">
        <v>34</v>
      </c>
      <c r="V109" s="186"/>
      <c r="W109" s="56"/>
      <c r="X109" s="187">
        <v>35.766078999999998</v>
      </c>
      <c r="Y109" s="187">
        <v>39.338137000000003</v>
      </c>
      <c r="Z109" s="187">
        <v>0.98203753000000005</v>
      </c>
      <c r="AA109" s="62">
        <v>0.98736979999999996</v>
      </c>
      <c r="AB109" s="62">
        <v>3.7502470000000003E-2</v>
      </c>
      <c r="AC109" s="188"/>
      <c r="AD109" s="258"/>
      <c r="AE109" s="258"/>
      <c r="AF109" s="56"/>
      <c r="AG109" s="28"/>
      <c r="AH109" s="56"/>
      <c r="AI109" s="28"/>
      <c r="AJ109" s="132"/>
      <c r="AK109" s="199"/>
      <c r="AL109" s="285"/>
      <c r="AM109" s="86">
        <f t="shared" si="14"/>
        <v>0.47440299999999525</v>
      </c>
      <c r="AN109" s="121">
        <f t="shared" si="15"/>
        <v>0.41853100000000154</v>
      </c>
      <c r="AO109" s="121">
        <f t="shared" si="16"/>
        <v>1.5107699999999946E-3</v>
      </c>
      <c r="AP109" s="121">
        <f t="shared" si="17"/>
        <v>9.0408999999991302E-4</v>
      </c>
      <c r="AQ109" s="87">
        <f t="shared" si="18"/>
        <v>4.577500000000484E-5</v>
      </c>
      <c r="AR109" s="37"/>
      <c r="AS109" s="233"/>
      <c r="AT109" s="37"/>
    </row>
    <row r="110" spans="2:46" ht="13.5" customHeight="1" x14ac:dyDescent="0.15">
      <c r="B110" s="285"/>
      <c r="C110" s="27" t="s">
        <v>35</v>
      </c>
      <c r="D110" s="186"/>
      <c r="E110" s="56"/>
      <c r="F110" s="187">
        <v>39.522925000000001</v>
      </c>
      <c r="G110" s="187">
        <v>42.605294000000001</v>
      </c>
      <c r="H110" s="187">
        <v>0.98975473000000003</v>
      </c>
      <c r="I110" s="62">
        <v>0.99334438000000003</v>
      </c>
      <c r="J110" s="62">
        <v>1.8986258999999998E-2</v>
      </c>
      <c r="K110" s="188"/>
      <c r="L110" s="258"/>
      <c r="M110" s="258"/>
      <c r="N110" s="56"/>
      <c r="O110" s="28"/>
      <c r="P110" s="56"/>
      <c r="Q110" s="28"/>
      <c r="R110" s="132"/>
      <c r="S110" s="213"/>
      <c r="T110" s="285"/>
      <c r="U110" s="27" t="s">
        <v>35</v>
      </c>
      <c r="V110" s="186"/>
      <c r="W110" s="56"/>
      <c r="X110" s="187">
        <v>40.428184000000002</v>
      </c>
      <c r="Y110" s="187">
        <v>43.692261999999999</v>
      </c>
      <c r="Z110" s="187">
        <v>0.99091593</v>
      </c>
      <c r="AA110" s="62">
        <v>0.99437127999999997</v>
      </c>
      <c r="AB110" s="62">
        <v>1.6509759999999998E-2</v>
      </c>
      <c r="AC110" s="188"/>
      <c r="AD110" s="258"/>
      <c r="AE110" s="258"/>
      <c r="AF110" s="56"/>
      <c r="AG110" s="28"/>
      <c r="AH110" s="56"/>
      <c r="AI110" s="28"/>
      <c r="AJ110" s="132"/>
      <c r="AK110" s="199"/>
      <c r="AL110" s="285"/>
      <c r="AM110" s="86">
        <f t="shared" si="14"/>
        <v>0.90525900000000092</v>
      </c>
      <c r="AN110" s="121">
        <f t="shared" si="15"/>
        <v>1.0869679999999988</v>
      </c>
      <c r="AO110" s="121">
        <f t="shared" si="16"/>
        <v>1.1611999999999734E-3</v>
      </c>
      <c r="AP110" s="121">
        <f t="shared" si="17"/>
        <v>1.0268999999999417E-3</v>
      </c>
      <c r="AQ110" s="87">
        <f t="shared" si="18"/>
        <v>-2.4764990000000001E-3</v>
      </c>
      <c r="AR110" s="37"/>
      <c r="AS110" s="233"/>
      <c r="AT110" s="37"/>
    </row>
    <row r="111" spans="2:46" ht="13.5" customHeight="1" x14ac:dyDescent="0.15">
      <c r="B111" s="285"/>
      <c r="C111" s="27" t="s">
        <v>37</v>
      </c>
      <c r="D111" s="186"/>
      <c r="E111" s="56"/>
      <c r="F111" s="187">
        <v>43.586140999999998</v>
      </c>
      <c r="G111" s="187">
        <v>46.581280999999997</v>
      </c>
      <c r="H111" s="187">
        <v>0.99394296999999998</v>
      </c>
      <c r="I111" s="62">
        <v>0.99689782000000005</v>
      </c>
      <c r="J111" s="62">
        <v>8.7253420000000005E-3</v>
      </c>
      <c r="K111" s="188"/>
      <c r="L111" s="258"/>
      <c r="M111" s="258"/>
      <c r="N111" s="56"/>
      <c r="O111" s="28"/>
      <c r="P111" s="56"/>
      <c r="Q111" s="28"/>
      <c r="R111" s="132"/>
      <c r="S111" s="213"/>
      <c r="T111" s="285"/>
      <c r="U111" s="27" t="s">
        <v>37</v>
      </c>
      <c r="V111" s="186"/>
      <c r="W111" s="56"/>
      <c r="X111" s="187">
        <v>44.120133000000003</v>
      </c>
      <c r="Y111" s="187">
        <v>47.074826000000002</v>
      </c>
      <c r="Z111" s="187">
        <v>0.99430675000000002</v>
      </c>
      <c r="AA111" s="62">
        <v>0.99724594</v>
      </c>
      <c r="AB111" s="62">
        <v>8.0848889999999996E-3</v>
      </c>
      <c r="AC111" s="188"/>
      <c r="AD111" s="258"/>
      <c r="AE111" s="258"/>
      <c r="AF111" s="56"/>
      <c r="AG111" s="28"/>
      <c r="AH111" s="56"/>
      <c r="AI111" s="28"/>
      <c r="AJ111" s="132"/>
      <c r="AK111" s="199"/>
      <c r="AL111" s="285"/>
      <c r="AM111" s="86">
        <f t="shared" si="14"/>
        <v>0.53399200000000491</v>
      </c>
      <c r="AN111" s="121">
        <f t="shared" si="15"/>
        <v>0.49354500000000456</v>
      </c>
      <c r="AO111" s="121">
        <f t="shared" si="16"/>
        <v>3.6378000000003574E-4</v>
      </c>
      <c r="AP111" s="121">
        <f t="shared" si="17"/>
        <v>3.481199999999518E-4</v>
      </c>
      <c r="AQ111" s="87">
        <f t="shared" si="18"/>
        <v>-6.404530000000009E-4</v>
      </c>
      <c r="AR111" s="37"/>
      <c r="AS111" s="233"/>
      <c r="AT111" s="37"/>
    </row>
    <row r="112" spans="2:46" ht="13.5" customHeight="1" thickBot="1" x14ac:dyDescent="0.2">
      <c r="B112" s="286"/>
      <c r="C112" s="27"/>
      <c r="D112" s="186"/>
      <c r="E112" s="56"/>
      <c r="F112" s="189"/>
      <c r="G112" s="189"/>
      <c r="H112" s="189"/>
      <c r="I112" s="56"/>
      <c r="J112" s="56"/>
      <c r="K112" s="188"/>
      <c r="L112" s="258"/>
      <c r="M112" s="258"/>
      <c r="N112" s="56"/>
      <c r="O112" s="28"/>
      <c r="P112" s="56"/>
      <c r="Q112" s="28"/>
      <c r="R112" s="184"/>
      <c r="S112" s="213"/>
      <c r="T112" s="286"/>
      <c r="U112" s="27"/>
      <c r="V112" s="186"/>
      <c r="W112" s="56"/>
      <c r="X112" s="189"/>
      <c r="Y112" s="189"/>
      <c r="Z112" s="189"/>
      <c r="AA112" s="56"/>
      <c r="AB112" s="56"/>
      <c r="AC112" s="188"/>
      <c r="AD112" s="258"/>
      <c r="AE112" s="258"/>
      <c r="AF112" s="56"/>
      <c r="AG112" s="28"/>
      <c r="AH112" s="56"/>
      <c r="AI112" s="28"/>
      <c r="AJ112" s="184"/>
      <c r="AK112" s="199"/>
      <c r="AL112" s="286"/>
      <c r="AM112" s="122" t="str">
        <f t="shared" si="14"/>
        <v/>
      </c>
      <c r="AN112" s="123" t="str">
        <f t="shared" si="15"/>
        <v/>
      </c>
      <c r="AO112" s="123" t="str">
        <f t="shared" si="16"/>
        <v/>
      </c>
      <c r="AP112" s="123" t="str">
        <f t="shared" si="17"/>
        <v/>
      </c>
      <c r="AQ112" s="124" t="str">
        <f t="shared" si="18"/>
        <v/>
      </c>
      <c r="AR112" s="37"/>
      <c r="AS112" s="233"/>
      <c r="AT112" s="37"/>
    </row>
    <row r="113" spans="2:46" ht="13.5" customHeight="1" x14ac:dyDescent="0.15">
      <c r="B113" s="284" t="s">
        <v>87</v>
      </c>
      <c r="C113" s="25" t="s">
        <v>33</v>
      </c>
      <c r="D113" s="39"/>
      <c r="E113" s="55"/>
      <c r="F113" s="96">
        <v>31.31766</v>
      </c>
      <c r="G113" s="96">
        <v>35.548997</v>
      </c>
      <c r="H113" s="96">
        <v>0.96943478999999999</v>
      </c>
      <c r="I113" s="60">
        <v>0.97326610999999996</v>
      </c>
      <c r="J113" s="60">
        <v>5.9204366000000001E-2</v>
      </c>
      <c r="K113" s="61"/>
      <c r="L113" s="257"/>
      <c r="M113" s="257"/>
      <c r="N113" s="55"/>
      <c r="O113" s="26"/>
      <c r="P113" s="55"/>
      <c r="Q113" s="26"/>
      <c r="R113" s="131"/>
      <c r="S113" s="213"/>
      <c r="T113" s="284" t="s">
        <v>87</v>
      </c>
      <c r="U113" s="25" t="s">
        <v>33</v>
      </c>
      <c r="V113" s="39"/>
      <c r="W113" s="55"/>
      <c r="X113" s="96">
        <v>32.547285000000002</v>
      </c>
      <c r="Y113" s="96">
        <v>36.549523999999998</v>
      </c>
      <c r="Z113" s="96">
        <v>0.97051507000000004</v>
      </c>
      <c r="AA113" s="60">
        <v>0.97764428999999997</v>
      </c>
      <c r="AB113" s="60">
        <v>5.9933484000000002E-2</v>
      </c>
      <c r="AC113" s="61"/>
      <c r="AD113" s="257"/>
      <c r="AE113" s="257"/>
      <c r="AF113" s="55"/>
      <c r="AG113" s="26"/>
      <c r="AH113" s="55"/>
      <c r="AI113" s="26"/>
      <c r="AJ113" s="131"/>
      <c r="AK113" s="199"/>
      <c r="AL113" s="284" t="s">
        <v>87</v>
      </c>
      <c r="AM113" s="119">
        <f t="shared" si="14"/>
        <v>1.2296250000000022</v>
      </c>
      <c r="AN113" s="95">
        <f t="shared" si="15"/>
        <v>1.0005269999999982</v>
      </c>
      <c r="AO113" s="95">
        <f t="shared" si="16"/>
        <v>1.0802800000000445E-3</v>
      </c>
      <c r="AP113" s="95">
        <f t="shared" si="17"/>
        <v>4.3781800000000093E-3</v>
      </c>
      <c r="AQ113" s="120">
        <f t="shared" si="18"/>
        <v>7.2911800000000082E-4</v>
      </c>
      <c r="AR113" s="37"/>
      <c r="AS113" s="233"/>
      <c r="AT113" s="37"/>
    </row>
    <row r="114" spans="2:46" ht="13.5" customHeight="1" x14ac:dyDescent="0.15">
      <c r="B114" s="285"/>
      <c r="C114" s="27" t="s">
        <v>34</v>
      </c>
      <c r="D114" s="186"/>
      <c r="E114" s="56"/>
      <c r="F114" s="187">
        <v>35.284708000000002</v>
      </c>
      <c r="G114" s="187">
        <v>38.901693999999999</v>
      </c>
      <c r="H114" s="187">
        <v>0.98069505000000001</v>
      </c>
      <c r="I114" s="62">
        <v>0.98625510999999999</v>
      </c>
      <c r="J114" s="62">
        <v>3.7996635000000001E-2</v>
      </c>
      <c r="K114" s="188"/>
      <c r="L114" s="258"/>
      <c r="M114" s="258"/>
      <c r="N114" s="56"/>
      <c r="O114" s="28"/>
      <c r="P114" s="56"/>
      <c r="Q114" s="28"/>
      <c r="R114" s="132"/>
      <c r="S114" s="213"/>
      <c r="T114" s="285"/>
      <c r="U114" s="27" t="s">
        <v>34</v>
      </c>
      <c r="V114" s="186"/>
      <c r="W114" s="56"/>
      <c r="X114" s="187">
        <v>35.851132</v>
      </c>
      <c r="Y114" s="187">
        <v>39.479289999999999</v>
      </c>
      <c r="Z114" s="187">
        <v>0.98231137999999996</v>
      </c>
      <c r="AA114" s="62">
        <v>0.98763053000000001</v>
      </c>
      <c r="AB114" s="62">
        <v>3.7234339999999998E-2</v>
      </c>
      <c r="AC114" s="188"/>
      <c r="AD114" s="258"/>
      <c r="AE114" s="258"/>
      <c r="AF114" s="56"/>
      <c r="AG114" s="28"/>
      <c r="AH114" s="56"/>
      <c r="AI114" s="28"/>
      <c r="AJ114" s="132"/>
      <c r="AK114" s="199"/>
      <c r="AL114" s="285"/>
      <c r="AM114" s="86">
        <f t="shared" si="14"/>
        <v>0.56642399999999782</v>
      </c>
      <c r="AN114" s="121">
        <f t="shared" si="15"/>
        <v>0.57759599999999978</v>
      </c>
      <c r="AO114" s="121">
        <f t="shared" si="16"/>
        <v>1.6163299999999436E-3</v>
      </c>
      <c r="AP114" s="121">
        <f t="shared" si="17"/>
        <v>1.3754200000000161E-3</v>
      </c>
      <c r="AQ114" s="87">
        <f t="shared" si="18"/>
        <v>-7.6229500000000311E-4</v>
      </c>
      <c r="AR114" s="37"/>
      <c r="AS114" s="233"/>
      <c r="AT114" s="37"/>
    </row>
    <row r="115" spans="2:46" ht="13.5" customHeight="1" x14ac:dyDescent="0.15">
      <c r="B115" s="285"/>
      <c r="C115" s="27" t="s">
        <v>35</v>
      </c>
      <c r="D115" s="186"/>
      <c r="E115" s="56"/>
      <c r="F115" s="187">
        <v>39.159649000000002</v>
      </c>
      <c r="G115" s="187">
        <v>42.239558000000002</v>
      </c>
      <c r="H115" s="187">
        <v>0.98969023</v>
      </c>
      <c r="I115" s="62">
        <v>0.99317279999999997</v>
      </c>
      <c r="J115" s="62">
        <v>1.9278046E-2</v>
      </c>
      <c r="K115" s="188"/>
      <c r="L115" s="258"/>
      <c r="M115" s="258"/>
      <c r="N115" s="56"/>
      <c r="O115" s="28"/>
      <c r="P115" s="56"/>
      <c r="Q115" s="28"/>
      <c r="R115" s="132"/>
      <c r="S115" s="213"/>
      <c r="T115" s="285"/>
      <c r="U115" s="27" t="s">
        <v>35</v>
      </c>
      <c r="V115" s="186"/>
      <c r="W115" s="56"/>
      <c r="X115" s="187">
        <v>40.102530999999999</v>
      </c>
      <c r="Y115" s="187">
        <v>43.485787000000002</v>
      </c>
      <c r="Z115" s="187">
        <v>0.99094813000000004</v>
      </c>
      <c r="AA115" s="62">
        <v>0.99426373000000001</v>
      </c>
      <c r="AB115" s="62">
        <v>1.6655652E-2</v>
      </c>
      <c r="AC115" s="188"/>
      <c r="AD115" s="258"/>
      <c r="AE115" s="258"/>
      <c r="AF115" s="56"/>
      <c r="AG115" s="28"/>
      <c r="AH115" s="56"/>
      <c r="AI115" s="28"/>
      <c r="AJ115" s="132"/>
      <c r="AK115" s="199"/>
      <c r="AL115" s="285"/>
      <c r="AM115" s="86">
        <f t="shared" si="14"/>
        <v>0.94288199999999733</v>
      </c>
      <c r="AN115" s="121">
        <f t="shared" si="15"/>
        <v>1.2462289999999996</v>
      </c>
      <c r="AO115" s="121">
        <f t="shared" si="16"/>
        <v>1.257900000000034E-3</v>
      </c>
      <c r="AP115" s="121">
        <f t="shared" si="17"/>
        <v>1.0909300000000455E-3</v>
      </c>
      <c r="AQ115" s="87">
        <f t="shared" si="18"/>
        <v>-2.6223940000000001E-3</v>
      </c>
      <c r="AR115" s="37"/>
      <c r="AS115" s="233"/>
      <c r="AT115" s="37"/>
    </row>
    <row r="116" spans="2:46" ht="13.5" customHeight="1" x14ac:dyDescent="0.15">
      <c r="B116" s="285"/>
      <c r="C116" s="27" t="s">
        <v>37</v>
      </c>
      <c r="D116" s="186"/>
      <c r="E116" s="56"/>
      <c r="F116" s="187">
        <v>43.525953000000001</v>
      </c>
      <c r="G116" s="187">
        <v>46.513527000000003</v>
      </c>
      <c r="H116" s="187">
        <v>0.99397247</v>
      </c>
      <c r="I116" s="62">
        <v>0.99687349999999997</v>
      </c>
      <c r="J116" s="62">
        <v>8.4612760000000002E-3</v>
      </c>
      <c r="K116" s="188"/>
      <c r="L116" s="258"/>
      <c r="M116" s="258"/>
      <c r="N116" s="56"/>
      <c r="O116" s="28"/>
      <c r="P116" s="56"/>
      <c r="Q116" s="28"/>
      <c r="R116" s="132"/>
      <c r="S116" s="213"/>
      <c r="T116" s="285"/>
      <c r="U116" s="27" t="s">
        <v>37</v>
      </c>
      <c r="V116" s="186"/>
      <c r="W116" s="56"/>
      <c r="X116" s="187">
        <v>44.155391000000002</v>
      </c>
      <c r="Y116" s="187">
        <v>47.100104000000002</v>
      </c>
      <c r="Z116" s="187">
        <v>0.99434427000000003</v>
      </c>
      <c r="AA116" s="62">
        <v>0.99724592999999995</v>
      </c>
      <c r="AB116" s="62">
        <v>7.8892579999999997E-3</v>
      </c>
      <c r="AC116" s="188"/>
      <c r="AD116" s="258"/>
      <c r="AE116" s="258"/>
      <c r="AF116" s="56"/>
      <c r="AG116" s="28"/>
      <c r="AH116" s="56"/>
      <c r="AI116" s="28"/>
      <c r="AJ116" s="132"/>
      <c r="AK116" s="199"/>
      <c r="AL116" s="285"/>
      <c r="AM116" s="86">
        <f t="shared" si="14"/>
        <v>0.62943800000000039</v>
      </c>
      <c r="AN116" s="121">
        <f t="shared" si="15"/>
        <v>0.58657699999999835</v>
      </c>
      <c r="AO116" s="121">
        <f t="shared" si="16"/>
        <v>3.7180000000003322E-4</v>
      </c>
      <c r="AP116" s="121">
        <f t="shared" si="17"/>
        <v>3.7242999999997917E-4</v>
      </c>
      <c r="AQ116" s="87">
        <f t="shared" si="18"/>
        <v>-5.7201800000000053E-4</v>
      </c>
      <c r="AR116" s="37"/>
      <c r="AS116" s="233"/>
      <c r="AT116" s="37"/>
    </row>
    <row r="117" spans="2:46" ht="13.5" customHeight="1" thickBot="1" x14ac:dyDescent="0.2">
      <c r="B117" s="286"/>
      <c r="C117" s="27"/>
      <c r="D117" s="186"/>
      <c r="E117" s="56"/>
      <c r="F117" s="189"/>
      <c r="G117" s="189"/>
      <c r="H117" s="189"/>
      <c r="I117" s="56"/>
      <c r="J117" s="56"/>
      <c r="K117" s="188"/>
      <c r="L117" s="258"/>
      <c r="M117" s="258"/>
      <c r="N117" s="56"/>
      <c r="O117" s="28"/>
      <c r="P117" s="56"/>
      <c r="Q117" s="28"/>
      <c r="R117" s="184"/>
      <c r="S117" s="213"/>
      <c r="T117" s="286"/>
      <c r="U117" s="27"/>
      <c r="V117" s="186"/>
      <c r="W117" s="56"/>
      <c r="X117" s="189"/>
      <c r="Y117" s="189"/>
      <c r="Z117" s="189"/>
      <c r="AA117" s="56"/>
      <c r="AB117" s="56"/>
      <c r="AC117" s="188"/>
      <c r="AD117" s="258"/>
      <c r="AE117" s="258"/>
      <c r="AF117" s="56"/>
      <c r="AG117" s="28"/>
      <c r="AH117" s="56"/>
      <c r="AI117" s="28"/>
      <c r="AJ117" s="184"/>
      <c r="AK117" s="199"/>
      <c r="AL117" s="286"/>
      <c r="AM117" s="122" t="str">
        <f t="shared" si="14"/>
        <v/>
      </c>
      <c r="AN117" s="123" t="str">
        <f t="shared" si="15"/>
        <v/>
      </c>
      <c r="AO117" s="123" t="str">
        <f t="shared" si="16"/>
        <v/>
      </c>
      <c r="AP117" s="123" t="str">
        <f t="shared" si="17"/>
        <v/>
      </c>
      <c r="AQ117" s="124" t="str">
        <f t="shared" si="18"/>
        <v/>
      </c>
      <c r="AR117" s="37"/>
      <c r="AS117" s="233"/>
      <c r="AT117" s="37"/>
    </row>
    <row r="118" spans="2:46" ht="13.5" customHeight="1" x14ac:dyDescent="0.15">
      <c r="B118" s="284" t="s">
        <v>88</v>
      </c>
      <c r="C118" s="25" t="s">
        <v>33</v>
      </c>
      <c r="D118" s="39"/>
      <c r="E118" s="55"/>
      <c r="F118" s="96">
        <v>31.256499000000002</v>
      </c>
      <c r="G118" s="96">
        <v>35.636580000000002</v>
      </c>
      <c r="H118" s="96">
        <v>0.97057735999999994</v>
      </c>
      <c r="I118" s="60">
        <v>0.97629350000000004</v>
      </c>
      <c r="J118" s="60">
        <v>6.1663030000000001E-2</v>
      </c>
      <c r="K118" s="61"/>
      <c r="L118" s="257"/>
      <c r="M118" s="257"/>
      <c r="N118" s="55"/>
      <c r="O118" s="26"/>
      <c r="P118" s="55"/>
      <c r="Q118" s="26"/>
      <c r="R118" s="131"/>
      <c r="S118" s="213"/>
      <c r="T118" s="284" t="s">
        <v>88</v>
      </c>
      <c r="U118" s="25" t="s">
        <v>33</v>
      </c>
      <c r="V118" s="39"/>
      <c r="W118" s="55"/>
      <c r="X118" s="96">
        <v>32.505918999999999</v>
      </c>
      <c r="Y118" s="96">
        <v>36.503281000000001</v>
      </c>
      <c r="Z118" s="96">
        <v>0.97125521999999997</v>
      </c>
      <c r="AA118" s="60">
        <v>0.97764200999999995</v>
      </c>
      <c r="AB118" s="60">
        <v>6.2869649999999999E-2</v>
      </c>
      <c r="AC118" s="61"/>
      <c r="AD118" s="257"/>
      <c r="AE118" s="257"/>
      <c r="AF118" s="55"/>
      <c r="AG118" s="26"/>
      <c r="AH118" s="55"/>
      <c r="AI118" s="26"/>
      <c r="AJ118" s="131"/>
      <c r="AK118" s="199"/>
      <c r="AL118" s="284" t="s">
        <v>88</v>
      </c>
      <c r="AM118" s="119">
        <f t="shared" si="14"/>
        <v>1.2494199999999971</v>
      </c>
      <c r="AN118" s="95">
        <f t="shared" si="15"/>
        <v>0.86670099999999906</v>
      </c>
      <c r="AO118" s="95">
        <f t="shared" si="16"/>
        <v>6.7786000000003011E-4</v>
      </c>
      <c r="AP118" s="95">
        <f t="shared" si="17"/>
        <v>1.3485099999999139E-3</v>
      </c>
      <c r="AQ118" s="120">
        <f t="shared" si="18"/>
        <v>1.2066199999999985E-3</v>
      </c>
      <c r="AR118" s="37"/>
      <c r="AS118" s="233"/>
      <c r="AT118" s="37"/>
    </row>
    <row r="119" spans="2:46" ht="13.5" customHeight="1" x14ac:dyDescent="0.15">
      <c r="B119" s="285"/>
      <c r="C119" s="27" t="s">
        <v>34</v>
      </c>
      <c r="D119" s="186"/>
      <c r="E119" s="56"/>
      <c r="F119" s="187">
        <v>35.331417999999999</v>
      </c>
      <c r="G119" s="187">
        <v>38.973846000000002</v>
      </c>
      <c r="H119" s="187">
        <v>0.98107065000000004</v>
      </c>
      <c r="I119" s="62">
        <v>0.98708724999999997</v>
      </c>
      <c r="J119" s="62">
        <v>4.0106339999999997E-2</v>
      </c>
      <c r="K119" s="188"/>
      <c r="L119" s="258"/>
      <c r="M119" s="258"/>
      <c r="N119" s="56"/>
      <c r="O119" s="28"/>
      <c r="P119" s="56"/>
      <c r="Q119" s="28"/>
      <c r="R119" s="132"/>
      <c r="S119" s="213"/>
      <c r="T119" s="285"/>
      <c r="U119" s="27" t="s">
        <v>34</v>
      </c>
      <c r="V119" s="186"/>
      <c r="W119" s="56"/>
      <c r="X119" s="187">
        <v>36.291452999999997</v>
      </c>
      <c r="Y119" s="187">
        <v>39.790390000000002</v>
      </c>
      <c r="Z119" s="187">
        <v>0.98297155000000003</v>
      </c>
      <c r="AA119" s="62">
        <v>0.98839853</v>
      </c>
      <c r="AB119" s="62">
        <v>3.7963822000000001E-2</v>
      </c>
      <c r="AC119" s="188"/>
      <c r="AD119" s="258"/>
      <c r="AE119" s="258"/>
      <c r="AF119" s="56"/>
      <c r="AG119" s="28"/>
      <c r="AH119" s="56"/>
      <c r="AI119" s="28"/>
      <c r="AJ119" s="132"/>
      <c r="AK119" s="199"/>
      <c r="AL119" s="285"/>
      <c r="AM119" s="86">
        <f t="shared" si="14"/>
        <v>0.96003499999999775</v>
      </c>
      <c r="AN119" s="121">
        <f t="shared" si="15"/>
        <v>0.81654400000000038</v>
      </c>
      <c r="AO119" s="121">
        <f t="shared" si="16"/>
        <v>1.9008999999999832E-3</v>
      </c>
      <c r="AP119" s="121">
        <f t="shared" si="17"/>
        <v>1.3112800000000258E-3</v>
      </c>
      <c r="AQ119" s="87">
        <f t="shared" si="18"/>
        <v>-2.142517999999996E-3</v>
      </c>
      <c r="AR119" s="37"/>
      <c r="AS119" s="233"/>
      <c r="AT119" s="37"/>
    </row>
    <row r="120" spans="2:46" ht="13.5" customHeight="1" x14ac:dyDescent="0.15">
      <c r="B120" s="285"/>
      <c r="C120" s="27" t="s">
        <v>35</v>
      </c>
      <c r="D120" s="186"/>
      <c r="E120" s="56"/>
      <c r="F120" s="187">
        <v>39.215518000000003</v>
      </c>
      <c r="G120" s="187">
        <v>42.493046999999997</v>
      </c>
      <c r="H120" s="187">
        <v>0.98981825999999995</v>
      </c>
      <c r="I120" s="62">
        <v>0.99354534999999999</v>
      </c>
      <c r="J120" s="62">
        <v>2.1161570000000001E-2</v>
      </c>
      <c r="K120" s="188"/>
      <c r="L120" s="258"/>
      <c r="M120" s="258"/>
      <c r="N120" s="56"/>
      <c r="O120" s="28"/>
      <c r="P120" s="56"/>
      <c r="Q120" s="28"/>
      <c r="R120" s="132"/>
      <c r="S120" s="213"/>
      <c r="T120" s="285"/>
      <c r="U120" s="27" t="s">
        <v>35</v>
      </c>
      <c r="V120" s="186"/>
      <c r="W120" s="56"/>
      <c r="X120" s="187">
        <v>40.243816000000002</v>
      </c>
      <c r="Y120" s="187">
        <v>43.458965999999997</v>
      </c>
      <c r="Z120" s="187">
        <v>0.99097575999999998</v>
      </c>
      <c r="AA120" s="62">
        <v>0.99443250999999999</v>
      </c>
      <c r="AB120" s="62">
        <v>1.7886136E-2</v>
      </c>
      <c r="AC120" s="188"/>
      <c r="AD120" s="258"/>
      <c r="AE120" s="258"/>
      <c r="AF120" s="56"/>
      <c r="AG120" s="28"/>
      <c r="AH120" s="56"/>
      <c r="AI120" s="28"/>
      <c r="AJ120" s="132"/>
      <c r="AK120" s="199"/>
      <c r="AL120" s="285"/>
      <c r="AM120" s="86">
        <f t="shared" si="14"/>
        <v>1.0282979999999995</v>
      </c>
      <c r="AN120" s="121">
        <f t="shared" si="15"/>
        <v>0.96591899999999953</v>
      </c>
      <c r="AO120" s="121">
        <f t="shared" si="16"/>
        <v>1.1575000000000335E-3</v>
      </c>
      <c r="AP120" s="121">
        <f t="shared" si="17"/>
        <v>8.8715999999999795E-4</v>
      </c>
      <c r="AQ120" s="87">
        <f t="shared" si="18"/>
        <v>-3.2754340000000007E-3</v>
      </c>
      <c r="AR120" s="37"/>
      <c r="AS120" s="233"/>
      <c r="AT120" s="37"/>
    </row>
    <row r="121" spans="2:46" ht="13.5" customHeight="1" x14ac:dyDescent="0.15">
      <c r="B121" s="285"/>
      <c r="C121" s="27" t="s">
        <v>37</v>
      </c>
      <c r="D121" s="186"/>
      <c r="E121" s="56"/>
      <c r="F121" s="187">
        <v>43.393805</v>
      </c>
      <c r="G121" s="187">
        <v>46.467619999999997</v>
      </c>
      <c r="H121" s="187">
        <v>0.99396397000000003</v>
      </c>
      <c r="I121" s="62">
        <v>0.99690378000000002</v>
      </c>
      <c r="J121" s="62">
        <v>9.2159089999999996E-3</v>
      </c>
      <c r="K121" s="188"/>
      <c r="L121" s="258"/>
      <c r="M121" s="258"/>
      <c r="N121" s="56"/>
      <c r="O121" s="28"/>
      <c r="P121" s="56"/>
      <c r="Q121" s="28"/>
      <c r="R121" s="132"/>
      <c r="S121" s="213"/>
      <c r="T121" s="285"/>
      <c r="U121" s="27" t="s">
        <v>37</v>
      </c>
      <c r="V121" s="186"/>
      <c r="W121" s="56"/>
      <c r="X121" s="187">
        <v>44.124465000000001</v>
      </c>
      <c r="Y121" s="187">
        <v>47.089933000000002</v>
      </c>
      <c r="Z121" s="187">
        <v>0.99436795</v>
      </c>
      <c r="AA121" s="62">
        <v>0.99731338999999997</v>
      </c>
      <c r="AB121" s="62">
        <v>8.6035569999999995E-3</v>
      </c>
      <c r="AC121" s="188"/>
      <c r="AD121" s="258"/>
      <c r="AE121" s="258"/>
      <c r="AF121" s="56"/>
      <c r="AG121" s="28"/>
      <c r="AH121" s="56"/>
      <c r="AI121" s="28"/>
      <c r="AJ121" s="132"/>
      <c r="AK121" s="199"/>
      <c r="AL121" s="285"/>
      <c r="AM121" s="86">
        <f t="shared" si="14"/>
        <v>0.73066000000000031</v>
      </c>
      <c r="AN121" s="121">
        <f t="shared" si="15"/>
        <v>0.62231300000000545</v>
      </c>
      <c r="AO121" s="121">
        <f t="shared" si="16"/>
        <v>4.0397999999997047E-4</v>
      </c>
      <c r="AP121" s="121">
        <f t="shared" si="17"/>
        <v>4.0960999999994918E-4</v>
      </c>
      <c r="AQ121" s="87">
        <f t="shared" si="18"/>
        <v>-6.1235200000000004E-4</v>
      </c>
      <c r="AR121" s="37"/>
      <c r="AS121" s="233"/>
      <c r="AT121" s="37"/>
    </row>
    <row r="122" spans="2:46" ht="13.5" customHeight="1" thickBot="1" x14ac:dyDescent="0.2">
      <c r="B122" s="286"/>
      <c r="C122" s="27"/>
      <c r="D122" s="186"/>
      <c r="E122" s="56"/>
      <c r="F122" s="189"/>
      <c r="G122" s="189"/>
      <c r="H122" s="189"/>
      <c r="I122" s="56"/>
      <c r="J122" s="56"/>
      <c r="K122" s="188"/>
      <c r="L122" s="258"/>
      <c r="M122" s="258"/>
      <c r="N122" s="56"/>
      <c r="O122" s="28"/>
      <c r="P122" s="56"/>
      <c r="Q122" s="28"/>
      <c r="R122" s="184"/>
      <c r="S122" s="213"/>
      <c r="T122" s="286"/>
      <c r="U122" s="27"/>
      <c r="V122" s="186"/>
      <c r="W122" s="56"/>
      <c r="X122" s="189"/>
      <c r="Y122" s="189"/>
      <c r="Z122" s="189"/>
      <c r="AA122" s="56"/>
      <c r="AB122" s="56"/>
      <c r="AC122" s="188"/>
      <c r="AD122" s="258"/>
      <c r="AE122" s="258"/>
      <c r="AF122" s="56"/>
      <c r="AG122" s="28"/>
      <c r="AH122" s="56"/>
      <c r="AI122" s="28"/>
      <c r="AJ122" s="184"/>
      <c r="AK122" s="199"/>
      <c r="AL122" s="286"/>
      <c r="AM122" s="122" t="str">
        <f t="shared" si="14"/>
        <v/>
      </c>
      <c r="AN122" s="123" t="str">
        <f t="shared" si="15"/>
        <v/>
      </c>
      <c r="AO122" s="123" t="str">
        <f t="shared" si="16"/>
        <v/>
      </c>
      <c r="AP122" s="123" t="str">
        <f t="shared" si="17"/>
        <v/>
      </c>
      <c r="AQ122" s="124" t="str">
        <f t="shared" si="18"/>
        <v/>
      </c>
      <c r="AR122" s="37"/>
      <c r="AS122" s="233"/>
      <c r="AT122" s="37"/>
    </row>
    <row r="123" spans="2:46" ht="13.5" customHeight="1" x14ac:dyDescent="0.15">
      <c r="B123" s="284" t="s">
        <v>89</v>
      </c>
      <c r="C123" s="25" t="s">
        <v>33</v>
      </c>
      <c r="D123" s="39"/>
      <c r="E123" s="55"/>
      <c r="F123" s="96">
        <v>32.296669000000001</v>
      </c>
      <c r="G123" s="96">
        <v>36.243318000000002</v>
      </c>
      <c r="H123" s="96">
        <v>0.96956993999999996</v>
      </c>
      <c r="I123" s="60">
        <v>0.97718870999999996</v>
      </c>
      <c r="J123" s="60">
        <v>6.2525875999999994E-2</v>
      </c>
      <c r="K123" s="61"/>
      <c r="L123" s="257"/>
      <c r="M123" s="257"/>
      <c r="N123" s="55"/>
      <c r="O123" s="26"/>
      <c r="P123" s="55"/>
      <c r="Q123" s="26"/>
      <c r="R123" s="131"/>
      <c r="S123" s="213"/>
      <c r="T123" s="284" t="s">
        <v>89</v>
      </c>
      <c r="U123" s="25" t="s">
        <v>33</v>
      </c>
      <c r="V123" s="39"/>
      <c r="W123" s="55"/>
      <c r="X123" s="96">
        <v>32.839931</v>
      </c>
      <c r="Y123" s="96">
        <v>36.711142000000002</v>
      </c>
      <c r="Z123" s="96">
        <v>0.97025961000000005</v>
      </c>
      <c r="AA123" s="60">
        <v>0.97703088999999999</v>
      </c>
      <c r="AB123" s="60">
        <v>6.4242564000000002E-2</v>
      </c>
      <c r="AC123" s="61"/>
      <c r="AD123" s="257"/>
      <c r="AE123" s="257"/>
      <c r="AF123" s="55"/>
      <c r="AG123" s="26"/>
      <c r="AH123" s="55"/>
      <c r="AI123" s="26"/>
      <c r="AJ123" s="131"/>
      <c r="AK123" s="199"/>
      <c r="AL123" s="284" t="s">
        <v>89</v>
      </c>
      <c r="AM123" s="119">
        <f t="shared" si="14"/>
        <v>0.54326199999999858</v>
      </c>
      <c r="AN123" s="95">
        <f t="shared" si="15"/>
        <v>0.46782400000000024</v>
      </c>
      <c r="AO123" s="95">
        <f t="shared" si="16"/>
        <v>6.896700000000866E-4</v>
      </c>
      <c r="AP123" s="95">
        <f t="shared" si="17"/>
        <v>-1.578199999999752E-4</v>
      </c>
      <c r="AQ123" s="120">
        <f t="shared" si="18"/>
        <v>1.7166880000000079E-3</v>
      </c>
      <c r="AR123" s="37"/>
      <c r="AS123" s="233"/>
      <c r="AT123" s="37"/>
    </row>
    <row r="124" spans="2:46" ht="13.5" customHeight="1" x14ac:dyDescent="0.15">
      <c r="B124" s="285"/>
      <c r="C124" s="27" t="s">
        <v>34</v>
      </c>
      <c r="D124" s="186"/>
      <c r="E124" s="56"/>
      <c r="F124" s="187">
        <v>35.792200000000001</v>
      </c>
      <c r="G124" s="187">
        <v>39.173876</v>
      </c>
      <c r="H124" s="187">
        <v>0.97992749999999995</v>
      </c>
      <c r="I124" s="62">
        <v>0.98607389000000001</v>
      </c>
      <c r="J124" s="62">
        <v>4.2054385E-2</v>
      </c>
      <c r="K124" s="188"/>
      <c r="L124" s="258"/>
      <c r="M124" s="258"/>
      <c r="N124" s="56"/>
      <c r="O124" s="28"/>
      <c r="P124" s="56"/>
      <c r="Q124" s="28"/>
      <c r="R124" s="132"/>
      <c r="S124" s="213"/>
      <c r="T124" s="285"/>
      <c r="U124" s="27" t="s">
        <v>34</v>
      </c>
      <c r="V124" s="186"/>
      <c r="W124" s="56"/>
      <c r="X124" s="187">
        <v>36.292040999999998</v>
      </c>
      <c r="Y124" s="187">
        <v>39.663803999999999</v>
      </c>
      <c r="Z124" s="187">
        <v>0.98197933999999998</v>
      </c>
      <c r="AA124" s="62">
        <v>0.98760738000000003</v>
      </c>
      <c r="AB124" s="62">
        <v>3.9292744999999997E-2</v>
      </c>
      <c r="AC124" s="188"/>
      <c r="AD124" s="258"/>
      <c r="AE124" s="258"/>
      <c r="AF124" s="56"/>
      <c r="AG124" s="28"/>
      <c r="AH124" s="56"/>
      <c r="AI124" s="28"/>
      <c r="AJ124" s="132"/>
      <c r="AK124" s="199"/>
      <c r="AL124" s="285"/>
      <c r="AM124" s="86">
        <f t="shared" si="14"/>
        <v>0.49984099999999643</v>
      </c>
      <c r="AN124" s="121">
        <f t="shared" si="15"/>
        <v>0.48992799999999903</v>
      </c>
      <c r="AO124" s="121">
        <f t="shared" si="16"/>
        <v>2.051840000000027E-3</v>
      </c>
      <c r="AP124" s="121">
        <f t="shared" si="17"/>
        <v>1.5334900000000262E-3</v>
      </c>
      <c r="AQ124" s="87">
        <f t="shared" si="18"/>
        <v>-2.7616400000000027E-3</v>
      </c>
      <c r="AR124" s="37"/>
      <c r="AS124" s="233"/>
      <c r="AT124" s="37"/>
    </row>
    <row r="125" spans="2:46" ht="13.5" customHeight="1" x14ac:dyDescent="0.15">
      <c r="B125" s="285"/>
      <c r="C125" s="27" t="s">
        <v>35</v>
      </c>
      <c r="D125" s="186"/>
      <c r="E125" s="56"/>
      <c r="F125" s="187">
        <v>39.478445999999998</v>
      </c>
      <c r="G125" s="187">
        <v>42.593525999999997</v>
      </c>
      <c r="H125" s="187">
        <v>0.98957611000000001</v>
      </c>
      <c r="I125" s="62">
        <v>0.99316422000000004</v>
      </c>
      <c r="J125" s="62">
        <v>2.1554666E-2</v>
      </c>
      <c r="K125" s="188"/>
      <c r="L125" s="258"/>
      <c r="M125" s="258"/>
      <c r="N125" s="56"/>
      <c r="O125" s="28"/>
      <c r="P125" s="56"/>
      <c r="Q125" s="28"/>
      <c r="R125" s="132"/>
      <c r="S125" s="213"/>
      <c r="T125" s="285"/>
      <c r="U125" s="27" t="s">
        <v>35</v>
      </c>
      <c r="V125" s="186"/>
      <c r="W125" s="56"/>
      <c r="X125" s="187">
        <v>40.000399999999999</v>
      </c>
      <c r="Y125" s="187">
        <v>43.240062999999999</v>
      </c>
      <c r="Z125" s="187">
        <v>0.99060616999999995</v>
      </c>
      <c r="AA125" s="62">
        <v>0.99394526999999999</v>
      </c>
      <c r="AB125" s="62">
        <v>1.9176039999999998E-2</v>
      </c>
      <c r="AC125" s="188"/>
      <c r="AD125" s="258"/>
      <c r="AE125" s="258"/>
      <c r="AF125" s="56"/>
      <c r="AG125" s="28"/>
      <c r="AH125" s="56"/>
      <c r="AI125" s="28"/>
      <c r="AJ125" s="132"/>
      <c r="AK125" s="199"/>
      <c r="AL125" s="285"/>
      <c r="AM125" s="86">
        <f t="shared" si="14"/>
        <v>0.52195400000000092</v>
      </c>
      <c r="AN125" s="121">
        <f t="shared" si="15"/>
        <v>0.64653700000000214</v>
      </c>
      <c r="AO125" s="121">
        <f t="shared" si="16"/>
        <v>1.0300599999999438E-3</v>
      </c>
      <c r="AP125" s="121">
        <f t="shared" si="17"/>
        <v>7.8104999999994984E-4</v>
      </c>
      <c r="AQ125" s="87">
        <f t="shared" si="18"/>
        <v>-2.3786260000000017E-3</v>
      </c>
      <c r="AR125" s="37"/>
      <c r="AS125" s="233"/>
      <c r="AT125" s="37"/>
    </row>
    <row r="126" spans="2:46" ht="13.5" customHeight="1" x14ac:dyDescent="0.15">
      <c r="B126" s="285"/>
      <c r="C126" s="27" t="s">
        <v>37</v>
      </c>
      <c r="D126" s="186"/>
      <c r="E126" s="56"/>
      <c r="F126" s="187">
        <v>43.610841000000001</v>
      </c>
      <c r="G126" s="187">
        <v>46.627006999999999</v>
      </c>
      <c r="H126" s="187">
        <v>0.99388734000000001</v>
      </c>
      <c r="I126" s="62">
        <v>0.99684094000000001</v>
      </c>
      <c r="J126" s="62">
        <v>9.4419345000000005E-3</v>
      </c>
      <c r="K126" s="188"/>
      <c r="L126" s="258"/>
      <c r="M126" s="258"/>
      <c r="N126" s="56"/>
      <c r="O126" s="28"/>
      <c r="P126" s="56"/>
      <c r="Q126" s="28"/>
      <c r="R126" s="132"/>
      <c r="S126" s="213"/>
      <c r="T126" s="285"/>
      <c r="U126" s="27" t="s">
        <v>37</v>
      </c>
      <c r="V126" s="186"/>
      <c r="W126" s="56"/>
      <c r="X126" s="187">
        <v>44.338576000000003</v>
      </c>
      <c r="Y126" s="187">
        <v>47.2654</v>
      </c>
      <c r="Z126" s="187">
        <v>0.99427856999999997</v>
      </c>
      <c r="AA126" s="62">
        <v>0.99726303000000005</v>
      </c>
      <c r="AB126" s="62">
        <v>8.9530289999999995E-3</v>
      </c>
      <c r="AC126" s="188"/>
      <c r="AD126" s="258"/>
      <c r="AE126" s="258"/>
      <c r="AF126" s="56"/>
      <c r="AG126" s="28"/>
      <c r="AH126" s="56"/>
      <c r="AI126" s="28"/>
      <c r="AJ126" s="132"/>
      <c r="AK126" s="199"/>
      <c r="AL126" s="285"/>
      <c r="AM126" s="86">
        <f t="shared" si="14"/>
        <v>0.72773500000000269</v>
      </c>
      <c r="AN126" s="121">
        <f t="shared" si="15"/>
        <v>0.63839300000000065</v>
      </c>
      <c r="AO126" s="121">
        <f t="shared" si="16"/>
        <v>3.9122999999996466E-4</v>
      </c>
      <c r="AP126" s="121">
        <f t="shared" si="17"/>
        <v>4.220900000000416E-4</v>
      </c>
      <c r="AQ126" s="87">
        <f t="shared" si="18"/>
        <v>-4.8890550000000102E-4</v>
      </c>
      <c r="AR126" s="37"/>
      <c r="AS126" s="233"/>
      <c r="AT126" s="37"/>
    </row>
    <row r="127" spans="2:46" ht="13.5" customHeight="1" thickBot="1" x14ac:dyDescent="0.2">
      <c r="B127" s="286"/>
      <c r="C127" s="27"/>
      <c r="D127" s="186"/>
      <c r="E127" s="56"/>
      <c r="F127" s="189"/>
      <c r="G127" s="189"/>
      <c r="H127" s="189"/>
      <c r="I127" s="56"/>
      <c r="J127" s="56"/>
      <c r="K127" s="188"/>
      <c r="L127" s="258"/>
      <c r="M127" s="258"/>
      <c r="N127" s="56"/>
      <c r="O127" s="28"/>
      <c r="P127" s="56"/>
      <c r="Q127" s="28"/>
      <c r="R127" s="184"/>
      <c r="S127" s="213"/>
      <c r="T127" s="286"/>
      <c r="U127" s="27"/>
      <c r="V127" s="186"/>
      <c r="W127" s="56"/>
      <c r="X127" s="189"/>
      <c r="Y127" s="189"/>
      <c r="Z127" s="189"/>
      <c r="AA127" s="56"/>
      <c r="AB127" s="56"/>
      <c r="AC127" s="188"/>
      <c r="AD127" s="258"/>
      <c r="AE127" s="258"/>
      <c r="AF127" s="56"/>
      <c r="AG127" s="28"/>
      <c r="AH127" s="56"/>
      <c r="AI127" s="28"/>
      <c r="AJ127" s="184"/>
      <c r="AK127" s="199"/>
      <c r="AL127" s="286"/>
      <c r="AM127" s="122" t="str">
        <f t="shared" si="14"/>
        <v/>
      </c>
      <c r="AN127" s="123" t="str">
        <f t="shared" si="15"/>
        <v/>
      </c>
      <c r="AO127" s="123" t="str">
        <f t="shared" si="16"/>
        <v/>
      </c>
      <c r="AP127" s="123" t="str">
        <f t="shared" si="17"/>
        <v/>
      </c>
      <c r="AQ127" s="124" t="str">
        <f t="shared" si="18"/>
        <v/>
      </c>
      <c r="AR127" s="37"/>
      <c r="AS127" s="233"/>
      <c r="AT127" s="37"/>
    </row>
    <row r="128" spans="2:46" ht="13.5" customHeight="1" x14ac:dyDescent="0.15">
      <c r="B128" s="284" t="s">
        <v>90</v>
      </c>
      <c r="C128" s="25" t="s">
        <v>33</v>
      </c>
      <c r="D128" s="39"/>
      <c r="E128" s="55"/>
      <c r="F128" s="96">
        <v>32.609118000000002</v>
      </c>
      <c r="G128" s="96">
        <v>36.085501999999998</v>
      </c>
      <c r="H128" s="96">
        <v>0.96850449999999999</v>
      </c>
      <c r="I128" s="60">
        <v>0.97759573</v>
      </c>
      <c r="J128" s="60">
        <v>6.3053010000000007E-2</v>
      </c>
      <c r="K128" s="61"/>
      <c r="L128" s="257"/>
      <c r="M128" s="257"/>
      <c r="N128" s="55"/>
      <c r="O128" s="26"/>
      <c r="P128" s="55"/>
      <c r="Q128" s="26"/>
      <c r="R128" s="131"/>
      <c r="S128" s="213"/>
      <c r="T128" s="284" t="s">
        <v>90</v>
      </c>
      <c r="U128" s="25" t="s">
        <v>33</v>
      </c>
      <c r="V128" s="39"/>
      <c r="W128" s="55"/>
      <c r="X128" s="96">
        <v>32.658369</v>
      </c>
      <c r="Y128" s="96">
        <v>36.322313000000001</v>
      </c>
      <c r="Z128" s="96">
        <v>0.96919445999999998</v>
      </c>
      <c r="AA128" s="60">
        <v>0.97619683000000002</v>
      </c>
      <c r="AB128" s="60">
        <v>6.6010250000000006E-2</v>
      </c>
      <c r="AC128" s="61"/>
      <c r="AD128" s="257"/>
      <c r="AE128" s="257"/>
      <c r="AF128" s="55"/>
      <c r="AG128" s="26"/>
      <c r="AH128" s="55"/>
      <c r="AI128" s="26"/>
      <c r="AJ128" s="131"/>
      <c r="AK128" s="199"/>
      <c r="AL128" s="284" t="s">
        <v>90</v>
      </c>
      <c r="AM128" s="119">
        <f t="shared" si="14"/>
        <v>4.9250999999998157E-2</v>
      </c>
      <c r="AN128" s="95">
        <f t="shared" si="15"/>
        <v>0.23681100000000299</v>
      </c>
      <c r="AO128" s="95">
        <f t="shared" si="16"/>
        <v>6.8995999999998947E-4</v>
      </c>
      <c r="AP128" s="95">
        <f t="shared" si="17"/>
        <v>-1.3988999999999807E-3</v>
      </c>
      <c r="AQ128" s="120">
        <f t="shared" si="18"/>
        <v>2.9572399999999999E-3</v>
      </c>
      <c r="AR128" s="37"/>
      <c r="AS128" s="233"/>
      <c r="AT128" s="37"/>
    </row>
    <row r="129" spans="2:46" ht="13.5" customHeight="1" x14ac:dyDescent="0.15">
      <c r="B129" s="285"/>
      <c r="C129" s="27" t="s">
        <v>34</v>
      </c>
      <c r="D129" s="186"/>
      <c r="E129" s="56"/>
      <c r="F129" s="187">
        <v>35.258003000000002</v>
      </c>
      <c r="G129" s="187">
        <v>38.719436000000002</v>
      </c>
      <c r="H129" s="187">
        <v>0.97925969000000002</v>
      </c>
      <c r="I129" s="62">
        <v>0.98571143999999999</v>
      </c>
      <c r="J129" s="62">
        <v>4.3462550000000003E-2</v>
      </c>
      <c r="K129" s="188"/>
      <c r="L129" s="258"/>
      <c r="M129" s="258"/>
      <c r="N129" s="56"/>
      <c r="O129" s="28"/>
      <c r="P129" s="56"/>
      <c r="Q129" s="28"/>
      <c r="R129" s="132"/>
      <c r="S129" s="213"/>
      <c r="T129" s="285"/>
      <c r="U129" s="27" t="s">
        <v>34</v>
      </c>
      <c r="V129" s="186"/>
      <c r="W129" s="56"/>
      <c r="X129" s="187">
        <v>35.341175</v>
      </c>
      <c r="Y129" s="187">
        <v>38.837476000000002</v>
      </c>
      <c r="Z129" s="187">
        <v>0.98083980000000004</v>
      </c>
      <c r="AA129" s="62">
        <v>0.98616185000000001</v>
      </c>
      <c r="AB129" s="62">
        <v>4.0868144000000002E-2</v>
      </c>
      <c r="AC129" s="188"/>
      <c r="AD129" s="258"/>
      <c r="AE129" s="258"/>
      <c r="AF129" s="56"/>
      <c r="AG129" s="28"/>
      <c r="AH129" s="56"/>
      <c r="AI129" s="28"/>
      <c r="AJ129" s="132"/>
      <c r="AK129" s="199"/>
      <c r="AL129" s="285"/>
      <c r="AM129" s="86">
        <f t="shared" si="14"/>
        <v>8.3171999999997581E-2</v>
      </c>
      <c r="AN129" s="121">
        <f t="shared" si="15"/>
        <v>0.11804000000000059</v>
      </c>
      <c r="AO129" s="121">
        <f t="shared" si="16"/>
        <v>1.5801100000000234E-3</v>
      </c>
      <c r="AP129" s="121">
        <f t="shared" si="17"/>
        <v>4.5041000000001219E-4</v>
      </c>
      <c r="AQ129" s="87">
        <f t="shared" si="18"/>
        <v>-2.5944060000000005E-3</v>
      </c>
      <c r="AR129" s="37"/>
      <c r="AS129" s="233"/>
      <c r="AT129" s="37"/>
    </row>
    <row r="130" spans="2:46" ht="13.5" customHeight="1" x14ac:dyDescent="0.15">
      <c r="B130" s="285"/>
      <c r="C130" s="27" t="s">
        <v>35</v>
      </c>
      <c r="D130" s="186"/>
      <c r="E130" s="56"/>
      <c r="F130" s="187">
        <v>38.726160999999998</v>
      </c>
      <c r="G130" s="187">
        <v>42.251815000000001</v>
      </c>
      <c r="H130" s="187">
        <v>0.98932028000000005</v>
      </c>
      <c r="I130" s="62">
        <v>0.99301450999999996</v>
      </c>
      <c r="J130" s="62">
        <v>2.2298846000000001E-2</v>
      </c>
      <c r="K130" s="188"/>
      <c r="L130" s="258"/>
      <c r="M130" s="258"/>
      <c r="N130" s="56"/>
      <c r="O130" s="28"/>
      <c r="P130" s="56"/>
      <c r="Q130" s="28"/>
      <c r="R130" s="132"/>
      <c r="S130" s="213"/>
      <c r="T130" s="285"/>
      <c r="U130" s="27" t="s">
        <v>35</v>
      </c>
      <c r="V130" s="186"/>
      <c r="W130" s="56"/>
      <c r="X130" s="187">
        <v>39.449154</v>
      </c>
      <c r="Y130" s="187">
        <v>42.940992000000001</v>
      </c>
      <c r="Z130" s="187">
        <v>0.99029902000000003</v>
      </c>
      <c r="AA130" s="62">
        <v>0.99368555000000003</v>
      </c>
      <c r="AB130" s="62">
        <v>1.9689312E-2</v>
      </c>
      <c r="AC130" s="188"/>
      <c r="AD130" s="258"/>
      <c r="AE130" s="258"/>
      <c r="AF130" s="56"/>
      <c r="AG130" s="28"/>
      <c r="AH130" s="56"/>
      <c r="AI130" s="28"/>
      <c r="AJ130" s="132"/>
      <c r="AK130" s="199"/>
      <c r="AL130" s="285"/>
      <c r="AM130" s="86">
        <f t="shared" si="14"/>
        <v>0.72299300000000244</v>
      </c>
      <c r="AN130" s="121">
        <f t="shared" si="15"/>
        <v>0.68917700000000082</v>
      </c>
      <c r="AO130" s="121">
        <f t="shared" si="16"/>
        <v>9.7873999999997796E-4</v>
      </c>
      <c r="AP130" s="121">
        <f t="shared" si="17"/>
        <v>6.7104000000006714E-4</v>
      </c>
      <c r="AQ130" s="87">
        <f t="shared" si="18"/>
        <v>-2.6095340000000002E-3</v>
      </c>
      <c r="AR130" s="37"/>
      <c r="AS130" s="233"/>
      <c r="AT130" s="37"/>
    </row>
    <row r="131" spans="2:46" ht="13.5" customHeight="1" x14ac:dyDescent="0.15">
      <c r="B131" s="285"/>
      <c r="C131" s="27" t="s">
        <v>37</v>
      </c>
      <c r="D131" s="186"/>
      <c r="E131" s="56"/>
      <c r="F131" s="187">
        <v>43.333103999999999</v>
      </c>
      <c r="G131" s="187">
        <v>46.553249999999998</v>
      </c>
      <c r="H131" s="187">
        <v>0.99380986999999998</v>
      </c>
      <c r="I131" s="62">
        <v>0.99678677000000004</v>
      </c>
      <c r="J131" s="62">
        <v>9.5522179999999995E-3</v>
      </c>
      <c r="K131" s="188"/>
      <c r="L131" s="258"/>
      <c r="M131" s="258"/>
      <c r="N131" s="56"/>
      <c r="O131" s="28"/>
      <c r="P131" s="56"/>
      <c r="Q131" s="28"/>
      <c r="R131" s="132"/>
      <c r="S131" s="213"/>
      <c r="T131" s="285"/>
      <c r="U131" s="27" t="s">
        <v>37</v>
      </c>
      <c r="V131" s="186"/>
      <c r="W131" s="56"/>
      <c r="X131" s="187">
        <v>44.154001000000001</v>
      </c>
      <c r="Y131" s="187">
        <v>47.259613000000002</v>
      </c>
      <c r="Z131" s="187">
        <v>0.99414049000000004</v>
      </c>
      <c r="AA131" s="62">
        <v>0.99717155999999996</v>
      </c>
      <c r="AB131" s="62">
        <v>8.8220409999999992E-3</v>
      </c>
      <c r="AC131" s="188"/>
      <c r="AD131" s="258"/>
      <c r="AE131" s="258"/>
      <c r="AF131" s="56"/>
      <c r="AG131" s="28"/>
      <c r="AH131" s="56"/>
      <c r="AI131" s="28"/>
      <c r="AJ131" s="132"/>
      <c r="AK131" s="199"/>
      <c r="AL131" s="285"/>
      <c r="AM131" s="86">
        <f t="shared" si="14"/>
        <v>0.82089700000000221</v>
      </c>
      <c r="AN131" s="121">
        <f t="shared" si="15"/>
        <v>0.70636300000000318</v>
      </c>
      <c r="AO131" s="121">
        <f t="shared" si="16"/>
        <v>3.306200000000592E-4</v>
      </c>
      <c r="AP131" s="121">
        <f t="shared" si="17"/>
        <v>3.847899999999127E-4</v>
      </c>
      <c r="AQ131" s="87">
        <f t="shared" si="18"/>
        <v>-7.3017700000000026E-4</v>
      </c>
      <c r="AR131" s="37"/>
      <c r="AS131" s="233"/>
      <c r="AT131" s="37"/>
    </row>
    <row r="132" spans="2:46" ht="13.5" customHeight="1" thickBot="1" x14ac:dyDescent="0.2">
      <c r="B132" s="286"/>
      <c r="C132" s="27"/>
      <c r="D132" s="186"/>
      <c r="E132" s="56"/>
      <c r="F132" s="189"/>
      <c r="G132" s="189"/>
      <c r="H132" s="189"/>
      <c r="I132" s="56"/>
      <c r="J132" s="56"/>
      <c r="K132" s="188"/>
      <c r="L132" s="258"/>
      <c r="M132" s="258"/>
      <c r="N132" s="56"/>
      <c r="O132" s="28"/>
      <c r="P132" s="56"/>
      <c r="Q132" s="28"/>
      <c r="R132" s="184"/>
      <c r="S132" s="213"/>
      <c r="T132" s="286"/>
      <c r="U132" s="27"/>
      <c r="V132" s="186"/>
      <c r="W132" s="56"/>
      <c r="X132" s="189"/>
      <c r="Y132" s="189"/>
      <c r="Z132" s="189"/>
      <c r="AA132" s="56"/>
      <c r="AB132" s="56"/>
      <c r="AC132" s="188"/>
      <c r="AD132" s="258"/>
      <c r="AE132" s="258"/>
      <c r="AF132" s="56"/>
      <c r="AG132" s="28"/>
      <c r="AH132" s="56"/>
      <c r="AI132" s="28"/>
      <c r="AJ132" s="184"/>
      <c r="AK132" s="199"/>
      <c r="AL132" s="286"/>
      <c r="AM132" s="122" t="str">
        <f t="shared" si="14"/>
        <v/>
      </c>
      <c r="AN132" s="123" t="str">
        <f t="shared" si="15"/>
        <v/>
      </c>
      <c r="AO132" s="123" t="str">
        <f t="shared" si="16"/>
        <v/>
      </c>
      <c r="AP132" s="123" t="str">
        <f t="shared" si="17"/>
        <v/>
      </c>
      <c r="AQ132" s="124" t="str">
        <f t="shared" si="18"/>
        <v/>
      </c>
      <c r="AR132" s="37"/>
      <c r="AS132" s="233"/>
      <c r="AT132" s="37"/>
    </row>
    <row r="133" spans="2:46" ht="13.5" customHeight="1" x14ac:dyDescent="0.15">
      <c r="B133" s="284" t="s">
        <v>91</v>
      </c>
      <c r="C133" s="25" t="s">
        <v>33</v>
      </c>
      <c r="D133" s="39"/>
      <c r="E133" s="55"/>
      <c r="F133" s="96">
        <v>32.730441999999996</v>
      </c>
      <c r="G133" s="96">
        <v>36.408819999999999</v>
      </c>
      <c r="H133" s="96">
        <v>0.96936036000000003</v>
      </c>
      <c r="I133" s="60">
        <v>0.97863462000000001</v>
      </c>
      <c r="J133" s="60">
        <v>6.1828363999999997E-2</v>
      </c>
      <c r="K133" s="61"/>
      <c r="L133" s="257"/>
      <c r="M133" s="257"/>
      <c r="N133" s="55"/>
      <c r="O133" s="26"/>
      <c r="P133" s="55"/>
      <c r="Q133" s="26"/>
      <c r="R133" s="131"/>
      <c r="S133" s="213"/>
      <c r="T133" s="284" t="s">
        <v>91</v>
      </c>
      <c r="U133" s="25" t="s">
        <v>33</v>
      </c>
      <c r="V133" s="39"/>
      <c r="W133" s="55"/>
      <c r="X133" s="96">
        <v>32.682895000000002</v>
      </c>
      <c r="Y133" s="96">
        <v>36.412531999999999</v>
      </c>
      <c r="Z133" s="96">
        <v>0.96921489999999999</v>
      </c>
      <c r="AA133" s="60">
        <v>0.97659605999999999</v>
      </c>
      <c r="AB133" s="60">
        <v>6.6937090000000005E-2</v>
      </c>
      <c r="AC133" s="61"/>
      <c r="AD133" s="257"/>
      <c r="AE133" s="257"/>
      <c r="AF133" s="55"/>
      <c r="AG133" s="26"/>
      <c r="AH133" s="55"/>
      <c r="AI133" s="26"/>
      <c r="AJ133" s="131"/>
      <c r="AK133" s="199"/>
      <c r="AL133" s="284" t="s">
        <v>91</v>
      </c>
      <c r="AM133" s="119">
        <f t="shared" si="14"/>
        <v>-4.7546999999994455E-2</v>
      </c>
      <c r="AN133" s="95">
        <f t="shared" si="15"/>
        <v>3.7120000000001596E-3</v>
      </c>
      <c r="AO133" s="95">
        <f t="shared" si="16"/>
        <v>-1.4546000000004167E-4</v>
      </c>
      <c r="AP133" s="95">
        <f t="shared" si="17"/>
        <v>-2.0385600000000226E-3</v>
      </c>
      <c r="AQ133" s="120">
        <f t="shared" si="18"/>
        <v>5.1087260000000079E-3</v>
      </c>
      <c r="AR133" s="37"/>
      <c r="AS133" s="233"/>
      <c r="AT133" s="37"/>
    </row>
    <row r="134" spans="2:46" ht="13.5" customHeight="1" x14ac:dyDescent="0.15">
      <c r="B134" s="285"/>
      <c r="C134" s="27" t="s">
        <v>34</v>
      </c>
      <c r="D134" s="186"/>
      <c r="E134" s="56"/>
      <c r="F134" s="187">
        <v>35.541961999999998</v>
      </c>
      <c r="G134" s="187">
        <v>39.035635999999997</v>
      </c>
      <c r="H134" s="187">
        <v>0.97978089000000002</v>
      </c>
      <c r="I134" s="62">
        <v>0.98623815000000004</v>
      </c>
      <c r="J134" s="62">
        <v>4.3788724000000001E-2</v>
      </c>
      <c r="K134" s="188"/>
      <c r="L134" s="258"/>
      <c r="M134" s="258"/>
      <c r="N134" s="56"/>
      <c r="O134" s="28"/>
      <c r="P134" s="56"/>
      <c r="Q134" s="28"/>
      <c r="R134" s="132"/>
      <c r="S134" s="213"/>
      <c r="T134" s="285"/>
      <c r="U134" s="27" t="s">
        <v>34</v>
      </c>
      <c r="V134" s="186"/>
      <c r="W134" s="56"/>
      <c r="X134" s="187">
        <v>35.534798000000002</v>
      </c>
      <c r="Y134" s="187">
        <v>38.911794999999998</v>
      </c>
      <c r="Z134" s="187">
        <v>0.98116334999999999</v>
      </c>
      <c r="AA134" s="62">
        <v>0.98567245999999997</v>
      </c>
      <c r="AB134" s="62">
        <v>4.1529555000000003E-2</v>
      </c>
      <c r="AC134" s="188"/>
      <c r="AD134" s="258"/>
      <c r="AE134" s="258"/>
      <c r="AF134" s="56"/>
      <c r="AG134" s="28"/>
      <c r="AH134" s="56"/>
      <c r="AI134" s="28"/>
      <c r="AJ134" s="132"/>
      <c r="AK134" s="199"/>
      <c r="AL134" s="285"/>
      <c r="AM134" s="86">
        <f t="shared" si="14"/>
        <v>-7.1639999999959514E-3</v>
      </c>
      <c r="AN134" s="121">
        <f t="shared" si="15"/>
        <v>-0.12384099999999876</v>
      </c>
      <c r="AO134" s="121">
        <f t="shared" si="16"/>
        <v>1.3824599999999743E-3</v>
      </c>
      <c r="AP134" s="121">
        <f t="shared" si="17"/>
        <v>-5.6569000000006309E-4</v>
      </c>
      <c r="AQ134" s="87">
        <f t="shared" si="18"/>
        <v>-2.2591689999999984E-3</v>
      </c>
      <c r="AR134" s="37"/>
      <c r="AS134" s="233"/>
      <c r="AT134" s="37"/>
    </row>
    <row r="135" spans="2:46" ht="13.5" customHeight="1" x14ac:dyDescent="0.15">
      <c r="B135" s="285"/>
      <c r="C135" s="27" t="s">
        <v>35</v>
      </c>
      <c r="D135" s="186"/>
      <c r="E135" s="56"/>
      <c r="F135" s="187">
        <v>39.540863000000002</v>
      </c>
      <c r="G135" s="187">
        <v>42.883366000000002</v>
      </c>
      <c r="H135" s="187">
        <v>0.98955928999999998</v>
      </c>
      <c r="I135" s="62">
        <v>0.99348778999999998</v>
      </c>
      <c r="J135" s="62">
        <v>2.271948E-2</v>
      </c>
      <c r="K135" s="188"/>
      <c r="L135" s="258"/>
      <c r="M135" s="258"/>
      <c r="N135" s="56"/>
      <c r="O135" s="28"/>
      <c r="P135" s="56"/>
      <c r="Q135" s="28"/>
      <c r="R135" s="132"/>
      <c r="S135" s="213"/>
      <c r="T135" s="285"/>
      <c r="U135" s="27" t="s">
        <v>35</v>
      </c>
      <c r="V135" s="186"/>
      <c r="W135" s="56"/>
      <c r="X135" s="187">
        <v>39.805517000000002</v>
      </c>
      <c r="Y135" s="187">
        <v>43.182662999999998</v>
      </c>
      <c r="Z135" s="187">
        <v>0.99047658000000005</v>
      </c>
      <c r="AA135" s="62">
        <v>0.99396680999999998</v>
      </c>
      <c r="AB135" s="62">
        <v>2.0460323999999998E-2</v>
      </c>
      <c r="AC135" s="188"/>
      <c r="AD135" s="258"/>
      <c r="AE135" s="258"/>
      <c r="AF135" s="56"/>
      <c r="AG135" s="28"/>
      <c r="AH135" s="56"/>
      <c r="AI135" s="28"/>
      <c r="AJ135" s="132"/>
      <c r="AK135" s="199"/>
      <c r="AL135" s="285"/>
      <c r="AM135" s="86">
        <f t="shared" si="14"/>
        <v>0.26465400000000017</v>
      </c>
      <c r="AN135" s="121">
        <f t="shared" si="15"/>
        <v>0.29929699999999571</v>
      </c>
      <c r="AO135" s="121">
        <f t="shared" si="16"/>
        <v>9.1729000000007055E-4</v>
      </c>
      <c r="AP135" s="121">
        <f t="shared" si="17"/>
        <v>4.7901999999999667E-4</v>
      </c>
      <c r="AQ135" s="87">
        <f t="shared" si="18"/>
        <v>-2.2591560000000017E-3</v>
      </c>
      <c r="AR135" s="37"/>
      <c r="AS135" s="233"/>
      <c r="AT135" s="37"/>
    </row>
    <row r="136" spans="2:46" ht="13.5" customHeight="1" x14ac:dyDescent="0.15">
      <c r="B136" s="285"/>
      <c r="C136" s="27" t="s">
        <v>37</v>
      </c>
      <c r="D136" s="186"/>
      <c r="E136" s="56"/>
      <c r="F136" s="187">
        <v>43.633687999999999</v>
      </c>
      <c r="G136" s="187">
        <v>46.735697999999999</v>
      </c>
      <c r="H136" s="187">
        <v>0.99381390000000003</v>
      </c>
      <c r="I136" s="62">
        <v>0.99686529999999995</v>
      </c>
      <c r="J136" s="62">
        <v>1.0080256500000001E-2</v>
      </c>
      <c r="K136" s="188"/>
      <c r="L136" s="258"/>
      <c r="M136" s="258"/>
      <c r="N136" s="56"/>
      <c r="O136" s="28"/>
      <c r="P136" s="56"/>
      <c r="Q136" s="28"/>
      <c r="R136" s="132"/>
      <c r="S136" s="213"/>
      <c r="T136" s="285"/>
      <c r="U136" s="27" t="s">
        <v>37</v>
      </c>
      <c r="V136" s="186"/>
      <c r="W136" s="56"/>
      <c r="X136" s="187">
        <v>44.189225</v>
      </c>
      <c r="Y136" s="187">
        <v>47.228084000000003</v>
      </c>
      <c r="Z136" s="187">
        <v>0.99413222999999995</v>
      </c>
      <c r="AA136" s="62">
        <v>0.99714005999999999</v>
      </c>
      <c r="AB136" s="62">
        <v>9.2250390000000008E-3</v>
      </c>
      <c r="AC136" s="188"/>
      <c r="AD136" s="258"/>
      <c r="AE136" s="258"/>
      <c r="AF136" s="56"/>
      <c r="AG136" s="28"/>
      <c r="AH136" s="56"/>
      <c r="AI136" s="28"/>
      <c r="AJ136" s="132"/>
      <c r="AK136" s="199"/>
      <c r="AL136" s="285"/>
      <c r="AM136" s="86">
        <f t="shared" si="14"/>
        <v>0.55553700000000106</v>
      </c>
      <c r="AN136" s="121">
        <f t="shared" si="15"/>
        <v>0.49238600000000332</v>
      </c>
      <c r="AO136" s="121">
        <f t="shared" si="16"/>
        <v>3.1832999999992229E-4</v>
      </c>
      <c r="AP136" s="121">
        <f t="shared" si="17"/>
        <v>2.7476000000004053E-4</v>
      </c>
      <c r="AQ136" s="87">
        <f t="shared" si="18"/>
        <v>-8.5521749999999987E-4</v>
      </c>
      <c r="AR136" s="37"/>
      <c r="AS136" s="233"/>
      <c r="AT136" s="37"/>
    </row>
    <row r="137" spans="2:46" ht="13.5" customHeight="1" thickBot="1" x14ac:dyDescent="0.2">
      <c r="B137" s="286"/>
      <c r="C137" s="27"/>
      <c r="D137" s="186"/>
      <c r="E137" s="56"/>
      <c r="F137" s="189"/>
      <c r="G137" s="189"/>
      <c r="H137" s="189"/>
      <c r="I137" s="56"/>
      <c r="J137" s="56"/>
      <c r="K137" s="188"/>
      <c r="L137" s="258"/>
      <c r="M137" s="258"/>
      <c r="N137" s="56"/>
      <c r="O137" s="28"/>
      <c r="P137" s="56"/>
      <c r="Q137" s="28"/>
      <c r="R137" s="184"/>
      <c r="S137" s="213"/>
      <c r="T137" s="286"/>
      <c r="U137" s="27"/>
      <c r="V137" s="186"/>
      <c r="W137" s="56"/>
      <c r="X137" s="189"/>
      <c r="Y137" s="189"/>
      <c r="Z137" s="189"/>
      <c r="AA137" s="56"/>
      <c r="AB137" s="56"/>
      <c r="AC137" s="188"/>
      <c r="AD137" s="258"/>
      <c r="AE137" s="258"/>
      <c r="AF137" s="56"/>
      <c r="AG137" s="28"/>
      <c r="AH137" s="56"/>
      <c r="AI137" s="28"/>
      <c r="AJ137" s="184"/>
      <c r="AK137" s="199"/>
      <c r="AL137" s="286"/>
      <c r="AM137" s="122" t="str">
        <f t="shared" si="14"/>
        <v/>
      </c>
      <c r="AN137" s="123" t="str">
        <f t="shared" si="15"/>
        <v/>
      </c>
      <c r="AO137" s="123" t="str">
        <f t="shared" si="16"/>
        <v/>
      </c>
      <c r="AP137" s="123" t="str">
        <f t="shared" si="17"/>
        <v/>
      </c>
      <c r="AQ137" s="124" t="str">
        <f t="shared" si="18"/>
        <v/>
      </c>
      <c r="AR137" s="37"/>
      <c r="AS137" s="233"/>
      <c r="AT137" s="37"/>
    </row>
    <row r="138" spans="2:46" ht="13.5" customHeight="1" x14ac:dyDescent="0.15">
      <c r="B138" s="284" t="s">
        <v>92</v>
      </c>
      <c r="C138" s="25" t="s">
        <v>33</v>
      </c>
      <c r="D138" s="39"/>
      <c r="E138" s="55"/>
      <c r="F138" s="96"/>
      <c r="G138" s="96"/>
      <c r="H138" s="96"/>
      <c r="I138" s="60"/>
      <c r="J138" s="60"/>
      <c r="K138" s="61"/>
      <c r="L138" s="257"/>
      <c r="M138" s="257"/>
      <c r="N138" s="55"/>
      <c r="O138" s="26"/>
      <c r="P138" s="55"/>
      <c r="Q138" s="26"/>
      <c r="R138" s="131"/>
      <c r="S138" s="213"/>
      <c r="T138" s="284" t="s">
        <v>92</v>
      </c>
      <c r="U138" s="25" t="s">
        <v>33</v>
      </c>
      <c r="V138" s="39"/>
      <c r="W138" s="55"/>
      <c r="X138" s="96"/>
      <c r="Y138" s="96"/>
      <c r="Z138" s="96"/>
      <c r="AA138" s="60"/>
      <c r="AB138" s="60"/>
      <c r="AC138" s="61"/>
      <c r="AD138" s="257"/>
      <c r="AE138" s="257"/>
      <c r="AF138" s="55"/>
      <c r="AG138" s="26"/>
      <c r="AH138" s="55"/>
      <c r="AI138" s="26"/>
      <c r="AJ138" s="131"/>
      <c r="AK138" s="199"/>
      <c r="AL138" s="284" t="s">
        <v>92</v>
      </c>
      <c r="AM138" s="119" t="str">
        <f t="shared" si="14"/>
        <v/>
      </c>
      <c r="AN138" s="95" t="str">
        <f t="shared" si="15"/>
        <v/>
      </c>
      <c r="AO138" s="95" t="str">
        <f t="shared" si="16"/>
        <v/>
      </c>
      <c r="AP138" s="95" t="str">
        <f t="shared" si="17"/>
        <v/>
      </c>
      <c r="AQ138" s="120" t="str">
        <f t="shared" si="18"/>
        <v/>
      </c>
      <c r="AR138" s="37"/>
      <c r="AS138" s="233"/>
      <c r="AT138" s="37"/>
    </row>
    <row r="139" spans="2:46" ht="13.5" customHeight="1" x14ac:dyDescent="0.15">
      <c r="B139" s="285"/>
      <c r="C139" s="27" t="s">
        <v>34</v>
      </c>
      <c r="D139" s="186"/>
      <c r="E139" s="56"/>
      <c r="F139" s="187"/>
      <c r="G139" s="187"/>
      <c r="H139" s="187"/>
      <c r="I139" s="62"/>
      <c r="J139" s="62"/>
      <c r="K139" s="188"/>
      <c r="L139" s="258"/>
      <c r="M139" s="258"/>
      <c r="N139" s="56"/>
      <c r="O139" s="28"/>
      <c r="P139" s="56"/>
      <c r="Q139" s="28"/>
      <c r="R139" s="132"/>
      <c r="S139" s="213"/>
      <c r="T139" s="285"/>
      <c r="U139" s="27" t="s">
        <v>34</v>
      </c>
      <c r="V139" s="186"/>
      <c r="W139" s="56"/>
      <c r="X139" s="187"/>
      <c r="Y139" s="187"/>
      <c r="Z139" s="187"/>
      <c r="AA139" s="62"/>
      <c r="AB139" s="62"/>
      <c r="AC139" s="188"/>
      <c r="AD139" s="258"/>
      <c r="AE139" s="258"/>
      <c r="AF139" s="56"/>
      <c r="AG139" s="28"/>
      <c r="AH139" s="56"/>
      <c r="AI139" s="28"/>
      <c r="AJ139" s="132"/>
      <c r="AK139" s="199"/>
      <c r="AL139" s="285"/>
      <c r="AM139" s="86" t="str">
        <f t="shared" si="14"/>
        <v/>
      </c>
      <c r="AN139" s="121" t="str">
        <f t="shared" si="15"/>
        <v/>
      </c>
      <c r="AO139" s="121" t="str">
        <f t="shared" si="16"/>
        <v/>
      </c>
      <c r="AP139" s="121" t="str">
        <f t="shared" si="17"/>
        <v/>
      </c>
      <c r="AQ139" s="87" t="str">
        <f t="shared" si="18"/>
        <v/>
      </c>
      <c r="AR139" s="37"/>
      <c r="AS139" s="233"/>
      <c r="AT139" s="37"/>
    </row>
    <row r="140" spans="2:46" ht="13.5" customHeight="1" x14ac:dyDescent="0.15">
      <c r="B140" s="285"/>
      <c r="C140" s="27" t="s">
        <v>35</v>
      </c>
      <c r="D140" s="186"/>
      <c r="E140" s="56"/>
      <c r="F140" s="187"/>
      <c r="G140" s="187"/>
      <c r="H140" s="187"/>
      <c r="I140" s="62"/>
      <c r="J140" s="62"/>
      <c r="K140" s="188"/>
      <c r="L140" s="258"/>
      <c r="M140" s="258"/>
      <c r="N140" s="56"/>
      <c r="O140" s="28"/>
      <c r="P140" s="56"/>
      <c r="Q140" s="28"/>
      <c r="R140" s="132"/>
      <c r="S140" s="213"/>
      <c r="T140" s="285"/>
      <c r="U140" s="27" t="s">
        <v>35</v>
      </c>
      <c r="V140" s="186"/>
      <c r="W140" s="56"/>
      <c r="X140" s="187"/>
      <c r="Y140" s="187"/>
      <c r="Z140" s="187"/>
      <c r="AA140" s="62"/>
      <c r="AB140" s="62"/>
      <c r="AC140" s="188"/>
      <c r="AD140" s="258"/>
      <c r="AE140" s="258"/>
      <c r="AF140" s="56"/>
      <c r="AG140" s="28"/>
      <c r="AH140" s="56"/>
      <c r="AI140" s="28"/>
      <c r="AJ140" s="132"/>
      <c r="AK140" s="199"/>
      <c r="AL140" s="285"/>
      <c r="AM140" s="86" t="str">
        <f t="shared" si="14"/>
        <v/>
      </c>
      <c r="AN140" s="121" t="str">
        <f t="shared" si="15"/>
        <v/>
      </c>
      <c r="AO140" s="121" t="str">
        <f t="shared" si="16"/>
        <v/>
      </c>
      <c r="AP140" s="121" t="str">
        <f t="shared" si="17"/>
        <v/>
      </c>
      <c r="AQ140" s="87" t="str">
        <f t="shared" si="18"/>
        <v/>
      </c>
      <c r="AR140" s="37"/>
      <c r="AS140" s="233"/>
      <c r="AT140" s="37"/>
    </row>
    <row r="141" spans="2:46" ht="13.5" customHeight="1" x14ac:dyDescent="0.15">
      <c r="B141" s="285"/>
      <c r="C141" s="27" t="s">
        <v>37</v>
      </c>
      <c r="D141" s="186"/>
      <c r="E141" s="56"/>
      <c r="F141" s="187"/>
      <c r="G141" s="187"/>
      <c r="H141" s="187"/>
      <c r="I141" s="62"/>
      <c r="J141" s="62"/>
      <c r="K141" s="188"/>
      <c r="L141" s="258"/>
      <c r="M141" s="258"/>
      <c r="N141" s="56"/>
      <c r="O141" s="28"/>
      <c r="P141" s="56"/>
      <c r="Q141" s="28"/>
      <c r="R141" s="132"/>
      <c r="S141" s="213"/>
      <c r="T141" s="285"/>
      <c r="U141" s="27" t="s">
        <v>37</v>
      </c>
      <c r="V141" s="186"/>
      <c r="W141" s="56"/>
      <c r="X141" s="187"/>
      <c r="Y141" s="187"/>
      <c r="Z141" s="187"/>
      <c r="AA141" s="62"/>
      <c r="AB141" s="62"/>
      <c r="AC141" s="188"/>
      <c r="AD141" s="258"/>
      <c r="AE141" s="258"/>
      <c r="AF141" s="56"/>
      <c r="AG141" s="28"/>
      <c r="AH141" s="56"/>
      <c r="AI141" s="28"/>
      <c r="AJ141" s="132"/>
      <c r="AK141" s="199"/>
      <c r="AL141" s="285"/>
      <c r="AM141" s="86" t="str">
        <f t="shared" si="14"/>
        <v/>
      </c>
      <c r="AN141" s="121" t="str">
        <f t="shared" si="15"/>
        <v/>
      </c>
      <c r="AO141" s="121" t="str">
        <f t="shared" si="16"/>
        <v/>
      </c>
      <c r="AP141" s="121" t="str">
        <f t="shared" si="17"/>
        <v/>
      </c>
      <c r="AQ141" s="87" t="str">
        <f t="shared" si="18"/>
        <v/>
      </c>
      <c r="AR141" s="37"/>
      <c r="AS141" s="233"/>
      <c r="AT141" s="37"/>
    </row>
    <row r="142" spans="2:46" ht="13.5" customHeight="1" thickBot="1" x14ac:dyDescent="0.2">
      <c r="B142" s="286"/>
      <c r="C142" s="27"/>
      <c r="D142" s="186"/>
      <c r="E142" s="56"/>
      <c r="F142" s="189"/>
      <c r="G142" s="189"/>
      <c r="H142" s="189"/>
      <c r="I142" s="56"/>
      <c r="J142" s="56"/>
      <c r="K142" s="188"/>
      <c r="L142" s="258"/>
      <c r="M142" s="258"/>
      <c r="N142" s="56"/>
      <c r="O142" s="28"/>
      <c r="P142" s="56"/>
      <c r="Q142" s="28"/>
      <c r="R142" s="184"/>
      <c r="S142" s="213"/>
      <c r="T142" s="286"/>
      <c r="U142" s="27"/>
      <c r="V142" s="186"/>
      <c r="W142" s="56"/>
      <c r="X142" s="189"/>
      <c r="Y142" s="189"/>
      <c r="Z142" s="189"/>
      <c r="AA142" s="56"/>
      <c r="AB142" s="56"/>
      <c r="AC142" s="188"/>
      <c r="AD142" s="258"/>
      <c r="AE142" s="258"/>
      <c r="AF142" s="56"/>
      <c r="AG142" s="28"/>
      <c r="AH142" s="56"/>
      <c r="AI142" s="28"/>
      <c r="AJ142" s="184"/>
      <c r="AK142" s="199"/>
      <c r="AL142" s="286"/>
      <c r="AM142" s="122" t="str">
        <f t="shared" si="14"/>
        <v/>
      </c>
      <c r="AN142" s="123" t="str">
        <f t="shared" si="15"/>
        <v/>
      </c>
      <c r="AO142" s="123" t="str">
        <f t="shared" si="16"/>
        <v/>
      </c>
      <c r="AP142" s="123" t="str">
        <f t="shared" si="17"/>
        <v/>
      </c>
      <c r="AQ142" s="124" t="str">
        <f t="shared" si="18"/>
        <v/>
      </c>
      <c r="AR142" s="37"/>
      <c r="AS142" s="233"/>
      <c r="AT142" s="37"/>
    </row>
    <row r="143" spans="2:46" ht="13.5" customHeight="1" x14ac:dyDescent="0.15">
      <c r="B143" s="284" t="s">
        <v>93</v>
      </c>
      <c r="C143" s="25" t="s">
        <v>33</v>
      </c>
      <c r="D143" s="39"/>
      <c r="E143" s="55"/>
      <c r="F143" s="96"/>
      <c r="G143" s="96"/>
      <c r="H143" s="96"/>
      <c r="I143" s="60"/>
      <c r="J143" s="60"/>
      <c r="K143" s="61"/>
      <c r="L143" s="257"/>
      <c r="M143" s="257"/>
      <c r="N143" s="55"/>
      <c r="O143" s="26"/>
      <c r="P143" s="55"/>
      <c r="Q143" s="26"/>
      <c r="R143" s="131"/>
      <c r="S143" s="213"/>
      <c r="T143" s="284" t="s">
        <v>93</v>
      </c>
      <c r="U143" s="25" t="s">
        <v>33</v>
      </c>
      <c r="V143" s="39"/>
      <c r="W143" s="55"/>
      <c r="X143" s="96"/>
      <c r="Y143" s="96"/>
      <c r="Z143" s="96"/>
      <c r="AA143" s="60"/>
      <c r="AB143" s="60"/>
      <c r="AC143" s="61"/>
      <c r="AD143" s="257"/>
      <c r="AE143" s="257"/>
      <c r="AF143" s="55"/>
      <c r="AG143" s="26"/>
      <c r="AH143" s="55"/>
      <c r="AI143" s="26"/>
      <c r="AJ143" s="131"/>
      <c r="AK143" s="199"/>
      <c r="AL143" s="284" t="s">
        <v>93</v>
      </c>
      <c r="AM143" s="119" t="str">
        <f t="shared" si="14"/>
        <v/>
      </c>
      <c r="AN143" s="95" t="str">
        <f t="shared" si="15"/>
        <v/>
      </c>
      <c r="AO143" s="95" t="str">
        <f t="shared" si="16"/>
        <v/>
      </c>
      <c r="AP143" s="95" t="str">
        <f t="shared" si="17"/>
        <v/>
      </c>
      <c r="AQ143" s="120" t="str">
        <f t="shared" si="18"/>
        <v/>
      </c>
      <c r="AR143" s="37"/>
      <c r="AS143" s="233"/>
      <c r="AT143" s="37"/>
    </row>
    <row r="144" spans="2:46" ht="13.5" customHeight="1" x14ac:dyDescent="0.15">
      <c r="B144" s="285"/>
      <c r="C144" s="27" t="s">
        <v>34</v>
      </c>
      <c r="D144" s="186"/>
      <c r="E144" s="56"/>
      <c r="F144" s="187"/>
      <c r="G144" s="187"/>
      <c r="H144" s="187"/>
      <c r="I144" s="62"/>
      <c r="J144" s="62"/>
      <c r="K144" s="188"/>
      <c r="L144" s="258"/>
      <c r="M144" s="258"/>
      <c r="N144" s="56"/>
      <c r="O144" s="28"/>
      <c r="P144" s="56"/>
      <c r="Q144" s="28"/>
      <c r="R144" s="132"/>
      <c r="S144" s="213"/>
      <c r="T144" s="285"/>
      <c r="U144" s="27" t="s">
        <v>34</v>
      </c>
      <c r="V144" s="186"/>
      <c r="W144" s="56"/>
      <c r="X144" s="187"/>
      <c r="Y144" s="187"/>
      <c r="Z144" s="187"/>
      <c r="AA144" s="62"/>
      <c r="AB144" s="62"/>
      <c r="AC144" s="188"/>
      <c r="AD144" s="258"/>
      <c r="AE144" s="258"/>
      <c r="AF144" s="56"/>
      <c r="AG144" s="28"/>
      <c r="AH144" s="56"/>
      <c r="AI144" s="28"/>
      <c r="AJ144" s="132"/>
      <c r="AK144" s="199"/>
      <c r="AL144" s="285"/>
      <c r="AM144" s="86" t="str">
        <f t="shared" si="14"/>
        <v/>
      </c>
      <c r="AN144" s="121" t="str">
        <f t="shared" si="15"/>
        <v/>
      </c>
      <c r="AO144" s="121" t="str">
        <f t="shared" si="16"/>
        <v/>
      </c>
      <c r="AP144" s="121" t="str">
        <f t="shared" si="17"/>
        <v/>
      </c>
      <c r="AQ144" s="87" t="str">
        <f t="shared" si="18"/>
        <v/>
      </c>
      <c r="AR144" s="37"/>
      <c r="AS144" s="233"/>
      <c r="AT144" s="37"/>
    </row>
    <row r="145" spans="2:46" ht="13.5" customHeight="1" x14ac:dyDescent="0.15">
      <c r="B145" s="285"/>
      <c r="C145" s="27" t="s">
        <v>35</v>
      </c>
      <c r="D145" s="186"/>
      <c r="E145" s="56"/>
      <c r="F145" s="187"/>
      <c r="G145" s="187"/>
      <c r="H145" s="187"/>
      <c r="I145" s="62"/>
      <c r="J145" s="62"/>
      <c r="K145" s="188"/>
      <c r="L145" s="258"/>
      <c r="M145" s="258"/>
      <c r="N145" s="56"/>
      <c r="O145" s="28"/>
      <c r="P145" s="56"/>
      <c r="Q145" s="28"/>
      <c r="R145" s="132"/>
      <c r="S145" s="213"/>
      <c r="T145" s="285"/>
      <c r="U145" s="27" t="s">
        <v>35</v>
      </c>
      <c r="V145" s="186"/>
      <c r="W145" s="56"/>
      <c r="X145" s="187"/>
      <c r="Y145" s="187"/>
      <c r="Z145" s="187"/>
      <c r="AA145" s="62"/>
      <c r="AB145" s="62"/>
      <c r="AC145" s="188"/>
      <c r="AD145" s="258"/>
      <c r="AE145" s="258"/>
      <c r="AF145" s="56"/>
      <c r="AG145" s="28"/>
      <c r="AH145" s="56"/>
      <c r="AI145" s="28"/>
      <c r="AJ145" s="132"/>
      <c r="AK145" s="199"/>
      <c r="AL145" s="285"/>
      <c r="AM145" s="86" t="str">
        <f t="shared" si="14"/>
        <v/>
      </c>
      <c r="AN145" s="121" t="str">
        <f t="shared" si="15"/>
        <v/>
      </c>
      <c r="AO145" s="121" t="str">
        <f t="shared" si="16"/>
        <v/>
      </c>
      <c r="AP145" s="121" t="str">
        <f t="shared" si="17"/>
        <v/>
      </c>
      <c r="AQ145" s="87" t="str">
        <f t="shared" si="18"/>
        <v/>
      </c>
      <c r="AR145" s="37"/>
      <c r="AS145" s="233"/>
      <c r="AT145" s="37"/>
    </row>
    <row r="146" spans="2:46" ht="13.5" customHeight="1" x14ac:dyDescent="0.15">
      <c r="B146" s="285"/>
      <c r="C146" s="27" t="s">
        <v>37</v>
      </c>
      <c r="D146" s="186"/>
      <c r="E146" s="56"/>
      <c r="F146" s="187"/>
      <c r="G146" s="187"/>
      <c r="H146" s="187"/>
      <c r="I146" s="62"/>
      <c r="J146" s="62"/>
      <c r="K146" s="188"/>
      <c r="L146" s="258"/>
      <c r="M146" s="258"/>
      <c r="N146" s="56"/>
      <c r="O146" s="28"/>
      <c r="P146" s="56"/>
      <c r="Q146" s="28"/>
      <c r="R146" s="132"/>
      <c r="S146" s="213"/>
      <c r="T146" s="285"/>
      <c r="U146" s="27" t="s">
        <v>37</v>
      </c>
      <c r="V146" s="186"/>
      <c r="W146" s="56"/>
      <c r="X146" s="187"/>
      <c r="Y146" s="187"/>
      <c r="Z146" s="187"/>
      <c r="AA146" s="62"/>
      <c r="AB146" s="62"/>
      <c r="AC146" s="188"/>
      <c r="AD146" s="258"/>
      <c r="AE146" s="258"/>
      <c r="AF146" s="56"/>
      <c r="AG146" s="28"/>
      <c r="AH146" s="56"/>
      <c r="AI146" s="28"/>
      <c r="AJ146" s="132"/>
      <c r="AK146" s="199"/>
      <c r="AL146" s="285"/>
      <c r="AM146" s="86" t="str">
        <f t="shared" si="14"/>
        <v/>
      </c>
      <c r="AN146" s="121" t="str">
        <f t="shared" si="15"/>
        <v/>
      </c>
      <c r="AO146" s="121" t="str">
        <f t="shared" si="16"/>
        <v/>
      </c>
      <c r="AP146" s="121" t="str">
        <f t="shared" si="17"/>
        <v/>
      </c>
      <c r="AQ146" s="87" t="str">
        <f t="shared" si="18"/>
        <v/>
      </c>
      <c r="AR146" s="37"/>
      <c r="AS146" s="233"/>
      <c r="AT146" s="37"/>
    </row>
    <row r="147" spans="2:46" ht="13.5" customHeight="1" thickBot="1" x14ac:dyDescent="0.2">
      <c r="B147" s="286"/>
      <c r="C147" s="27"/>
      <c r="D147" s="186"/>
      <c r="E147" s="56"/>
      <c r="F147" s="189"/>
      <c r="G147" s="189"/>
      <c r="H147" s="189"/>
      <c r="I147" s="56"/>
      <c r="J147" s="56"/>
      <c r="K147" s="188"/>
      <c r="L147" s="258"/>
      <c r="M147" s="258"/>
      <c r="N147" s="56"/>
      <c r="O147" s="28"/>
      <c r="P147" s="56"/>
      <c r="Q147" s="28"/>
      <c r="R147" s="184"/>
      <c r="S147" s="213"/>
      <c r="T147" s="286"/>
      <c r="U147" s="27"/>
      <c r="V147" s="186"/>
      <c r="W147" s="56"/>
      <c r="X147" s="189"/>
      <c r="Y147" s="189"/>
      <c r="Z147" s="189"/>
      <c r="AA147" s="56"/>
      <c r="AB147" s="56"/>
      <c r="AC147" s="188"/>
      <c r="AD147" s="258"/>
      <c r="AE147" s="258"/>
      <c r="AF147" s="56"/>
      <c r="AG147" s="28"/>
      <c r="AH147" s="56"/>
      <c r="AI147" s="28"/>
      <c r="AJ147" s="184"/>
      <c r="AK147" s="199"/>
      <c r="AL147" s="286"/>
      <c r="AM147" s="122" t="str">
        <f t="shared" si="14"/>
        <v/>
      </c>
      <c r="AN147" s="123" t="str">
        <f t="shared" si="15"/>
        <v/>
      </c>
      <c r="AO147" s="123" t="str">
        <f t="shared" si="16"/>
        <v/>
      </c>
      <c r="AP147" s="123" t="str">
        <f t="shared" si="17"/>
        <v/>
      </c>
      <c r="AQ147" s="124" t="str">
        <f t="shared" si="18"/>
        <v/>
      </c>
      <c r="AR147" s="37"/>
      <c r="AS147" s="233"/>
      <c r="AT147" s="37"/>
    </row>
    <row r="148" spans="2:46" ht="13.5" customHeight="1" x14ac:dyDescent="0.15">
      <c r="B148" s="284" t="s">
        <v>94</v>
      </c>
      <c r="C148" s="25" t="s">
        <v>33</v>
      </c>
      <c r="D148" s="39"/>
      <c r="E148" s="55"/>
      <c r="F148" s="96"/>
      <c r="G148" s="96"/>
      <c r="H148" s="96"/>
      <c r="I148" s="60"/>
      <c r="J148" s="60"/>
      <c r="K148" s="61"/>
      <c r="L148" s="257"/>
      <c r="M148" s="257"/>
      <c r="N148" s="55"/>
      <c r="O148" s="26"/>
      <c r="P148" s="55"/>
      <c r="Q148" s="26"/>
      <c r="R148" s="131"/>
      <c r="S148" s="213"/>
      <c r="T148" s="284" t="s">
        <v>94</v>
      </c>
      <c r="U148" s="25" t="s">
        <v>33</v>
      </c>
      <c r="V148" s="39"/>
      <c r="W148" s="55"/>
      <c r="X148" s="96"/>
      <c r="Y148" s="96"/>
      <c r="Z148" s="96"/>
      <c r="AA148" s="60"/>
      <c r="AB148" s="60"/>
      <c r="AC148" s="61"/>
      <c r="AD148" s="257"/>
      <c r="AE148" s="257"/>
      <c r="AF148" s="55"/>
      <c r="AG148" s="26"/>
      <c r="AH148" s="55"/>
      <c r="AI148" s="26"/>
      <c r="AJ148" s="131"/>
      <c r="AK148" s="199"/>
      <c r="AL148" s="284" t="s">
        <v>94</v>
      </c>
      <c r="AM148" s="119" t="str">
        <f t="shared" si="14"/>
        <v/>
      </c>
      <c r="AN148" s="95" t="str">
        <f t="shared" si="15"/>
        <v/>
      </c>
      <c r="AO148" s="95" t="str">
        <f t="shared" si="16"/>
        <v/>
      </c>
      <c r="AP148" s="95" t="str">
        <f t="shared" si="17"/>
        <v/>
      </c>
      <c r="AQ148" s="120" t="str">
        <f t="shared" si="18"/>
        <v/>
      </c>
      <c r="AR148" s="37"/>
      <c r="AS148" s="233"/>
      <c r="AT148" s="37"/>
    </row>
    <row r="149" spans="2:46" ht="13.5" customHeight="1" x14ac:dyDescent="0.15">
      <c r="B149" s="285"/>
      <c r="C149" s="27" t="s">
        <v>34</v>
      </c>
      <c r="D149" s="186"/>
      <c r="E149" s="56"/>
      <c r="F149" s="187"/>
      <c r="G149" s="187"/>
      <c r="H149" s="187"/>
      <c r="I149" s="62"/>
      <c r="J149" s="62"/>
      <c r="K149" s="188"/>
      <c r="L149" s="258"/>
      <c r="M149" s="258"/>
      <c r="N149" s="56"/>
      <c r="O149" s="28"/>
      <c r="P149" s="56"/>
      <c r="Q149" s="28"/>
      <c r="R149" s="132"/>
      <c r="S149" s="213"/>
      <c r="T149" s="285"/>
      <c r="U149" s="27" t="s">
        <v>34</v>
      </c>
      <c r="V149" s="186"/>
      <c r="W149" s="56"/>
      <c r="X149" s="187"/>
      <c r="Y149" s="187"/>
      <c r="Z149" s="187"/>
      <c r="AA149" s="62"/>
      <c r="AB149" s="62"/>
      <c r="AC149" s="188"/>
      <c r="AD149" s="258"/>
      <c r="AE149" s="258"/>
      <c r="AF149" s="56"/>
      <c r="AG149" s="28"/>
      <c r="AH149" s="56"/>
      <c r="AI149" s="28"/>
      <c r="AJ149" s="132"/>
      <c r="AK149" s="199"/>
      <c r="AL149" s="285"/>
      <c r="AM149" s="86" t="str">
        <f t="shared" si="14"/>
        <v/>
      </c>
      <c r="AN149" s="121" t="str">
        <f t="shared" si="15"/>
        <v/>
      </c>
      <c r="AO149" s="121" t="str">
        <f t="shared" si="16"/>
        <v/>
      </c>
      <c r="AP149" s="121" t="str">
        <f t="shared" si="17"/>
        <v/>
      </c>
      <c r="AQ149" s="87" t="str">
        <f t="shared" si="18"/>
        <v/>
      </c>
      <c r="AR149" s="37"/>
      <c r="AS149" s="233"/>
      <c r="AT149" s="37"/>
    </row>
    <row r="150" spans="2:46" ht="13.5" customHeight="1" x14ac:dyDescent="0.15">
      <c r="B150" s="285"/>
      <c r="C150" s="27" t="s">
        <v>35</v>
      </c>
      <c r="D150" s="186"/>
      <c r="E150" s="56"/>
      <c r="F150" s="187"/>
      <c r="G150" s="187"/>
      <c r="H150" s="187"/>
      <c r="I150" s="62"/>
      <c r="J150" s="62"/>
      <c r="K150" s="188"/>
      <c r="L150" s="258"/>
      <c r="M150" s="258"/>
      <c r="N150" s="56"/>
      <c r="O150" s="28"/>
      <c r="P150" s="56"/>
      <c r="Q150" s="28"/>
      <c r="R150" s="132"/>
      <c r="S150" s="213"/>
      <c r="T150" s="285"/>
      <c r="U150" s="27" t="s">
        <v>35</v>
      </c>
      <c r="V150" s="186"/>
      <c r="W150" s="56"/>
      <c r="X150" s="187"/>
      <c r="Y150" s="187"/>
      <c r="Z150" s="187"/>
      <c r="AA150" s="62"/>
      <c r="AB150" s="62"/>
      <c r="AC150" s="188"/>
      <c r="AD150" s="258"/>
      <c r="AE150" s="258"/>
      <c r="AF150" s="56"/>
      <c r="AG150" s="28"/>
      <c r="AH150" s="56"/>
      <c r="AI150" s="28"/>
      <c r="AJ150" s="132"/>
      <c r="AK150" s="199"/>
      <c r="AL150" s="285"/>
      <c r="AM150" s="86" t="str">
        <f t="shared" si="14"/>
        <v/>
      </c>
      <c r="AN150" s="121" t="str">
        <f t="shared" si="15"/>
        <v/>
      </c>
      <c r="AO150" s="121" t="str">
        <f t="shared" si="16"/>
        <v/>
      </c>
      <c r="AP150" s="121" t="str">
        <f t="shared" si="17"/>
        <v/>
      </c>
      <c r="AQ150" s="87" t="str">
        <f t="shared" si="18"/>
        <v/>
      </c>
      <c r="AR150" s="37"/>
      <c r="AS150" s="233"/>
      <c r="AT150" s="37"/>
    </row>
    <row r="151" spans="2:46" ht="13.5" customHeight="1" x14ac:dyDescent="0.15">
      <c r="B151" s="285"/>
      <c r="C151" s="27" t="s">
        <v>37</v>
      </c>
      <c r="D151" s="186"/>
      <c r="E151" s="56"/>
      <c r="F151" s="187"/>
      <c r="G151" s="187"/>
      <c r="H151" s="187"/>
      <c r="I151" s="62"/>
      <c r="J151" s="62"/>
      <c r="K151" s="188"/>
      <c r="L151" s="258"/>
      <c r="M151" s="258"/>
      <c r="N151" s="56"/>
      <c r="O151" s="28"/>
      <c r="P151" s="56"/>
      <c r="Q151" s="28"/>
      <c r="R151" s="132"/>
      <c r="S151" s="213"/>
      <c r="T151" s="285"/>
      <c r="U151" s="27" t="s">
        <v>37</v>
      </c>
      <c r="V151" s="186"/>
      <c r="W151" s="56"/>
      <c r="X151" s="187"/>
      <c r="Y151" s="187"/>
      <c r="Z151" s="187"/>
      <c r="AA151" s="62"/>
      <c r="AB151" s="62"/>
      <c r="AC151" s="188"/>
      <c r="AD151" s="258"/>
      <c r="AE151" s="258"/>
      <c r="AF151" s="56"/>
      <c r="AG151" s="28"/>
      <c r="AH151" s="56"/>
      <c r="AI151" s="28"/>
      <c r="AJ151" s="132"/>
      <c r="AK151" s="199"/>
      <c r="AL151" s="285"/>
      <c r="AM151" s="86" t="str">
        <f t="shared" si="14"/>
        <v/>
      </c>
      <c r="AN151" s="121" t="str">
        <f t="shared" si="15"/>
        <v/>
      </c>
      <c r="AO151" s="121" t="str">
        <f t="shared" si="16"/>
        <v/>
      </c>
      <c r="AP151" s="121" t="str">
        <f t="shared" si="17"/>
        <v/>
      </c>
      <c r="AQ151" s="87" t="str">
        <f t="shared" si="18"/>
        <v/>
      </c>
      <c r="AR151" s="37"/>
      <c r="AS151" s="233"/>
      <c r="AT151" s="37"/>
    </row>
    <row r="152" spans="2:46" ht="13.5" customHeight="1" thickBot="1" x14ac:dyDescent="0.2">
      <c r="B152" s="286"/>
      <c r="C152" s="27"/>
      <c r="D152" s="186"/>
      <c r="E152" s="56"/>
      <c r="F152" s="189"/>
      <c r="G152" s="189"/>
      <c r="H152" s="189"/>
      <c r="I152" s="56"/>
      <c r="J152" s="56"/>
      <c r="K152" s="188"/>
      <c r="L152" s="258"/>
      <c r="M152" s="258"/>
      <c r="N152" s="56"/>
      <c r="O152" s="28"/>
      <c r="P152" s="56"/>
      <c r="Q152" s="28"/>
      <c r="R152" s="184"/>
      <c r="S152" s="213"/>
      <c r="T152" s="286"/>
      <c r="U152" s="27"/>
      <c r="V152" s="186"/>
      <c r="W152" s="56"/>
      <c r="X152" s="189"/>
      <c r="Y152" s="189"/>
      <c r="Z152" s="189"/>
      <c r="AA152" s="56"/>
      <c r="AB152" s="56"/>
      <c r="AC152" s="188"/>
      <c r="AD152" s="258"/>
      <c r="AE152" s="258"/>
      <c r="AF152" s="56"/>
      <c r="AG152" s="28"/>
      <c r="AH152" s="56"/>
      <c r="AI152" s="28"/>
      <c r="AJ152" s="184"/>
      <c r="AK152" s="199"/>
      <c r="AL152" s="286"/>
      <c r="AM152" s="122" t="str">
        <f t="shared" si="14"/>
        <v/>
      </c>
      <c r="AN152" s="123" t="str">
        <f t="shared" si="15"/>
        <v/>
      </c>
      <c r="AO152" s="123" t="str">
        <f t="shared" si="16"/>
        <v/>
      </c>
      <c r="AP152" s="123" t="str">
        <f t="shared" si="17"/>
        <v/>
      </c>
      <c r="AQ152" s="124" t="str">
        <f t="shared" si="18"/>
        <v/>
      </c>
      <c r="AR152" s="37"/>
      <c r="AS152" s="233"/>
      <c r="AT152" s="37"/>
    </row>
    <row r="153" spans="2:46" ht="13.5" customHeight="1" x14ac:dyDescent="0.15">
      <c r="B153" s="284" t="s">
        <v>95</v>
      </c>
      <c r="C153" s="25" t="s">
        <v>33</v>
      </c>
      <c r="D153" s="39"/>
      <c r="E153" s="55"/>
      <c r="F153" s="96"/>
      <c r="G153" s="96"/>
      <c r="H153" s="96"/>
      <c r="I153" s="60"/>
      <c r="J153" s="60"/>
      <c r="K153" s="61"/>
      <c r="L153" s="257"/>
      <c r="M153" s="257"/>
      <c r="N153" s="55"/>
      <c r="O153" s="26"/>
      <c r="P153" s="55"/>
      <c r="Q153" s="26"/>
      <c r="R153" s="131"/>
      <c r="S153" s="213"/>
      <c r="T153" s="284" t="s">
        <v>95</v>
      </c>
      <c r="U153" s="25" t="s">
        <v>33</v>
      </c>
      <c r="V153" s="39"/>
      <c r="W153" s="55"/>
      <c r="X153" s="96"/>
      <c r="Y153" s="96"/>
      <c r="Z153" s="96"/>
      <c r="AA153" s="60"/>
      <c r="AB153" s="60"/>
      <c r="AC153" s="61"/>
      <c r="AD153" s="257"/>
      <c r="AE153" s="257"/>
      <c r="AF153" s="55"/>
      <c r="AG153" s="26"/>
      <c r="AH153" s="55"/>
      <c r="AI153" s="26"/>
      <c r="AJ153" s="131"/>
      <c r="AK153" s="199"/>
      <c r="AL153" s="284" t="s">
        <v>95</v>
      </c>
      <c r="AM153" s="119" t="str">
        <f t="shared" si="14"/>
        <v/>
      </c>
      <c r="AN153" s="95" t="str">
        <f t="shared" si="15"/>
        <v/>
      </c>
      <c r="AO153" s="95" t="str">
        <f t="shared" si="16"/>
        <v/>
      </c>
      <c r="AP153" s="95" t="str">
        <f t="shared" si="17"/>
        <v/>
      </c>
      <c r="AQ153" s="120" t="str">
        <f t="shared" si="18"/>
        <v/>
      </c>
      <c r="AR153" s="37"/>
      <c r="AS153" s="233"/>
      <c r="AT153" s="37"/>
    </row>
    <row r="154" spans="2:46" ht="13.5" customHeight="1" x14ac:dyDescent="0.15">
      <c r="B154" s="285"/>
      <c r="C154" s="27" t="s">
        <v>34</v>
      </c>
      <c r="D154" s="186"/>
      <c r="E154" s="56"/>
      <c r="F154" s="187"/>
      <c r="G154" s="187"/>
      <c r="H154" s="187"/>
      <c r="I154" s="62"/>
      <c r="J154" s="62"/>
      <c r="K154" s="188"/>
      <c r="L154" s="258"/>
      <c r="M154" s="258"/>
      <c r="N154" s="56"/>
      <c r="O154" s="28"/>
      <c r="P154" s="56"/>
      <c r="Q154" s="28"/>
      <c r="R154" s="132"/>
      <c r="S154" s="213"/>
      <c r="T154" s="285"/>
      <c r="U154" s="27" t="s">
        <v>34</v>
      </c>
      <c r="V154" s="186"/>
      <c r="W154" s="56"/>
      <c r="X154" s="187"/>
      <c r="Y154" s="187"/>
      <c r="Z154" s="187"/>
      <c r="AA154" s="62"/>
      <c r="AB154" s="62"/>
      <c r="AC154" s="188"/>
      <c r="AD154" s="258"/>
      <c r="AE154" s="258"/>
      <c r="AF154" s="56"/>
      <c r="AG154" s="28"/>
      <c r="AH154" s="56"/>
      <c r="AI154" s="28"/>
      <c r="AJ154" s="132"/>
      <c r="AK154" s="199"/>
      <c r="AL154" s="285"/>
      <c r="AM154" s="86" t="str">
        <f t="shared" si="14"/>
        <v/>
      </c>
      <c r="AN154" s="121" t="str">
        <f t="shared" si="15"/>
        <v/>
      </c>
      <c r="AO154" s="121" t="str">
        <f t="shared" si="16"/>
        <v/>
      </c>
      <c r="AP154" s="121" t="str">
        <f t="shared" si="17"/>
        <v/>
      </c>
      <c r="AQ154" s="87" t="str">
        <f t="shared" si="18"/>
        <v/>
      </c>
      <c r="AR154" s="37"/>
      <c r="AS154" s="233"/>
      <c r="AT154" s="37"/>
    </row>
    <row r="155" spans="2:46" ht="13.5" customHeight="1" x14ac:dyDescent="0.15">
      <c r="B155" s="285"/>
      <c r="C155" s="27" t="s">
        <v>35</v>
      </c>
      <c r="D155" s="186"/>
      <c r="E155" s="56"/>
      <c r="F155" s="187"/>
      <c r="G155" s="187"/>
      <c r="H155" s="187"/>
      <c r="I155" s="62"/>
      <c r="J155" s="62"/>
      <c r="K155" s="188"/>
      <c r="L155" s="258"/>
      <c r="M155" s="258"/>
      <c r="N155" s="56"/>
      <c r="O155" s="28"/>
      <c r="P155" s="56"/>
      <c r="Q155" s="28"/>
      <c r="R155" s="132"/>
      <c r="S155" s="213"/>
      <c r="T155" s="285"/>
      <c r="U155" s="27" t="s">
        <v>35</v>
      </c>
      <c r="V155" s="186"/>
      <c r="W155" s="56"/>
      <c r="X155" s="187"/>
      <c r="Y155" s="187"/>
      <c r="Z155" s="187"/>
      <c r="AA155" s="62"/>
      <c r="AB155" s="62"/>
      <c r="AC155" s="188"/>
      <c r="AD155" s="258"/>
      <c r="AE155" s="258"/>
      <c r="AF155" s="56"/>
      <c r="AG155" s="28"/>
      <c r="AH155" s="56"/>
      <c r="AI155" s="28"/>
      <c r="AJ155" s="132"/>
      <c r="AK155" s="199"/>
      <c r="AL155" s="285"/>
      <c r="AM155" s="86" t="str">
        <f t="shared" si="14"/>
        <v/>
      </c>
      <c r="AN155" s="121" t="str">
        <f t="shared" si="15"/>
        <v/>
      </c>
      <c r="AO155" s="121" t="str">
        <f t="shared" si="16"/>
        <v/>
      </c>
      <c r="AP155" s="121" t="str">
        <f t="shared" si="17"/>
        <v/>
      </c>
      <c r="AQ155" s="87" t="str">
        <f t="shared" si="18"/>
        <v/>
      </c>
      <c r="AR155" s="37"/>
      <c r="AS155" s="233"/>
      <c r="AT155" s="37"/>
    </row>
    <row r="156" spans="2:46" ht="13.5" customHeight="1" x14ac:dyDescent="0.15">
      <c r="B156" s="285"/>
      <c r="C156" s="27" t="s">
        <v>37</v>
      </c>
      <c r="D156" s="186"/>
      <c r="E156" s="56"/>
      <c r="F156" s="187"/>
      <c r="G156" s="187"/>
      <c r="H156" s="187"/>
      <c r="I156" s="62"/>
      <c r="J156" s="62"/>
      <c r="K156" s="188"/>
      <c r="L156" s="258"/>
      <c r="M156" s="258"/>
      <c r="N156" s="56"/>
      <c r="O156" s="28"/>
      <c r="P156" s="56"/>
      <c r="Q156" s="28"/>
      <c r="R156" s="132"/>
      <c r="S156" s="213"/>
      <c r="T156" s="285"/>
      <c r="U156" s="27" t="s">
        <v>37</v>
      </c>
      <c r="V156" s="186"/>
      <c r="W156" s="56"/>
      <c r="X156" s="187"/>
      <c r="Y156" s="187"/>
      <c r="Z156" s="187"/>
      <c r="AA156" s="62"/>
      <c r="AB156" s="62"/>
      <c r="AC156" s="188"/>
      <c r="AD156" s="258"/>
      <c r="AE156" s="258"/>
      <c r="AF156" s="56"/>
      <c r="AG156" s="28"/>
      <c r="AH156" s="56"/>
      <c r="AI156" s="28"/>
      <c r="AJ156" s="132"/>
      <c r="AK156" s="199"/>
      <c r="AL156" s="285"/>
      <c r="AM156" s="86" t="str">
        <f t="shared" si="14"/>
        <v/>
      </c>
      <c r="AN156" s="121" t="str">
        <f t="shared" si="15"/>
        <v/>
      </c>
      <c r="AO156" s="121" t="str">
        <f t="shared" si="16"/>
        <v/>
      </c>
      <c r="AP156" s="121" t="str">
        <f t="shared" si="17"/>
        <v/>
      </c>
      <c r="AQ156" s="87" t="str">
        <f t="shared" si="18"/>
        <v/>
      </c>
      <c r="AR156" s="37"/>
      <c r="AS156" s="233"/>
      <c r="AT156" s="37"/>
    </row>
    <row r="157" spans="2:46" ht="13.5" customHeight="1" thickBot="1" x14ac:dyDescent="0.2">
      <c r="B157" s="286"/>
      <c r="C157" s="27"/>
      <c r="D157" s="186"/>
      <c r="E157" s="56"/>
      <c r="F157" s="189"/>
      <c r="G157" s="189"/>
      <c r="H157" s="189"/>
      <c r="I157" s="56"/>
      <c r="J157" s="56"/>
      <c r="K157" s="188"/>
      <c r="L157" s="258"/>
      <c r="M157" s="258"/>
      <c r="N157" s="56"/>
      <c r="O157" s="28"/>
      <c r="P157" s="56"/>
      <c r="Q157" s="28"/>
      <c r="R157" s="184"/>
      <c r="S157" s="213"/>
      <c r="T157" s="286"/>
      <c r="U157" s="27"/>
      <c r="V157" s="186"/>
      <c r="W157" s="56"/>
      <c r="X157" s="189"/>
      <c r="Y157" s="189"/>
      <c r="Z157" s="189"/>
      <c r="AA157" s="56"/>
      <c r="AB157" s="56"/>
      <c r="AC157" s="188"/>
      <c r="AD157" s="258"/>
      <c r="AE157" s="258"/>
      <c r="AF157" s="56"/>
      <c r="AG157" s="28"/>
      <c r="AH157" s="56"/>
      <c r="AI157" s="28"/>
      <c r="AJ157" s="184"/>
      <c r="AK157" s="199"/>
      <c r="AL157" s="286"/>
      <c r="AM157" s="122" t="str">
        <f t="shared" si="14"/>
        <v/>
      </c>
      <c r="AN157" s="123" t="str">
        <f t="shared" si="15"/>
        <v/>
      </c>
      <c r="AO157" s="123" t="str">
        <f t="shared" si="16"/>
        <v/>
      </c>
      <c r="AP157" s="123" t="str">
        <f t="shared" si="17"/>
        <v/>
      </c>
      <c r="AQ157" s="124" t="str">
        <f t="shared" si="18"/>
        <v/>
      </c>
      <c r="AR157" s="37"/>
      <c r="AS157" s="233"/>
      <c r="AT157" s="37"/>
    </row>
    <row r="158" spans="2:46" ht="13.5" customHeight="1" x14ac:dyDescent="0.15">
      <c r="B158" s="284" t="s">
        <v>96</v>
      </c>
      <c r="C158" s="25" t="s">
        <v>33</v>
      </c>
      <c r="D158" s="39"/>
      <c r="E158" s="55"/>
      <c r="F158" s="96"/>
      <c r="G158" s="96"/>
      <c r="H158" s="96"/>
      <c r="I158" s="60"/>
      <c r="J158" s="60"/>
      <c r="K158" s="61"/>
      <c r="L158" s="257"/>
      <c r="M158" s="257"/>
      <c r="N158" s="55"/>
      <c r="O158" s="26"/>
      <c r="P158" s="55"/>
      <c r="Q158" s="26"/>
      <c r="R158" s="131"/>
      <c r="S158" s="213"/>
      <c r="T158" s="284" t="s">
        <v>96</v>
      </c>
      <c r="U158" s="25" t="s">
        <v>33</v>
      </c>
      <c r="V158" s="39"/>
      <c r="W158" s="55"/>
      <c r="X158" s="96"/>
      <c r="Y158" s="96"/>
      <c r="Z158" s="96"/>
      <c r="AA158" s="60"/>
      <c r="AB158" s="60"/>
      <c r="AC158" s="61"/>
      <c r="AD158" s="257"/>
      <c r="AE158" s="257"/>
      <c r="AF158" s="55"/>
      <c r="AG158" s="26"/>
      <c r="AH158" s="55"/>
      <c r="AI158" s="26"/>
      <c r="AJ158" s="131"/>
      <c r="AK158" s="199"/>
      <c r="AL158" s="284" t="s">
        <v>96</v>
      </c>
      <c r="AM158" s="119" t="str">
        <f t="shared" si="14"/>
        <v/>
      </c>
      <c r="AN158" s="95" t="str">
        <f t="shared" si="15"/>
        <v/>
      </c>
      <c r="AO158" s="95" t="str">
        <f t="shared" si="16"/>
        <v/>
      </c>
      <c r="AP158" s="95" t="str">
        <f t="shared" si="17"/>
        <v/>
      </c>
      <c r="AQ158" s="120" t="str">
        <f t="shared" si="18"/>
        <v/>
      </c>
      <c r="AR158" s="37"/>
      <c r="AS158" s="233"/>
      <c r="AT158" s="37"/>
    </row>
    <row r="159" spans="2:46" ht="13.5" customHeight="1" x14ac:dyDescent="0.15">
      <c r="B159" s="285"/>
      <c r="C159" s="27" t="s">
        <v>34</v>
      </c>
      <c r="D159" s="186"/>
      <c r="E159" s="56"/>
      <c r="F159" s="187"/>
      <c r="G159" s="187"/>
      <c r="H159" s="187"/>
      <c r="I159" s="62"/>
      <c r="J159" s="62"/>
      <c r="K159" s="188"/>
      <c r="L159" s="258"/>
      <c r="M159" s="258"/>
      <c r="N159" s="56"/>
      <c r="O159" s="28"/>
      <c r="P159" s="56"/>
      <c r="Q159" s="28"/>
      <c r="R159" s="132"/>
      <c r="S159" s="213"/>
      <c r="T159" s="285"/>
      <c r="U159" s="27" t="s">
        <v>34</v>
      </c>
      <c r="V159" s="186"/>
      <c r="W159" s="56"/>
      <c r="X159" s="187"/>
      <c r="Y159" s="187"/>
      <c r="Z159" s="187"/>
      <c r="AA159" s="62"/>
      <c r="AB159" s="62"/>
      <c r="AC159" s="188"/>
      <c r="AD159" s="258"/>
      <c r="AE159" s="258"/>
      <c r="AF159" s="56"/>
      <c r="AG159" s="28"/>
      <c r="AH159" s="56"/>
      <c r="AI159" s="28"/>
      <c r="AJ159" s="132"/>
      <c r="AK159" s="199"/>
      <c r="AL159" s="285"/>
      <c r="AM159" s="86" t="str">
        <f t="shared" si="14"/>
        <v/>
      </c>
      <c r="AN159" s="121" t="str">
        <f t="shared" si="15"/>
        <v/>
      </c>
      <c r="AO159" s="121" t="str">
        <f t="shared" si="16"/>
        <v/>
      </c>
      <c r="AP159" s="121" t="str">
        <f t="shared" si="17"/>
        <v/>
      </c>
      <c r="AQ159" s="87" t="str">
        <f t="shared" si="18"/>
        <v/>
      </c>
      <c r="AR159" s="37"/>
      <c r="AS159" s="233"/>
      <c r="AT159" s="37"/>
    </row>
    <row r="160" spans="2:46" ht="13.5" customHeight="1" x14ac:dyDescent="0.15">
      <c r="B160" s="285"/>
      <c r="C160" s="27" t="s">
        <v>35</v>
      </c>
      <c r="D160" s="186"/>
      <c r="E160" s="56"/>
      <c r="F160" s="187"/>
      <c r="G160" s="187"/>
      <c r="H160" s="187"/>
      <c r="I160" s="62"/>
      <c r="J160" s="62"/>
      <c r="K160" s="188"/>
      <c r="L160" s="258"/>
      <c r="M160" s="258"/>
      <c r="N160" s="56"/>
      <c r="O160" s="28"/>
      <c r="P160" s="56"/>
      <c r="Q160" s="28"/>
      <c r="R160" s="132"/>
      <c r="S160" s="213"/>
      <c r="T160" s="285"/>
      <c r="U160" s="27" t="s">
        <v>35</v>
      </c>
      <c r="V160" s="186"/>
      <c r="W160" s="56"/>
      <c r="X160" s="187"/>
      <c r="Y160" s="187"/>
      <c r="Z160" s="187"/>
      <c r="AA160" s="62"/>
      <c r="AB160" s="62"/>
      <c r="AC160" s="188"/>
      <c r="AD160" s="258"/>
      <c r="AE160" s="258"/>
      <c r="AF160" s="56"/>
      <c r="AG160" s="28"/>
      <c r="AH160" s="56"/>
      <c r="AI160" s="28"/>
      <c r="AJ160" s="132"/>
      <c r="AK160" s="199"/>
      <c r="AL160" s="285"/>
      <c r="AM160" s="86" t="str">
        <f t="shared" si="14"/>
        <v/>
      </c>
      <c r="AN160" s="121" t="str">
        <f t="shared" si="15"/>
        <v/>
      </c>
      <c r="AO160" s="121" t="str">
        <f t="shared" si="16"/>
        <v/>
      </c>
      <c r="AP160" s="121" t="str">
        <f t="shared" si="17"/>
        <v/>
      </c>
      <c r="AQ160" s="87" t="str">
        <f t="shared" si="18"/>
        <v/>
      </c>
      <c r="AR160" s="37"/>
      <c r="AS160" s="233"/>
      <c r="AT160" s="37"/>
    </row>
    <row r="161" spans="2:46" ht="13.5" customHeight="1" x14ac:dyDescent="0.15">
      <c r="B161" s="285"/>
      <c r="C161" s="27" t="s">
        <v>37</v>
      </c>
      <c r="D161" s="186"/>
      <c r="E161" s="56"/>
      <c r="F161" s="187"/>
      <c r="G161" s="187"/>
      <c r="H161" s="187"/>
      <c r="I161" s="62"/>
      <c r="J161" s="62"/>
      <c r="K161" s="188"/>
      <c r="L161" s="258"/>
      <c r="M161" s="258"/>
      <c r="N161" s="56"/>
      <c r="O161" s="28"/>
      <c r="P161" s="56"/>
      <c r="Q161" s="28"/>
      <c r="R161" s="132"/>
      <c r="S161" s="213"/>
      <c r="T161" s="285"/>
      <c r="U161" s="27" t="s">
        <v>37</v>
      </c>
      <c r="V161" s="186"/>
      <c r="W161" s="56"/>
      <c r="X161" s="187"/>
      <c r="Y161" s="187"/>
      <c r="Z161" s="187"/>
      <c r="AA161" s="62"/>
      <c r="AB161" s="62"/>
      <c r="AC161" s="188"/>
      <c r="AD161" s="258"/>
      <c r="AE161" s="258"/>
      <c r="AF161" s="56"/>
      <c r="AG161" s="28"/>
      <c r="AH161" s="56"/>
      <c r="AI161" s="28"/>
      <c r="AJ161" s="132"/>
      <c r="AK161" s="199"/>
      <c r="AL161" s="285"/>
      <c r="AM161" s="86" t="str">
        <f t="shared" ref="AM161:AM224" si="19">IF(OR(X161="",F161=""),"",X161-F161)</f>
        <v/>
      </c>
      <c r="AN161" s="121" t="str">
        <f t="shared" ref="AN161:AN224" si="20">IF(OR(Y161="",G161=""),"",Y161-G161)</f>
        <v/>
      </c>
      <c r="AO161" s="121" t="str">
        <f t="shared" ref="AO161:AO224" si="21">IF(OR(Z161="",H161=""),"",Z161-H161)</f>
        <v/>
      </c>
      <c r="AP161" s="121" t="str">
        <f t="shared" ref="AP161:AP224" si="22">IF(OR(AA161="",I161=""),"",AA161-I161)</f>
        <v/>
      </c>
      <c r="AQ161" s="87" t="str">
        <f t="shared" ref="AQ161:AQ224" si="23">IF(OR(AB161="",J161=""),"",AB161-J161)</f>
        <v/>
      </c>
      <c r="AR161" s="37"/>
      <c r="AS161" s="233"/>
      <c r="AT161" s="37"/>
    </row>
    <row r="162" spans="2:46" ht="13.5" customHeight="1" thickBot="1" x14ac:dyDescent="0.2">
      <c r="B162" s="286"/>
      <c r="C162" s="27"/>
      <c r="D162" s="186"/>
      <c r="E162" s="56"/>
      <c r="F162" s="189"/>
      <c r="G162" s="189"/>
      <c r="H162" s="189"/>
      <c r="I162" s="56"/>
      <c r="J162" s="56"/>
      <c r="K162" s="188"/>
      <c r="L162" s="258"/>
      <c r="M162" s="258"/>
      <c r="N162" s="56"/>
      <c r="O162" s="28"/>
      <c r="P162" s="56"/>
      <c r="Q162" s="28"/>
      <c r="R162" s="184"/>
      <c r="S162" s="213"/>
      <c r="T162" s="286"/>
      <c r="U162" s="27"/>
      <c r="V162" s="186"/>
      <c r="W162" s="56"/>
      <c r="X162" s="189"/>
      <c r="Y162" s="189"/>
      <c r="Z162" s="189"/>
      <c r="AA162" s="56"/>
      <c r="AB162" s="56"/>
      <c r="AC162" s="188"/>
      <c r="AD162" s="258"/>
      <c r="AE162" s="258"/>
      <c r="AF162" s="56"/>
      <c r="AG162" s="28"/>
      <c r="AH162" s="56"/>
      <c r="AI162" s="28"/>
      <c r="AJ162" s="184"/>
      <c r="AK162" s="199"/>
      <c r="AL162" s="286"/>
      <c r="AM162" s="122" t="str">
        <f t="shared" si="19"/>
        <v/>
      </c>
      <c r="AN162" s="123" t="str">
        <f t="shared" si="20"/>
        <v/>
      </c>
      <c r="AO162" s="123" t="str">
        <f t="shared" si="21"/>
        <v/>
      </c>
      <c r="AP162" s="123" t="str">
        <f t="shared" si="22"/>
        <v/>
      </c>
      <c r="AQ162" s="124" t="str">
        <f t="shared" si="23"/>
        <v/>
      </c>
      <c r="AR162" s="37"/>
      <c r="AS162" s="233"/>
      <c r="AT162" s="37"/>
    </row>
    <row r="163" spans="2:46" ht="13.5" customHeight="1" x14ac:dyDescent="0.15">
      <c r="B163" s="284" t="s">
        <v>97</v>
      </c>
      <c r="C163" s="25" t="s">
        <v>33</v>
      </c>
      <c r="D163" s="39"/>
      <c r="E163" s="55"/>
      <c r="F163" s="96"/>
      <c r="G163" s="96"/>
      <c r="H163" s="96"/>
      <c r="I163" s="60"/>
      <c r="J163" s="60"/>
      <c r="K163" s="61"/>
      <c r="L163" s="257"/>
      <c r="M163" s="257"/>
      <c r="N163" s="55"/>
      <c r="O163" s="26"/>
      <c r="P163" s="55"/>
      <c r="Q163" s="26"/>
      <c r="R163" s="131"/>
      <c r="S163" s="213"/>
      <c r="T163" s="284" t="s">
        <v>97</v>
      </c>
      <c r="U163" s="25" t="s">
        <v>33</v>
      </c>
      <c r="V163" s="39"/>
      <c r="W163" s="55"/>
      <c r="X163" s="96"/>
      <c r="Y163" s="96"/>
      <c r="Z163" s="96"/>
      <c r="AA163" s="60"/>
      <c r="AB163" s="60"/>
      <c r="AC163" s="61"/>
      <c r="AD163" s="257"/>
      <c r="AE163" s="257"/>
      <c r="AF163" s="55"/>
      <c r="AG163" s="26"/>
      <c r="AH163" s="55"/>
      <c r="AI163" s="26"/>
      <c r="AJ163" s="131"/>
      <c r="AK163" s="199"/>
      <c r="AL163" s="284" t="s">
        <v>97</v>
      </c>
      <c r="AM163" s="119" t="str">
        <f t="shared" si="19"/>
        <v/>
      </c>
      <c r="AN163" s="95" t="str">
        <f t="shared" si="20"/>
        <v/>
      </c>
      <c r="AO163" s="95" t="str">
        <f t="shared" si="21"/>
        <v/>
      </c>
      <c r="AP163" s="95" t="str">
        <f t="shared" si="22"/>
        <v/>
      </c>
      <c r="AQ163" s="120" t="str">
        <f t="shared" si="23"/>
        <v/>
      </c>
      <c r="AR163" s="37"/>
      <c r="AS163" s="233"/>
      <c r="AT163" s="37"/>
    </row>
    <row r="164" spans="2:46" ht="13.5" customHeight="1" x14ac:dyDescent="0.15">
      <c r="B164" s="285"/>
      <c r="C164" s="27" t="s">
        <v>34</v>
      </c>
      <c r="D164" s="186"/>
      <c r="E164" s="56"/>
      <c r="F164" s="187"/>
      <c r="G164" s="187"/>
      <c r="H164" s="187"/>
      <c r="I164" s="62"/>
      <c r="J164" s="62"/>
      <c r="K164" s="188"/>
      <c r="L164" s="258"/>
      <c r="M164" s="258"/>
      <c r="N164" s="56"/>
      <c r="O164" s="28"/>
      <c r="P164" s="56"/>
      <c r="Q164" s="28"/>
      <c r="R164" s="132"/>
      <c r="S164" s="213"/>
      <c r="T164" s="285"/>
      <c r="U164" s="27" t="s">
        <v>34</v>
      </c>
      <c r="V164" s="186"/>
      <c r="W164" s="56"/>
      <c r="X164" s="187"/>
      <c r="Y164" s="187"/>
      <c r="Z164" s="187"/>
      <c r="AA164" s="62"/>
      <c r="AB164" s="62"/>
      <c r="AC164" s="188"/>
      <c r="AD164" s="258"/>
      <c r="AE164" s="258"/>
      <c r="AF164" s="56"/>
      <c r="AG164" s="28"/>
      <c r="AH164" s="56"/>
      <c r="AI164" s="28"/>
      <c r="AJ164" s="132"/>
      <c r="AK164" s="199"/>
      <c r="AL164" s="285"/>
      <c r="AM164" s="86" t="str">
        <f t="shared" si="19"/>
        <v/>
      </c>
      <c r="AN164" s="121" t="str">
        <f t="shared" si="20"/>
        <v/>
      </c>
      <c r="AO164" s="121" t="str">
        <f t="shared" si="21"/>
        <v/>
      </c>
      <c r="AP164" s="121" t="str">
        <f t="shared" si="22"/>
        <v/>
      </c>
      <c r="AQ164" s="87" t="str">
        <f t="shared" si="23"/>
        <v/>
      </c>
      <c r="AR164" s="37"/>
      <c r="AS164" s="233"/>
      <c r="AT164" s="37"/>
    </row>
    <row r="165" spans="2:46" ht="13.5" customHeight="1" x14ac:dyDescent="0.15">
      <c r="B165" s="285"/>
      <c r="C165" s="27" t="s">
        <v>35</v>
      </c>
      <c r="D165" s="186"/>
      <c r="E165" s="56"/>
      <c r="F165" s="187"/>
      <c r="G165" s="187"/>
      <c r="H165" s="187"/>
      <c r="I165" s="62"/>
      <c r="J165" s="62"/>
      <c r="K165" s="188"/>
      <c r="L165" s="258"/>
      <c r="M165" s="258"/>
      <c r="N165" s="56"/>
      <c r="O165" s="28"/>
      <c r="P165" s="56"/>
      <c r="Q165" s="28"/>
      <c r="R165" s="132"/>
      <c r="S165" s="213"/>
      <c r="T165" s="285"/>
      <c r="U165" s="27" t="s">
        <v>35</v>
      </c>
      <c r="V165" s="186"/>
      <c r="W165" s="56"/>
      <c r="X165" s="187"/>
      <c r="Y165" s="187"/>
      <c r="Z165" s="187"/>
      <c r="AA165" s="62"/>
      <c r="AB165" s="62"/>
      <c r="AC165" s="188"/>
      <c r="AD165" s="258"/>
      <c r="AE165" s="258"/>
      <c r="AF165" s="56"/>
      <c r="AG165" s="28"/>
      <c r="AH165" s="56"/>
      <c r="AI165" s="28"/>
      <c r="AJ165" s="132"/>
      <c r="AK165" s="199"/>
      <c r="AL165" s="285"/>
      <c r="AM165" s="86" t="str">
        <f t="shared" si="19"/>
        <v/>
      </c>
      <c r="AN165" s="121" t="str">
        <f t="shared" si="20"/>
        <v/>
      </c>
      <c r="AO165" s="121" t="str">
        <f t="shared" si="21"/>
        <v/>
      </c>
      <c r="AP165" s="121" t="str">
        <f t="shared" si="22"/>
        <v/>
      </c>
      <c r="AQ165" s="87" t="str">
        <f t="shared" si="23"/>
        <v/>
      </c>
      <c r="AR165" s="37"/>
      <c r="AS165" s="233"/>
      <c r="AT165" s="37"/>
    </row>
    <row r="166" spans="2:46" ht="13.5" customHeight="1" x14ac:dyDescent="0.15">
      <c r="B166" s="285"/>
      <c r="C166" s="27" t="s">
        <v>37</v>
      </c>
      <c r="D166" s="186"/>
      <c r="E166" s="56"/>
      <c r="F166" s="187"/>
      <c r="G166" s="187"/>
      <c r="H166" s="187"/>
      <c r="I166" s="62"/>
      <c r="J166" s="62"/>
      <c r="K166" s="188"/>
      <c r="L166" s="258"/>
      <c r="M166" s="258"/>
      <c r="N166" s="56"/>
      <c r="O166" s="28"/>
      <c r="P166" s="56"/>
      <c r="Q166" s="28"/>
      <c r="R166" s="132"/>
      <c r="S166" s="213"/>
      <c r="T166" s="285"/>
      <c r="U166" s="27" t="s">
        <v>37</v>
      </c>
      <c r="V166" s="186"/>
      <c r="W166" s="56"/>
      <c r="X166" s="187"/>
      <c r="Y166" s="187"/>
      <c r="Z166" s="187"/>
      <c r="AA166" s="62"/>
      <c r="AB166" s="62"/>
      <c r="AC166" s="188"/>
      <c r="AD166" s="258"/>
      <c r="AE166" s="258"/>
      <c r="AF166" s="56"/>
      <c r="AG166" s="28"/>
      <c r="AH166" s="56"/>
      <c r="AI166" s="28"/>
      <c r="AJ166" s="132"/>
      <c r="AK166" s="199"/>
      <c r="AL166" s="285"/>
      <c r="AM166" s="86" t="str">
        <f t="shared" si="19"/>
        <v/>
      </c>
      <c r="AN166" s="121" t="str">
        <f t="shared" si="20"/>
        <v/>
      </c>
      <c r="AO166" s="121" t="str">
        <f t="shared" si="21"/>
        <v/>
      </c>
      <c r="AP166" s="121" t="str">
        <f t="shared" si="22"/>
        <v/>
      </c>
      <c r="AQ166" s="87" t="str">
        <f t="shared" si="23"/>
        <v/>
      </c>
      <c r="AR166" s="37"/>
      <c r="AS166" s="233"/>
      <c r="AT166" s="37"/>
    </row>
    <row r="167" spans="2:46" ht="13.5" customHeight="1" thickBot="1" x14ac:dyDescent="0.2">
      <c r="B167" s="286"/>
      <c r="C167" s="27"/>
      <c r="D167" s="186"/>
      <c r="E167" s="56"/>
      <c r="F167" s="189"/>
      <c r="G167" s="189"/>
      <c r="H167" s="189"/>
      <c r="I167" s="56"/>
      <c r="J167" s="56"/>
      <c r="K167" s="188"/>
      <c r="L167" s="258"/>
      <c r="M167" s="258"/>
      <c r="N167" s="56"/>
      <c r="O167" s="28"/>
      <c r="P167" s="56"/>
      <c r="Q167" s="28"/>
      <c r="R167" s="184"/>
      <c r="S167" s="213"/>
      <c r="T167" s="286"/>
      <c r="U167" s="27"/>
      <c r="V167" s="186"/>
      <c r="W167" s="56"/>
      <c r="X167" s="189"/>
      <c r="Y167" s="189"/>
      <c r="Z167" s="189"/>
      <c r="AA167" s="56"/>
      <c r="AB167" s="56"/>
      <c r="AC167" s="188"/>
      <c r="AD167" s="258"/>
      <c r="AE167" s="258"/>
      <c r="AF167" s="56"/>
      <c r="AG167" s="28"/>
      <c r="AH167" s="56"/>
      <c r="AI167" s="28"/>
      <c r="AJ167" s="184"/>
      <c r="AK167" s="199"/>
      <c r="AL167" s="286"/>
      <c r="AM167" s="122" t="str">
        <f t="shared" si="19"/>
        <v/>
      </c>
      <c r="AN167" s="123" t="str">
        <f t="shared" si="20"/>
        <v/>
      </c>
      <c r="AO167" s="123" t="str">
        <f t="shared" si="21"/>
        <v/>
      </c>
      <c r="AP167" s="123" t="str">
        <f t="shared" si="22"/>
        <v/>
      </c>
      <c r="AQ167" s="124" t="str">
        <f t="shared" si="23"/>
        <v/>
      </c>
      <c r="AR167" s="37"/>
      <c r="AS167" s="233"/>
      <c r="AT167" s="37"/>
    </row>
    <row r="168" spans="2:46" ht="13.5" customHeight="1" x14ac:dyDescent="0.15">
      <c r="B168" s="284" t="s">
        <v>98</v>
      </c>
      <c r="C168" s="25" t="s">
        <v>33</v>
      </c>
      <c r="D168" s="39"/>
      <c r="E168" s="55"/>
      <c r="F168" s="96"/>
      <c r="G168" s="96"/>
      <c r="H168" s="96"/>
      <c r="I168" s="60"/>
      <c r="J168" s="60"/>
      <c r="K168" s="61"/>
      <c r="L168" s="257"/>
      <c r="M168" s="257"/>
      <c r="N168" s="55"/>
      <c r="O168" s="26"/>
      <c r="P168" s="55"/>
      <c r="Q168" s="26"/>
      <c r="R168" s="131"/>
      <c r="S168" s="213"/>
      <c r="T168" s="284" t="s">
        <v>98</v>
      </c>
      <c r="U168" s="25" t="s">
        <v>33</v>
      </c>
      <c r="V168" s="39"/>
      <c r="W168" s="55"/>
      <c r="X168" s="96"/>
      <c r="Y168" s="96"/>
      <c r="Z168" s="96"/>
      <c r="AA168" s="60"/>
      <c r="AB168" s="60"/>
      <c r="AC168" s="61"/>
      <c r="AD168" s="257"/>
      <c r="AE168" s="257"/>
      <c r="AF168" s="55"/>
      <c r="AG168" s="26"/>
      <c r="AH168" s="55"/>
      <c r="AI168" s="26"/>
      <c r="AJ168" s="131"/>
      <c r="AK168" s="199"/>
      <c r="AL168" s="284" t="s">
        <v>98</v>
      </c>
      <c r="AM168" s="119" t="str">
        <f t="shared" si="19"/>
        <v/>
      </c>
      <c r="AN168" s="95" t="str">
        <f t="shared" si="20"/>
        <v/>
      </c>
      <c r="AO168" s="95" t="str">
        <f t="shared" si="21"/>
        <v/>
      </c>
      <c r="AP168" s="95" t="str">
        <f t="shared" si="22"/>
        <v/>
      </c>
      <c r="AQ168" s="120" t="str">
        <f t="shared" si="23"/>
        <v/>
      </c>
      <c r="AR168" s="37"/>
      <c r="AS168" s="233"/>
      <c r="AT168" s="37"/>
    </row>
    <row r="169" spans="2:46" ht="13.5" customHeight="1" x14ac:dyDescent="0.15">
      <c r="B169" s="285"/>
      <c r="C169" s="27" t="s">
        <v>34</v>
      </c>
      <c r="D169" s="186"/>
      <c r="E169" s="56"/>
      <c r="F169" s="187"/>
      <c r="G169" s="187"/>
      <c r="H169" s="187"/>
      <c r="I169" s="62"/>
      <c r="J169" s="62"/>
      <c r="K169" s="188"/>
      <c r="L169" s="258"/>
      <c r="M169" s="258"/>
      <c r="N169" s="56"/>
      <c r="O169" s="28"/>
      <c r="P169" s="56"/>
      <c r="Q169" s="28"/>
      <c r="R169" s="132"/>
      <c r="S169" s="213"/>
      <c r="T169" s="285"/>
      <c r="U169" s="27" t="s">
        <v>34</v>
      </c>
      <c r="V169" s="186"/>
      <c r="W169" s="56"/>
      <c r="X169" s="187"/>
      <c r="Y169" s="187"/>
      <c r="Z169" s="187"/>
      <c r="AA169" s="62"/>
      <c r="AB169" s="62"/>
      <c r="AC169" s="188"/>
      <c r="AD169" s="258"/>
      <c r="AE169" s="258"/>
      <c r="AF169" s="56"/>
      <c r="AG169" s="28"/>
      <c r="AH169" s="56"/>
      <c r="AI169" s="28"/>
      <c r="AJ169" s="132"/>
      <c r="AK169" s="199"/>
      <c r="AL169" s="285"/>
      <c r="AM169" s="86" t="str">
        <f t="shared" si="19"/>
        <v/>
      </c>
      <c r="AN169" s="121" t="str">
        <f t="shared" si="20"/>
        <v/>
      </c>
      <c r="AO169" s="121" t="str">
        <f t="shared" si="21"/>
        <v/>
      </c>
      <c r="AP169" s="121" t="str">
        <f t="shared" si="22"/>
        <v/>
      </c>
      <c r="AQ169" s="87" t="str">
        <f t="shared" si="23"/>
        <v/>
      </c>
      <c r="AR169" s="37"/>
      <c r="AS169" s="233"/>
      <c r="AT169" s="37"/>
    </row>
    <row r="170" spans="2:46" ht="13.5" customHeight="1" x14ac:dyDescent="0.15">
      <c r="B170" s="285"/>
      <c r="C170" s="27" t="s">
        <v>35</v>
      </c>
      <c r="D170" s="186"/>
      <c r="E170" s="56"/>
      <c r="F170" s="187"/>
      <c r="G170" s="187"/>
      <c r="H170" s="187"/>
      <c r="I170" s="62"/>
      <c r="J170" s="62"/>
      <c r="K170" s="188"/>
      <c r="L170" s="258"/>
      <c r="M170" s="258"/>
      <c r="N170" s="56"/>
      <c r="O170" s="28"/>
      <c r="P170" s="56"/>
      <c r="Q170" s="28"/>
      <c r="R170" s="132"/>
      <c r="S170" s="213"/>
      <c r="T170" s="285"/>
      <c r="U170" s="27" t="s">
        <v>35</v>
      </c>
      <c r="V170" s="186"/>
      <c r="W170" s="56"/>
      <c r="X170" s="187"/>
      <c r="Y170" s="187"/>
      <c r="Z170" s="187"/>
      <c r="AA170" s="62"/>
      <c r="AB170" s="62"/>
      <c r="AC170" s="188"/>
      <c r="AD170" s="258"/>
      <c r="AE170" s="258"/>
      <c r="AF170" s="56"/>
      <c r="AG170" s="28"/>
      <c r="AH170" s="56"/>
      <c r="AI170" s="28"/>
      <c r="AJ170" s="132"/>
      <c r="AK170" s="199"/>
      <c r="AL170" s="285"/>
      <c r="AM170" s="86" t="str">
        <f t="shared" si="19"/>
        <v/>
      </c>
      <c r="AN170" s="121" t="str">
        <f t="shared" si="20"/>
        <v/>
      </c>
      <c r="AO170" s="121" t="str">
        <f t="shared" si="21"/>
        <v/>
      </c>
      <c r="AP170" s="121" t="str">
        <f t="shared" si="22"/>
        <v/>
      </c>
      <c r="AQ170" s="87" t="str">
        <f t="shared" si="23"/>
        <v/>
      </c>
      <c r="AR170" s="37"/>
      <c r="AS170" s="233"/>
      <c r="AT170" s="37"/>
    </row>
    <row r="171" spans="2:46" ht="13.5" customHeight="1" x14ac:dyDescent="0.15">
      <c r="B171" s="285"/>
      <c r="C171" s="27" t="s">
        <v>37</v>
      </c>
      <c r="D171" s="186"/>
      <c r="E171" s="56"/>
      <c r="F171" s="187"/>
      <c r="G171" s="187"/>
      <c r="H171" s="187"/>
      <c r="I171" s="62"/>
      <c r="J171" s="62"/>
      <c r="K171" s="188"/>
      <c r="L171" s="258"/>
      <c r="M171" s="258"/>
      <c r="N171" s="56"/>
      <c r="O171" s="28"/>
      <c r="P171" s="56"/>
      <c r="Q171" s="28"/>
      <c r="R171" s="132"/>
      <c r="S171" s="213"/>
      <c r="T171" s="285"/>
      <c r="U171" s="27" t="s">
        <v>37</v>
      </c>
      <c r="V171" s="186"/>
      <c r="W171" s="56"/>
      <c r="X171" s="187"/>
      <c r="Y171" s="187"/>
      <c r="Z171" s="187"/>
      <c r="AA171" s="62"/>
      <c r="AB171" s="62"/>
      <c r="AC171" s="188"/>
      <c r="AD171" s="258"/>
      <c r="AE171" s="258"/>
      <c r="AF171" s="56"/>
      <c r="AG171" s="28"/>
      <c r="AH171" s="56"/>
      <c r="AI171" s="28"/>
      <c r="AJ171" s="132"/>
      <c r="AK171" s="199"/>
      <c r="AL171" s="285"/>
      <c r="AM171" s="86" t="str">
        <f t="shared" si="19"/>
        <v/>
      </c>
      <c r="AN171" s="121" t="str">
        <f t="shared" si="20"/>
        <v/>
      </c>
      <c r="AO171" s="121" t="str">
        <f t="shared" si="21"/>
        <v/>
      </c>
      <c r="AP171" s="121" t="str">
        <f t="shared" si="22"/>
        <v/>
      </c>
      <c r="AQ171" s="87" t="str">
        <f t="shared" si="23"/>
        <v/>
      </c>
      <c r="AR171" s="37"/>
      <c r="AS171" s="233"/>
      <c r="AT171" s="37"/>
    </row>
    <row r="172" spans="2:46" ht="13.5" customHeight="1" thickBot="1" x14ac:dyDescent="0.2">
      <c r="B172" s="286"/>
      <c r="C172" s="27"/>
      <c r="D172" s="186"/>
      <c r="E172" s="56"/>
      <c r="F172" s="189"/>
      <c r="G172" s="189"/>
      <c r="H172" s="189"/>
      <c r="I172" s="56"/>
      <c r="J172" s="56"/>
      <c r="K172" s="188"/>
      <c r="L172" s="258"/>
      <c r="M172" s="258"/>
      <c r="N172" s="56"/>
      <c r="O172" s="28"/>
      <c r="P172" s="56"/>
      <c r="Q172" s="28"/>
      <c r="R172" s="184"/>
      <c r="S172" s="213"/>
      <c r="T172" s="286"/>
      <c r="U172" s="27"/>
      <c r="V172" s="186"/>
      <c r="W172" s="56"/>
      <c r="X172" s="189"/>
      <c r="Y172" s="189"/>
      <c r="Z172" s="189"/>
      <c r="AA172" s="56"/>
      <c r="AB172" s="56"/>
      <c r="AC172" s="188"/>
      <c r="AD172" s="258"/>
      <c r="AE172" s="258"/>
      <c r="AF172" s="56"/>
      <c r="AG172" s="28"/>
      <c r="AH172" s="56"/>
      <c r="AI172" s="28"/>
      <c r="AJ172" s="184"/>
      <c r="AK172" s="199"/>
      <c r="AL172" s="286"/>
      <c r="AM172" s="122" t="str">
        <f t="shared" si="19"/>
        <v/>
      </c>
      <c r="AN172" s="123" t="str">
        <f t="shared" si="20"/>
        <v/>
      </c>
      <c r="AO172" s="123" t="str">
        <f t="shared" si="21"/>
        <v/>
      </c>
      <c r="AP172" s="123" t="str">
        <f t="shared" si="22"/>
        <v/>
      </c>
      <c r="AQ172" s="124" t="str">
        <f t="shared" si="23"/>
        <v/>
      </c>
      <c r="AR172" s="37"/>
      <c r="AS172" s="233"/>
      <c r="AT172" s="37"/>
    </row>
    <row r="173" spans="2:46" ht="13.5" customHeight="1" x14ac:dyDescent="0.15">
      <c r="B173" s="284" t="s">
        <v>99</v>
      </c>
      <c r="C173" s="25" t="s">
        <v>33</v>
      </c>
      <c r="D173" s="39"/>
      <c r="E173" s="55"/>
      <c r="F173" s="96"/>
      <c r="G173" s="96"/>
      <c r="H173" s="96"/>
      <c r="I173" s="60"/>
      <c r="J173" s="60"/>
      <c r="K173" s="61"/>
      <c r="L173" s="257"/>
      <c r="M173" s="257"/>
      <c r="N173" s="55"/>
      <c r="O173" s="26"/>
      <c r="P173" s="55"/>
      <c r="Q173" s="26"/>
      <c r="R173" s="131"/>
      <c r="S173" s="213"/>
      <c r="T173" s="284" t="s">
        <v>99</v>
      </c>
      <c r="U173" s="25" t="s">
        <v>33</v>
      </c>
      <c r="V173" s="39"/>
      <c r="W173" s="55"/>
      <c r="X173" s="96"/>
      <c r="Y173" s="96"/>
      <c r="Z173" s="96"/>
      <c r="AA173" s="60"/>
      <c r="AB173" s="60"/>
      <c r="AC173" s="61"/>
      <c r="AD173" s="257"/>
      <c r="AE173" s="257"/>
      <c r="AF173" s="55"/>
      <c r="AG173" s="26"/>
      <c r="AH173" s="55"/>
      <c r="AI173" s="26"/>
      <c r="AJ173" s="131"/>
      <c r="AK173" s="199"/>
      <c r="AL173" s="284" t="s">
        <v>99</v>
      </c>
      <c r="AM173" s="119" t="str">
        <f t="shared" si="19"/>
        <v/>
      </c>
      <c r="AN173" s="95" t="str">
        <f t="shared" si="20"/>
        <v/>
      </c>
      <c r="AO173" s="95" t="str">
        <f t="shared" si="21"/>
        <v/>
      </c>
      <c r="AP173" s="95" t="str">
        <f t="shared" si="22"/>
        <v/>
      </c>
      <c r="AQ173" s="120" t="str">
        <f t="shared" si="23"/>
        <v/>
      </c>
      <c r="AR173" s="37"/>
      <c r="AS173" s="233"/>
      <c r="AT173" s="37"/>
    </row>
    <row r="174" spans="2:46" ht="13.5" customHeight="1" x14ac:dyDescent="0.15">
      <c r="B174" s="285"/>
      <c r="C174" s="27" t="s">
        <v>34</v>
      </c>
      <c r="D174" s="186"/>
      <c r="E174" s="56"/>
      <c r="F174" s="187"/>
      <c r="G174" s="187"/>
      <c r="H174" s="187"/>
      <c r="I174" s="62"/>
      <c r="J174" s="62"/>
      <c r="K174" s="188"/>
      <c r="L174" s="258"/>
      <c r="M174" s="258"/>
      <c r="N174" s="56"/>
      <c r="O174" s="28"/>
      <c r="P174" s="56"/>
      <c r="Q174" s="28"/>
      <c r="R174" s="132"/>
      <c r="S174" s="213"/>
      <c r="T174" s="285"/>
      <c r="U174" s="27" t="s">
        <v>34</v>
      </c>
      <c r="V174" s="186"/>
      <c r="W174" s="56"/>
      <c r="X174" s="187"/>
      <c r="Y174" s="187"/>
      <c r="Z174" s="187"/>
      <c r="AA174" s="62"/>
      <c r="AB174" s="62"/>
      <c r="AC174" s="188"/>
      <c r="AD174" s="258"/>
      <c r="AE174" s="258"/>
      <c r="AF174" s="56"/>
      <c r="AG174" s="28"/>
      <c r="AH174" s="56"/>
      <c r="AI174" s="28"/>
      <c r="AJ174" s="132"/>
      <c r="AK174" s="199"/>
      <c r="AL174" s="285"/>
      <c r="AM174" s="86" t="str">
        <f t="shared" si="19"/>
        <v/>
      </c>
      <c r="AN174" s="121" t="str">
        <f t="shared" si="20"/>
        <v/>
      </c>
      <c r="AO174" s="121" t="str">
        <f t="shared" si="21"/>
        <v/>
      </c>
      <c r="AP174" s="121" t="str">
        <f t="shared" si="22"/>
        <v/>
      </c>
      <c r="AQ174" s="87" t="str">
        <f t="shared" si="23"/>
        <v/>
      </c>
      <c r="AR174" s="37"/>
      <c r="AS174" s="233"/>
      <c r="AT174" s="37"/>
    </row>
    <row r="175" spans="2:46" ht="13.5" customHeight="1" x14ac:dyDescent="0.15">
      <c r="B175" s="285"/>
      <c r="C175" s="27" t="s">
        <v>35</v>
      </c>
      <c r="D175" s="186"/>
      <c r="E175" s="56"/>
      <c r="F175" s="187"/>
      <c r="G175" s="187"/>
      <c r="H175" s="187"/>
      <c r="I175" s="62"/>
      <c r="J175" s="62"/>
      <c r="K175" s="188"/>
      <c r="L175" s="258"/>
      <c r="M175" s="258"/>
      <c r="N175" s="56"/>
      <c r="O175" s="28"/>
      <c r="P175" s="56"/>
      <c r="Q175" s="28"/>
      <c r="R175" s="132"/>
      <c r="S175" s="213"/>
      <c r="T175" s="285"/>
      <c r="U175" s="27" t="s">
        <v>35</v>
      </c>
      <c r="V175" s="186"/>
      <c r="W175" s="56"/>
      <c r="X175" s="187"/>
      <c r="Y175" s="187"/>
      <c r="Z175" s="187"/>
      <c r="AA175" s="62"/>
      <c r="AB175" s="62"/>
      <c r="AC175" s="188"/>
      <c r="AD175" s="258"/>
      <c r="AE175" s="258"/>
      <c r="AF175" s="56"/>
      <c r="AG175" s="28"/>
      <c r="AH175" s="56"/>
      <c r="AI175" s="28"/>
      <c r="AJ175" s="132"/>
      <c r="AK175" s="199"/>
      <c r="AL175" s="285"/>
      <c r="AM175" s="86" t="str">
        <f t="shared" si="19"/>
        <v/>
      </c>
      <c r="AN175" s="121" t="str">
        <f t="shared" si="20"/>
        <v/>
      </c>
      <c r="AO175" s="121" t="str">
        <f t="shared" si="21"/>
        <v/>
      </c>
      <c r="AP175" s="121" t="str">
        <f t="shared" si="22"/>
        <v/>
      </c>
      <c r="AQ175" s="87" t="str">
        <f t="shared" si="23"/>
        <v/>
      </c>
      <c r="AR175" s="37"/>
      <c r="AS175" s="233"/>
      <c r="AT175" s="37"/>
    </row>
    <row r="176" spans="2:46" ht="13.5" customHeight="1" x14ac:dyDescent="0.15">
      <c r="B176" s="285"/>
      <c r="C176" s="27" t="s">
        <v>37</v>
      </c>
      <c r="D176" s="186"/>
      <c r="E176" s="56"/>
      <c r="F176" s="187"/>
      <c r="G176" s="187"/>
      <c r="H176" s="187"/>
      <c r="I176" s="62"/>
      <c r="J176" s="62"/>
      <c r="K176" s="188"/>
      <c r="L176" s="258"/>
      <c r="M176" s="258"/>
      <c r="N176" s="56"/>
      <c r="O176" s="28"/>
      <c r="P176" s="56"/>
      <c r="Q176" s="28"/>
      <c r="R176" s="132"/>
      <c r="S176" s="213"/>
      <c r="T176" s="285"/>
      <c r="U176" s="27" t="s">
        <v>37</v>
      </c>
      <c r="V176" s="186"/>
      <c r="W176" s="56"/>
      <c r="X176" s="187"/>
      <c r="Y176" s="187"/>
      <c r="Z176" s="187"/>
      <c r="AA176" s="62"/>
      <c r="AB176" s="62"/>
      <c r="AC176" s="188"/>
      <c r="AD176" s="258"/>
      <c r="AE176" s="258"/>
      <c r="AF176" s="56"/>
      <c r="AG176" s="28"/>
      <c r="AH176" s="56"/>
      <c r="AI176" s="28"/>
      <c r="AJ176" s="132"/>
      <c r="AK176" s="199"/>
      <c r="AL176" s="285"/>
      <c r="AM176" s="86" t="str">
        <f t="shared" si="19"/>
        <v/>
      </c>
      <c r="AN176" s="121" t="str">
        <f t="shared" si="20"/>
        <v/>
      </c>
      <c r="AO176" s="121" t="str">
        <f t="shared" si="21"/>
        <v/>
      </c>
      <c r="AP176" s="121" t="str">
        <f t="shared" si="22"/>
        <v/>
      </c>
      <c r="AQ176" s="87" t="str">
        <f t="shared" si="23"/>
        <v/>
      </c>
      <c r="AR176" s="37"/>
      <c r="AS176" s="233"/>
      <c r="AT176" s="37"/>
    </row>
    <row r="177" spans="2:46" ht="13.5" customHeight="1" thickBot="1" x14ac:dyDescent="0.2">
      <c r="B177" s="286"/>
      <c r="C177" s="27"/>
      <c r="D177" s="186"/>
      <c r="E177" s="56"/>
      <c r="F177" s="189"/>
      <c r="G177" s="189"/>
      <c r="H177" s="189"/>
      <c r="I177" s="56"/>
      <c r="J177" s="56"/>
      <c r="K177" s="188"/>
      <c r="L177" s="258"/>
      <c r="M177" s="258"/>
      <c r="N177" s="56"/>
      <c r="O177" s="28"/>
      <c r="P177" s="56"/>
      <c r="Q177" s="28"/>
      <c r="R177" s="184"/>
      <c r="S177" s="213"/>
      <c r="T177" s="286"/>
      <c r="U177" s="27"/>
      <c r="V177" s="186"/>
      <c r="W177" s="56"/>
      <c r="X177" s="189"/>
      <c r="Y177" s="189"/>
      <c r="Z177" s="189"/>
      <c r="AA177" s="56"/>
      <c r="AB177" s="56"/>
      <c r="AC177" s="188"/>
      <c r="AD177" s="258"/>
      <c r="AE177" s="258"/>
      <c r="AF177" s="56"/>
      <c r="AG177" s="28"/>
      <c r="AH177" s="56"/>
      <c r="AI177" s="28"/>
      <c r="AJ177" s="184"/>
      <c r="AK177" s="199"/>
      <c r="AL177" s="286"/>
      <c r="AM177" s="122" t="str">
        <f t="shared" si="19"/>
        <v/>
      </c>
      <c r="AN177" s="123" t="str">
        <f t="shared" si="20"/>
        <v/>
      </c>
      <c r="AO177" s="123" t="str">
        <f t="shared" si="21"/>
        <v/>
      </c>
      <c r="AP177" s="123" t="str">
        <f t="shared" si="22"/>
        <v/>
      </c>
      <c r="AQ177" s="124" t="str">
        <f t="shared" si="23"/>
        <v/>
      </c>
      <c r="AR177" s="37"/>
      <c r="AS177" s="233"/>
      <c r="AT177" s="37"/>
    </row>
    <row r="178" spans="2:46" ht="13.5" customHeight="1" x14ac:dyDescent="0.15">
      <c r="B178" s="284" t="s">
        <v>100</v>
      </c>
      <c r="C178" s="25" t="s">
        <v>33</v>
      </c>
      <c r="D178" s="39"/>
      <c r="E178" s="55"/>
      <c r="F178" s="96"/>
      <c r="G178" s="96"/>
      <c r="H178" s="96"/>
      <c r="I178" s="60"/>
      <c r="J178" s="60"/>
      <c r="K178" s="61"/>
      <c r="L178" s="257"/>
      <c r="M178" s="257"/>
      <c r="N178" s="55"/>
      <c r="O178" s="26"/>
      <c r="P178" s="55"/>
      <c r="Q178" s="26"/>
      <c r="R178" s="131"/>
      <c r="S178" s="213"/>
      <c r="T178" s="284" t="s">
        <v>100</v>
      </c>
      <c r="U178" s="25" t="s">
        <v>33</v>
      </c>
      <c r="V178" s="39"/>
      <c r="W178" s="55"/>
      <c r="X178" s="96"/>
      <c r="Y178" s="96"/>
      <c r="Z178" s="96"/>
      <c r="AA178" s="60"/>
      <c r="AB178" s="60"/>
      <c r="AC178" s="61"/>
      <c r="AD178" s="257"/>
      <c r="AE178" s="257"/>
      <c r="AF178" s="55"/>
      <c r="AG178" s="26"/>
      <c r="AH178" s="55"/>
      <c r="AI178" s="26"/>
      <c r="AJ178" s="131"/>
      <c r="AK178" s="199"/>
      <c r="AL178" s="284" t="s">
        <v>100</v>
      </c>
      <c r="AM178" s="119" t="str">
        <f t="shared" si="19"/>
        <v/>
      </c>
      <c r="AN178" s="95" t="str">
        <f t="shared" si="20"/>
        <v/>
      </c>
      <c r="AO178" s="95" t="str">
        <f t="shared" si="21"/>
        <v/>
      </c>
      <c r="AP178" s="95" t="str">
        <f t="shared" si="22"/>
        <v/>
      </c>
      <c r="AQ178" s="120" t="str">
        <f t="shared" si="23"/>
        <v/>
      </c>
      <c r="AR178" s="37"/>
      <c r="AS178" s="233"/>
      <c r="AT178" s="37"/>
    </row>
    <row r="179" spans="2:46" ht="13.5" customHeight="1" x14ac:dyDescent="0.15">
      <c r="B179" s="285"/>
      <c r="C179" s="27" t="s">
        <v>34</v>
      </c>
      <c r="D179" s="186"/>
      <c r="E179" s="56"/>
      <c r="F179" s="187"/>
      <c r="G179" s="187"/>
      <c r="H179" s="187"/>
      <c r="I179" s="62"/>
      <c r="J179" s="62"/>
      <c r="K179" s="188"/>
      <c r="L179" s="258"/>
      <c r="M179" s="258"/>
      <c r="N179" s="56"/>
      <c r="O179" s="28"/>
      <c r="P179" s="56"/>
      <c r="Q179" s="28"/>
      <c r="R179" s="132"/>
      <c r="S179" s="213"/>
      <c r="T179" s="285"/>
      <c r="U179" s="27" t="s">
        <v>34</v>
      </c>
      <c r="V179" s="186"/>
      <c r="W179" s="56"/>
      <c r="X179" s="187"/>
      <c r="Y179" s="187"/>
      <c r="Z179" s="187"/>
      <c r="AA179" s="62"/>
      <c r="AB179" s="62"/>
      <c r="AC179" s="188"/>
      <c r="AD179" s="258"/>
      <c r="AE179" s="258"/>
      <c r="AF179" s="56"/>
      <c r="AG179" s="28"/>
      <c r="AH179" s="56"/>
      <c r="AI179" s="28"/>
      <c r="AJ179" s="132"/>
      <c r="AK179" s="199"/>
      <c r="AL179" s="285"/>
      <c r="AM179" s="86" t="str">
        <f t="shared" si="19"/>
        <v/>
      </c>
      <c r="AN179" s="121" t="str">
        <f t="shared" si="20"/>
        <v/>
      </c>
      <c r="AO179" s="121" t="str">
        <f t="shared" si="21"/>
        <v/>
      </c>
      <c r="AP179" s="121" t="str">
        <f t="shared" si="22"/>
        <v/>
      </c>
      <c r="AQ179" s="87" t="str">
        <f t="shared" si="23"/>
        <v/>
      </c>
      <c r="AR179" s="37"/>
      <c r="AS179" s="233"/>
      <c r="AT179" s="37"/>
    </row>
    <row r="180" spans="2:46" ht="13.5" customHeight="1" x14ac:dyDescent="0.15">
      <c r="B180" s="285"/>
      <c r="C180" s="27" t="s">
        <v>35</v>
      </c>
      <c r="D180" s="186"/>
      <c r="E180" s="56"/>
      <c r="F180" s="187"/>
      <c r="G180" s="187"/>
      <c r="H180" s="187"/>
      <c r="I180" s="62"/>
      <c r="J180" s="62"/>
      <c r="K180" s="188"/>
      <c r="L180" s="258"/>
      <c r="M180" s="258"/>
      <c r="N180" s="56"/>
      <c r="O180" s="28"/>
      <c r="P180" s="56"/>
      <c r="Q180" s="28"/>
      <c r="R180" s="132"/>
      <c r="S180" s="213"/>
      <c r="T180" s="285"/>
      <c r="U180" s="27" t="s">
        <v>35</v>
      </c>
      <c r="V180" s="186"/>
      <c r="W180" s="56"/>
      <c r="X180" s="187"/>
      <c r="Y180" s="187"/>
      <c r="Z180" s="187"/>
      <c r="AA180" s="62"/>
      <c r="AB180" s="62"/>
      <c r="AC180" s="188"/>
      <c r="AD180" s="258"/>
      <c r="AE180" s="258"/>
      <c r="AF180" s="56"/>
      <c r="AG180" s="28"/>
      <c r="AH180" s="56"/>
      <c r="AI180" s="28"/>
      <c r="AJ180" s="132"/>
      <c r="AK180" s="199"/>
      <c r="AL180" s="285"/>
      <c r="AM180" s="86" t="str">
        <f t="shared" si="19"/>
        <v/>
      </c>
      <c r="AN180" s="121" t="str">
        <f t="shared" si="20"/>
        <v/>
      </c>
      <c r="AO180" s="121" t="str">
        <f t="shared" si="21"/>
        <v/>
      </c>
      <c r="AP180" s="121" t="str">
        <f t="shared" si="22"/>
        <v/>
      </c>
      <c r="AQ180" s="87" t="str">
        <f t="shared" si="23"/>
        <v/>
      </c>
      <c r="AR180" s="37"/>
      <c r="AS180" s="233"/>
      <c r="AT180" s="37"/>
    </row>
    <row r="181" spans="2:46" ht="13.5" customHeight="1" x14ac:dyDescent="0.15">
      <c r="B181" s="285"/>
      <c r="C181" s="27" t="s">
        <v>37</v>
      </c>
      <c r="D181" s="186"/>
      <c r="E181" s="56"/>
      <c r="F181" s="187"/>
      <c r="G181" s="187"/>
      <c r="H181" s="187"/>
      <c r="I181" s="62"/>
      <c r="J181" s="62"/>
      <c r="K181" s="188"/>
      <c r="L181" s="258"/>
      <c r="M181" s="258"/>
      <c r="N181" s="56"/>
      <c r="O181" s="28"/>
      <c r="P181" s="56"/>
      <c r="Q181" s="28"/>
      <c r="R181" s="132"/>
      <c r="S181" s="213"/>
      <c r="T181" s="285"/>
      <c r="U181" s="27" t="s">
        <v>37</v>
      </c>
      <c r="V181" s="186"/>
      <c r="W181" s="56"/>
      <c r="X181" s="187"/>
      <c r="Y181" s="187"/>
      <c r="Z181" s="187"/>
      <c r="AA181" s="62"/>
      <c r="AB181" s="62"/>
      <c r="AC181" s="188"/>
      <c r="AD181" s="258"/>
      <c r="AE181" s="258"/>
      <c r="AF181" s="56"/>
      <c r="AG181" s="28"/>
      <c r="AH181" s="56"/>
      <c r="AI181" s="28"/>
      <c r="AJ181" s="132"/>
      <c r="AK181" s="199"/>
      <c r="AL181" s="285"/>
      <c r="AM181" s="86" t="str">
        <f t="shared" si="19"/>
        <v/>
      </c>
      <c r="AN181" s="121" t="str">
        <f t="shared" si="20"/>
        <v/>
      </c>
      <c r="AO181" s="121" t="str">
        <f t="shared" si="21"/>
        <v/>
      </c>
      <c r="AP181" s="121" t="str">
        <f t="shared" si="22"/>
        <v/>
      </c>
      <c r="AQ181" s="87" t="str">
        <f t="shared" si="23"/>
        <v/>
      </c>
      <c r="AR181" s="37"/>
      <c r="AS181" s="233"/>
      <c r="AT181" s="37"/>
    </row>
    <row r="182" spans="2:46" ht="13.5" customHeight="1" thickBot="1" x14ac:dyDescent="0.2">
      <c r="B182" s="286"/>
      <c r="C182" s="27"/>
      <c r="D182" s="186"/>
      <c r="E182" s="56"/>
      <c r="F182" s="189"/>
      <c r="G182" s="189"/>
      <c r="H182" s="189"/>
      <c r="I182" s="56"/>
      <c r="J182" s="56"/>
      <c r="K182" s="188"/>
      <c r="L182" s="258"/>
      <c r="M182" s="258"/>
      <c r="N182" s="56"/>
      <c r="O182" s="28"/>
      <c r="P182" s="56"/>
      <c r="Q182" s="28"/>
      <c r="R182" s="184"/>
      <c r="S182" s="213"/>
      <c r="T182" s="286"/>
      <c r="U182" s="27"/>
      <c r="V182" s="186"/>
      <c r="W182" s="56"/>
      <c r="X182" s="189"/>
      <c r="Y182" s="189"/>
      <c r="Z182" s="189"/>
      <c r="AA182" s="56"/>
      <c r="AB182" s="56"/>
      <c r="AC182" s="188"/>
      <c r="AD182" s="258"/>
      <c r="AE182" s="258"/>
      <c r="AF182" s="56"/>
      <c r="AG182" s="28"/>
      <c r="AH182" s="56"/>
      <c r="AI182" s="28"/>
      <c r="AJ182" s="184"/>
      <c r="AK182" s="199"/>
      <c r="AL182" s="286"/>
      <c r="AM182" s="122" t="str">
        <f t="shared" si="19"/>
        <v/>
      </c>
      <c r="AN182" s="123" t="str">
        <f t="shared" si="20"/>
        <v/>
      </c>
      <c r="AO182" s="123" t="str">
        <f t="shared" si="21"/>
        <v/>
      </c>
      <c r="AP182" s="123" t="str">
        <f t="shared" si="22"/>
        <v/>
      </c>
      <c r="AQ182" s="124" t="str">
        <f t="shared" si="23"/>
        <v/>
      </c>
      <c r="AR182" s="37"/>
      <c r="AS182" s="233"/>
      <c r="AT182" s="37"/>
    </row>
    <row r="183" spans="2:46" ht="13.5" customHeight="1" x14ac:dyDescent="0.15">
      <c r="B183" s="284" t="s">
        <v>101</v>
      </c>
      <c r="C183" s="25" t="s">
        <v>33</v>
      </c>
      <c r="D183" s="39"/>
      <c r="E183" s="55"/>
      <c r="F183" s="96"/>
      <c r="G183" s="96"/>
      <c r="H183" s="96"/>
      <c r="I183" s="60"/>
      <c r="J183" s="60"/>
      <c r="K183" s="61"/>
      <c r="L183" s="257"/>
      <c r="M183" s="257"/>
      <c r="N183" s="55"/>
      <c r="O183" s="26"/>
      <c r="P183" s="55"/>
      <c r="Q183" s="26"/>
      <c r="R183" s="131"/>
      <c r="S183" s="213"/>
      <c r="T183" s="284" t="s">
        <v>101</v>
      </c>
      <c r="U183" s="25" t="s">
        <v>33</v>
      </c>
      <c r="V183" s="39"/>
      <c r="W183" s="55"/>
      <c r="X183" s="96"/>
      <c r="Y183" s="96"/>
      <c r="Z183" s="96"/>
      <c r="AA183" s="60"/>
      <c r="AB183" s="60"/>
      <c r="AC183" s="61"/>
      <c r="AD183" s="257"/>
      <c r="AE183" s="257"/>
      <c r="AF183" s="55"/>
      <c r="AG183" s="26"/>
      <c r="AH183" s="55"/>
      <c r="AI183" s="26"/>
      <c r="AJ183" s="131"/>
      <c r="AK183" s="199"/>
      <c r="AL183" s="284" t="s">
        <v>101</v>
      </c>
      <c r="AM183" s="119" t="str">
        <f t="shared" si="19"/>
        <v/>
      </c>
      <c r="AN183" s="95" t="str">
        <f t="shared" si="20"/>
        <v/>
      </c>
      <c r="AO183" s="95" t="str">
        <f t="shared" si="21"/>
        <v/>
      </c>
      <c r="AP183" s="95" t="str">
        <f t="shared" si="22"/>
        <v/>
      </c>
      <c r="AQ183" s="120" t="str">
        <f t="shared" si="23"/>
        <v/>
      </c>
      <c r="AR183" s="37"/>
      <c r="AS183" s="233"/>
      <c r="AT183" s="37"/>
    </row>
    <row r="184" spans="2:46" ht="13.5" customHeight="1" x14ac:dyDescent="0.15">
      <c r="B184" s="285"/>
      <c r="C184" s="27" t="s">
        <v>34</v>
      </c>
      <c r="D184" s="186"/>
      <c r="E184" s="56"/>
      <c r="F184" s="187"/>
      <c r="G184" s="187"/>
      <c r="H184" s="187"/>
      <c r="I184" s="62"/>
      <c r="J184" s="62"/>
      <c r="K184" s="188"/>
      <c r="L184" s="258"/>
      <c r="M184" s="258"/>
      <c r="N184" s="56"/>
      <c r="O184" s="28"/>
      <c r="P184" s="56"/>
      <c r="Q184" s="28"/>
      <c r="R184" s="132"/>
      <c r="S184" s="213"/>
      <c r="T184" s="285"/>
      <c r="U184" s="27" t="s">
        <v>34</v>
      </c>
      <c r="V184" s="186"/>
      <c r="W184" s="56"/>
      <c r="X184" s="187"/>
      <c r="Y184" s="187"/>
      <c r="Z184" s="187"/>
      <c r="AA184" s="62"/>
      <c r="AB184" s="62"/>
      <c r="AC184" s="188"/>
      <c r="AD184" s="258"/>
      <c r="AE184" s="258"/>
      <c r="AF184" s="56"/>
      <c r="AG184" s="28"/>
      <c r="AH184" s="56"/>
      <c r="AI184" s="28"/>
      <c r="AJ184" s="132"/>
      <c r="AK184" s="199"/>
      <c r="AL184" s="285"/>
      <c r="AM184" s="86" t="str">
        <f t="shared" si="19"/>
        <v/>
      </c>
      <c r="AN184" s="121" t="str">
        <f t="shared" si="20"/>
        <v/>
      </c>
      <c r="AO184" s="121" t="str">
        <f t="shared" si="21"/>
        <v/>
      </c>
      <c r="AP184" s="121" t="str">
        <f t="shared" si="22"/>
        <v/>
      </c>
      <c r="AQ184" s="87" t="str">
        <f t="shared" si="23"/>
        <v/>
      </c>
      <c r="AR184" s="37"/>
      <c r="AS184" s="233"/>
      <c r="AT184" s="37"/>
    </row>
    <row r="185" spans="2:46" ht="13.5" customHeight="1" x14ac:dyDescent="0.15">
      <c r="B185" s="285"/>
      <c r="C185" s="27" t="s">
        <v>35</v>
      </c>
      <c r="D185" s="186"/>
      <c r="E185" s="56"/>
      <c r="F185" s="187"/>
      <c r="G185" s="187"/>
      <c r="H185" s="187"/>
      <c r="I185" s="62"/>
      <c r="J185" s="62"/>
      <c r="K185" s="188"/>
      <c r="L185" s="258"/>
      <c r="M185" s="258"/>
      <c r="N185" s="56"/>
      <c r="O185" s="28"/>
      <c r="P185" s="56"/>
      <c r="Q185" s="28"/>
      <c r="R185" s="132"/>
      <c r="S185" s="213"/>
      <c r="T185" s="285"/>
      <c r="U185" s="27" t="s">
        <v>35</v>
      </c>
      <c r="V185" s="186"/>
      <c r="W185" s="56"/>
      <c r="X185" s="187"/>
      <c r="Y185" s="187"/>
      <c r="Z185" s="187"/>
      <c r="AA185" s="62"/>
      <c r="AB185" s="62"/>
      <c r="AC185" s="188"/>
      <c r="AD185" s="258"/>
      <c r="AE185" s="258"/>
      <c r="AF185" s="56"/>
      <c r="AG185" s="28"/>
      <c r="AH185" s="56"/>
      <c r="AI185" s="28"/>
      <c r="AJ185" s="132"/>
      <c r="AK185" s="199"/>
      <c r="AL185" s="285"/>
      <c r="AM185" s="86" t="str">
        <f t="shared" si="19"/>
        <v/>
      </c>
      <c r="AN185" s="121" t="str">
        <f t="shared" si="20"/>
        <v/>
      </c>
      <c r="AO185" s="121" t="str">
        <f t="shared" si="21"/>
        <v/>
      </c>
      <c r="AP185" s="121" t="str">
        <f t="shared" si="22"/>
        <v/>
      </c>
      <c r="AQ185" s="87" t="str">
        <f t="shared" si="23"/>
        <v/>
      </c>
      <c r="AR185" s="37"/>
      <c r="AS185" s="233"/>
      <c r="AT185" s="37"/>
    </row>
    <row r="186" spans="2:46" ht="13.5" customHeight="1" x14ac:dyDescent="0.15">
      <c r="B186" s="285"/>
      <c r="C186" s="27" t="s">
        <v>37</v>
      </c>
      <c r="D186" s="186"/>
      <c r="E186" s="56"/>
      <c r="F186" s="187"/>
      <c r="G186" s="187"/>
      <c r="H186" s="187"/>
      <c r="I186" s="62"/>
      <c r="J186" s="62"/>
      <c r="K186" s="188"/>
      <c r="L186" s="258"/>
      <c r="M186" s="258"/>
      <c r="N186" s="56"/>
      <c r="O186" s="28"/>
      <c r="P186" s="56"/>
      <c r="Q186" s="28"/>
      <c r="R186" s="132"/>
      <c r="S186" s="213"/>
      <c r="T186" s="285"/>
      <c r="U186" s="27" t="s">
        <v>37</v>
      </c>
      <c r="V186" s="186"/>
      <c r="W186" s="56"/>
      <c r="X186" s="187"/>
      <c r="Y186" s="187"/>
      <c r="Z186" s="187"/>
      <c r="AA186" s="62"/>
      <c r="AB186" s="62"/>
      <c r="AC186" s="188"/>
      <c r="AD186" s="258"/>
      <c r="AE186" s="258"/>
      <c r="AF186" s="56"/>
      <c r="AG186" s="28"/>
      <c r="AH186" s="56"/>
      <c r="AI186" s="28"/>
      <c r="AJ186" s="132"/>
      <c r="AK186" s="199"/>
      <c r="AL186" s="285"/>
      <c r="AM186" s="86" t="str">
        <f t="shared" si="19"/>
        <v/>
      </c>
      <c r="AN186" s="121" t="str">
        <f t="shared" si="20"/>
        <v/>
      </c>
      <c r="AO186" s="121" t="str">
        <f t="shared" si="21"/>
        <v/>
      </c>
      <c r="AP186" s="121" t="str">
        <f t="shared" si="22"/>
        <v/>
      </c>
      <c r="AQ186" s="87" t="str">
        <f t="shared" si="23"/>
        <v/>
      </c>
      <c r="AR186" s="37"/>
      <c r="AS186" s="233"/>
      <c r="AT186" s="37"/>
    </row>
    <row r="187" spans="2:46" ht="13.5" customHeight="1" thickBot="1" x14ac:dyDescent="0.2">
      <c r="B187" s="286"/>
      <c r="C187" s="27"/>
      <c r="D187" s="186"/>
      <c r="E187" s="56"/>
      <c r="F187" s="189"/>
      <c r="G187" s="189"/>
      <c r="H187" s="189"/>
      <c r="I187" s="56"/>
      <c r="J187" s="56"/>
      <c r="K187" s="188"/>
      <c r="L187" s="258"/>
      <c r="M187" s="258"/>
      <c r="N187" s="56"/>
      <c r="O187" s="28"/>
      <c r="P187" s="56"/>
      <c r="Q187" s="28"/>
      <c r="R187" s="184"/>
      <c r="S187" s="213"/>
      <c r="T187" s="286"/>
      <c r="U187" s="27"/>
      <c r="V187" s="186"/>
      <c r="W187" s="56"/>
      <c r="X187" s="189"/>
      <c r="Y187" s="189"/>
      <c r="Z187" s="189"/>
      <c r="AA187" s="56"/>
      <c r="AB187" s="56"/>
      <c r="AC187" s="188"/>
      <c r="AD187" s="258"/>
      <c r="AE187" s="258"/>
      <c r="AF187" s="56"/>
      <c r="AG187" s="28"/>
      <c r="AH187" s="56"/>
      <c r="AI187" s="28"/>
      <c r="AJ187" s="184"/>
      <c r="AK187" s="199"/>
      <c r="AL187" s="286"/>
      <c r="AM187" s="122" t="str">
        <f t="shared" si="19"/>
        <v/>
      </c>
      <c r="AN187" s="123" t="str">
        <f t="shared" si="20"/>
        <v/>
      </c>
      <c r="AO187" s="123" t="str">
        <f t="shared" si="21"/>
        <v/>
      </c>
      <c r="AP187" s="123" t="str">
        <f t="shared" si="22"/>
        <v/>
      </c>
      <c r="AQ187" s="124" t="str">
        <f t="shared" si="23"/>
        <v/>
      </c>
      <c r="AR187" s="37"/>
      <c r="AS187" s="233"/>
      <c r="AT187" s="37"/>
    </row>
    <row r="188" spans="2:46" ht="13.5" customHeight="1" x14ac:dyDescent="0.15">
      <c r="B188" s="284" t="s">
        <v>102</v>
      </c>
      <c r="C188" s="25" t="s">
        <v>33</v>
      </c>
      <c r="D188" s="39"/>
      <c r="E188" s="55"/>
      <c r="F188" s="96"/>
      <c r="G188" s="96"/>
      <c r="H188" s="96"/>
      <c r="I188" s="60"/>
      <c r="J188" s="60"/>
      <c r="K188" s="61"/>
      <c r="L188" s="257"/>
      <c r="M188" s="257"/>
      <c r="N188" s="55"/>
      <c r="O188" s="26"/>
      <c r="P188" s="55"/>
      <c r="Q188" s="26"/>
      <c r="R188" s="131"/>
      <c r="S188" s="213"/>
      <c r="T188" s="284" t="s">
        <v>102</v>
      </c>
      <c r="U188" s="25" t="s">
        <v>33</v>
      </c>
      <c r="V188" s="39"/>
      <c r="W188" s="55"/>
      <c r="X188" s="96"/>
      <c r="Y188" s="96"/>
      <c r="Z188" s="96"/>
      <c r="AA188" s="60"/>
      <c r="AB188" s="60"/>
      <c r="AC188" s="61"/>
      <c r="AD188" s="257"/>
      <c r="AE188" s="257"/>
      <c r="AF188" s="55"/>
      <c r="AG188" s="26"/>
      <c r="AH188" s="55"/>
      <c r="AI188" s="26"/>
      <c r="AJ188" s="131"/>
      <c r="AK188" s="199"/>
      <c r="AL188" s="284" t="s">
        <v>102</v>
      </c>
      <c r="AM188" s="119" t="str">
        <f t="shared" si="19"/>
        <v/>
      </c>
      <c r="AN188" s="95" t="str">
        <f t="shared" si="20"/>
        <v/>
      </c>
      <c r="AO188" s="95" t="str">
        <f t="shared" si="21"/>
        <v/>
      </c>
      <c r="AP188" s="95" t="str">
        <f t="shared" si="22"/>
        <v/>
      </c>
      <c r="AQ188" s="120" t="str">
        <f t="shared" si="23"/>
        <v/>
      </c>
      <c r="AR188" s="37"/>
      <c r="AS188" s="233"/>
      <c r="AT188" s="37"/>
    </row>
    <row r="189" spans="2:46" ht="13.5" customHeight="1" x14ac:dyDescent="0.15">
      <c r="B189" s="285"/>
      <c r="C189" s="27" t="s">
        <v>34</v>
      </c>
      <c r="D189" s="186"/>
      <c r="E189" s="56"/>
      <c r="F189" s="187"/>
      <c r="G189" s="187"/>
      <c r="H189" s="187"/>
      <c r="I189" s="62"/>
      <c r="J189" s="62"/>
      <c r="K189" s="188"/>
      <c r="L189" s="258"/>
      <c r="M189" s="258"/>
      <c r="N189" s="56"/>
      <c r="O189" s="28"/>
      <c r="P189" s="56"/>
      <c r="Q189" s="28"/>
      <c r="R189" s="132"/>
      <c r="S189" s="213"/>
      <c r="T189" s="285"/>
      <c r="U189" s="27" t="s">
        <v>34</v>
      </c>
      <c r="V189" s="186"/>
      <c r="W189" s="56"/>
      <c r="X189" s="187"/>
      <c r="Y189" s="187"/>
      <c r="Z189" s="187"/>
      <c r="AA189" s="62"/>
      <c r="AB189" s="62"/>
      <c r="AC189" s="188"/>
      <c r="AD189" s="258"/>
      <c r="AE189" s="258"/>
      <c r="AF189" s="56"/>
      <c r="AG189" s="28"/>
      <c r="AH189" s="56"/>
      <c r="AI189" s="28"/>
      <c r="AJ189" s="132"/>
      <c r="AK189" s="199"/>
      <c r="AL189" s="285"/>
      <c r="AM189" s="86" t="str">
        <f t="shared" si="19"/>
        <v/>
      </c>
      <c r="AN189" s="121" t="str">
        <f t="shared" si="20"/>
        <v/>
      </c>
      <c r="AO189" s="121" t="str">
        <f t="shared" si="21"/>
        <v/>
      </c>
      <c r="AP189" s="121" t="str">
        <f t="shared" si="22"/>
        <v/>
      </c>
      <c r="AQ189" s="87" t="str">
        <f t="shared" si="23"/>
        <v/>
      </c>
      <c r="AR189" s="37"/>
      <c r="AS189" s="233"/>
      <c r="AT189" s="37"/>
    </row>
    <row r="190" spans="2:46" ht="13.5" customHeight="1" x14ac:dyDescent="0.15">
      <c r="B190" s="285"/>
      <c r="C190" s="27" t="s">
        <v>35</v>
      </c>
      <c r="D190" s="186"/>
      <c r="E190" s="56"/>
      <c r="F190" s="187"/>
      <c r="G190" s="187"/>
      <c r="H190" s="187"/>
      <c r="I190" s="62"/>
      <c r="J190" s="62"/>
      <c r="K190" s="188"/>
      <c r="L190" s="258"/>
      <c r="M190" s="258"/>
      <c r="N190" s="56"/>
      <c r="O190" s="28"/>
      <c r="P190" s="56"/>
      <c r="Q190" s="28"/>
      <c r="R190" s="132"/>
      <c r="S190" s="213"/>
      <c r="T190" s="285"/>
      <c r="U190" s="27" t="s">
        <v>35</v>
      </c>
      <c r="V190" s="186"/>
      <c r="W190" s="56"/>
      <c r="X190" s="187"/>
      <c r="Y190" s="187"/>
      <c r="Z190" s="187"/>
      <c r="AA190" s="62"/>
      <c r="AB190" s="62"/>
      <c r="AC190" s="188"/>
      <c r="AD190" s="258"/>
      <c r="AE190" s="258"/>
      <c r="AF190" s="56"/>
      <c r="AG190" s="28"/>
      <c r="AH190" s="56"/>
      <c r="AI190" s="28"/>
      <c r="AJ190" s="132"/>
      <c r="AK190" s="199"/>
      <c r="AL190" s="285"/>
      <c r="AM190" s="86" t="str">
        <f t="shared" si="19"/>
        <v/>
      </c>
      <c r="AN190" s="121" t="str">
        <f t="shared" si="20"/>
        <v/>
      </c>
      <c r="AO190" s="121" t="str">
        <f t="shared" si="21"/>
        <v/>
      </c>
      <c r="AP190" s="121" t="str">
        <f t="shared" si="22"/>
        <v/>
      </c>
      <c r="AQ190" s="87" t="str">
        <f t="shared" si="23"/>
        <v/>
      </c>
      <c r="AR190" s="37"/>
      <c r="AS190" s="233"/>
      <c r="AT190" s="37"/>
    </row>
    <row r="191" spans="2:46" ht="13.5" customHeight="1" x14ac:dyDescent="0.15">
      <c r="B191" s="285"/>
      <c r="C191" s="27" t="s">
        <v>37</v>
      </c>
      <c r="D191" s="186"/>
      <c r="E191" s="56"/>
      <c r="F191" s="187"/>
      <c r="G191" s="187"/>
      <c r="H191" s="187"/>
      <c r="I191" s="62"/>
      <c r="J191" s="62"/>
      <c r="K191" s="188"/>
      <c r="L191" s="258"/>
      <c r="M191" s="258"/>
      <c r="N191" s="56"/>
      <c r="O191" s="28"/>
      <c r="P191" s="56"/>
      <c r="Q191" s="28"/>
      <c r="R191" s="132"/>
      <c r="S191" s="213"/>
      <c r="T191" s="285"/>
      <c r="U191" s="27" t="s">
        <v>37</v>
      </c>
      <c r="V191" s="186"/>
      <c r="W191" s="56"/>
      <c r="X191" s="187"/>
      <c r="Y191" s="187"/>
      <c r="Z191" s="187"/>
      <c r="AA191" s="62"/>
      <c r="AB191" s="62"/>
      <c r="AC191" s="188"/>
      <c r="AD191" s="258"/>
      <c r="AE191" s="258"/>
      <c r="AF191" s="56"/>
      <c r="AG191" s="28"/>
      <c r="AH191" s="56"/>
      <c r="AI191" s="28"/>
      <c r="AJ191" s="132"/>
      <c r="AK191" s="199"/>
      <c r="AL191" s="285"/>
      <c r="AM191" s="86" t="str">
        <f t="shared" si="19"/>
        <v/>
      </c>
      <c r="AN191" s="121" t="str">
        <f t="shared" si="20"/>
        <v/>
      </c>
      <c r="AO191" s="121" t="str">
        <f t="shared" si="21"/>
        <v/>
      </c>
      <c r="AP191" s="121" t="str">
        <f t="shared" si="22"/>
        <v/>
      </c>
      <c r="AQ191" s="87" t="str">
        <f t="shared" si="23"/>
        <v/>
      </c>
      <c r="AR191" s="37"/>
      <c r="AS191" s="233"/>
      <c r="AT191" s="37"/>
    </row>
    <row r="192" spans="2:46" ht="13.5" customHeight="1" thickBot="1" x14ac:dyDescent="0.2">
      <c r="B192" s="286"/>
      <c r="C192" s="27"/>
      <c r="D192" s="186"/>
      <c r="E192" s="56"/>
      <c r="F192" s="189"/>
      <c r="G192" s="189"/>
      <c r="H192" s="189"/>
      <c r="I192" s="56"/>
      <c r="J192" s="56"/>
      <c r="K192" s="188"/>
      <c r="L192" s="258"/>
      <c r="M192" s="258"/>
      <c r="N192" s="56"/>
      <c r="O192" s="28"/>
      <c r="P192" s="56"/>
      <c r="Q192" s="28"/>
      <c r="R192" s="184"/>
      <c r="S192" s="213"/>
      <c r="T192" s="286"/>
      <c r="U192" s="27"/>
      <c r="V192" s="186"/>
      <c r="W192" s="56"/>
      <c r="X192" s="189"/>
      <c r="Y192" s="189"/>
      <c r="Z192" s="189"/>
      <c r="AA192" s="56"/>
      <c r="AB192" s="56"/>
      <c r="AC192" s="188"/>
      <c r="AD192" s="258"/>
      <c r="AE192" s="258"/>
      <c r="AF192" s="56"/>
      <c r="AG192" s="28"/>
      <c r="AH192" s="56"/>
      <c r="AI192" s="28"/>
      <c r="AJ192" s="184"/>
      <c r="AK192" s="199"/>
      <c r="AL192" s="286"/>
      <c r="AM192" s="122" t="str">
        <f t="shared" si="19"/>
        <v/>
      </c>
      <c r="AN192" s="123" t="str">
        <f t="shared" si="20"/>
        <v/>
      </c>
      <c r="AO192" s="123" t="str">
        <f t="shared" si="21"/>
        <v/>
      </c>
      <c r="AP192" s="123" t="str">
        <f t="shared" si="22"/>
        <v/>
      </c>
      <c r="AQ192" s="124" t="str">
        <f t="shared" si="23"/>
        <v/>
      </c>
      <c r="AR192" s="37"/>
      <c r="AS192" s="233"/>
      <c r="AT192" s="37"/>
    </row>
    <row r="193" spans="2:46" ht="13.5" customHeight="1" x14ac:dyDescent="0.15">
      <c r="B193" s="284" t="s">
        <v>103</v>
      </c>
      <c r="C193" s="25" t="s">
        <v>33</v>
      </c>
      <c r="D193" s="39"/>
      <c r="E193" s="55"/>
      <c r="F193" s="96"/>
      <c r="G193" s="96"/>
      <c r="H193" s="96"/>
      <c r="I193" s="60"/>
      <c r="J193" s="60"/>
      <c r="K193" s="61"/>
      <c r="L193" s="257"/>
      <c r="M193" s="257"/>
      <c r="N193" s="55"/>
      <c r="O193" s="26"/>
      <c r="P193" s="55"/>
      <c r="Q193" s="26"/>
      <c r="R193" s="131"/>
      <c r="S193" s="213"/>
      <c r="T193" s="284" t="s">
        <v>103</v>
      </c>
      <c r="U193" s="25" t="s">
        <v>33</v>
      </c>
      <c r="V193" s="39"/>
      <c r="W193" s="55"/>
      <c r="X193" s="96"/>
      <c r="Y193" s="96"/>
      <c r="Z193" s="96"/>
      <c r="AA193" s="60"/>
      <c r="AB193" s="60"/>
      <c r="AC193" s="61"/>
      <c r="AD193" s="257"/>
      <c r="AE193" s="257"/>
      <c r="AF193" s="55"/>
      <c r="AG193" s="26"/>
      <c r="AH193" s="55"/>
      <c r="AI193" s="26"/>
      <c r="AJ193" s="131"/>
      <c r="AK193" s="199"/>
      <c r="AL193" s="284" t="s">
        <v>103</v>
      </c>
      <c r="AM193" s="119" t="str">
        <f t="shared" si="19"/>
        <v/>
      </c>
      <c r="AN193" s="95" t="str">
        <f t="shared" si="20"/>
        <v/>
      </c>
      <c r="AO193" s="95" t="str">
        <f t="shared" si="21"/>
        <v/>
      </c>
      <c r="AP193" s="95" t="str">
        <f t="shared" si="22"/>
        <v/>
      </c>
      <c r="AQ193" s="120" t="str">
        <f t="shared" si="23"/>
        <v/>
      </c>
      <c r="AR193" s="37"/>
      <c r="AS193" s="233"/>
      <c r="AT193" s="37"/>
    </row>
    <row r="194" spans="2:46" ht="13.5" customHeight="1" x14ac:dyDescent="0.15">
      <c r="B194" s="285"/>
      <c r="C194" s="27" t="s">
        <v>34</v>
      </c>
      <c r="D194" s="186"/>
      <c r="E194" s="56"/>
      <c r="F194" s="187"/>
      <c r="G194" s="187"/>
      <c r="H194" s="187"/>
      <c r="I194" s="62"/>
      <c r="J194" s="62"/>
      <c r="K194" s="188"/>
      <c r="L194" s="258"/>
      <c r="M194" s="258"/>
      <c r="N194" s="56"/>
      <c r="O194" s="28"/>
      <c r="P194" s="56"/>
      <c r="Q194" s="28"/>
      <c r="R194" s="132"/>
      <c r="S194" s="213"/>
      <c r="T194" s="285"/>
      <c r="U194" s="27" t="s">
        <v>34</v>
      </c>
      <c r="V194" s="186"/>
      <c r="W194" s="56"/>
      <c r="X194" s="187"/>
      <c r="Y194" s="187"/>
      <c r="Z194" s="187"/>
      <c r="AA194" s="62"/>
      <c r="AB194" s="62"/>
      <c r="AC194" s="188"/>
      <c r="AD194" s="258"/>
      <c r="AE194" s="258"/>
      <c r="AF194" s="56"/>
      <c r="AG194" s="28"/>
      <c r="AH194" s="56"/>
      <c r="AI194" s="28"/>
      <c r="AJ194" s="132"/>
      <c r="AK194" s="199"/>
      <c r="AL194" s="285"/>
      <c r="AM194" s="86" t="str">
        <f t="shared" si="19"/>
        <v/>
      </c>
      <c r="AN194" s="121" t="str">
        <f t="shared" si="20"/>
        <v/>
      </c>
      <c r="AO194" s="121" t="str">
        <f t="shared" si="21"/>
        <v/>
      </c>
      <c r="AP194" s="121" t="str">
        <f t="shared" si="22"/>
        <v/>
      </c>
      <c r="AQ194" s="87" t="str">
        <f t="shared" si="23"/>
        <v/>
      </c>
      <c r="AR194" s="37"/>
      <c r="AS194" s="233"/>
      <c r="AT194" s="37"/>
    </row>
    <row r="195" spans="2:46" ht="13.5" customHeight="1" x14ac:dyDescent="0.15">
      <c r="B195" s="285"/>
      <c r="C195" s="27" t="s">
        <v>35</v>
      </c>
      <c r="D195" s="186"/>
      <c r="E195" s="56"/>
      <c r="F195" s="187"/>
      <c r="G195" s="187"/>
      <c r="H195" s="187"/>
      <c r="I195" s="62"/>
      <c r="J195" s="62"/>
      <c r="K195" s="188"/>
      <c r="L195" s="258"/>
      <c r="M195" s="258"/>
      <c r="N195" s="56"/>
      <c r="O195" s="28"/>
      <c r="P195" s="56"/>
      <c r="Q195" s="28"/>
      <c r="R195" s="132"/>
      <c r="S195" s="213"/>
      <c r="T195" s="285"/>
      <c r="U195" s="27" t="s">
        <v>35</v>
      </c>
      <c r="V195" s="186"/>
      <c r="W195" s="56"/>
      <c r="X195" s="187"/>
      <c r="Y195" s="187"/>
      <c r="Z195" s="187"/>
      <c r="AA195" s="62"/>
      <c r="AB195" s="62"/>
      <c r="AC195" s="188"/>
      <c r="AD195" s="258"/>
      <c r="AE195" s="258"/>
      <c r="AF195" s="56"/>
      <c r="AG195" s="28"/>
      <c r="AH195" s="56"/>
      <c r="AI195" s="28"/>
      <c r="AJ195" s="132"/>
      <c r="AK195" s="199"/>
      <c r="AL195" s="285"/>
      <c r="AM195" s="86" t="str">
        <f t="shared" si="19"/>
        <v/>
      </c>
      <c r="AN195" s="121" t="str">
        <f t="shared" si="20"/>
        <v/>
      </c>
      <c r="AO195" s="121" t="str">
        <f t="shared" si="21"/>
        <v/>
      </c>
      <c r="AP195" s="121" t="str">
        <f t="shared" si="22"/>
        <v/>
      </c>
      <c r="AQ195" s="87" t="str">
        <f t="shared" si="23"/>
        <v/>
      </c>
      <c r="AR195" s="37"/>
      <c r="AS195" s="233"/>
      <c r="AT195" s="37"/>
    </row>
    <row r="196" spans="2:46" ht="13.5" customHeight="1" x14ac:dyDescent="0.15">
      <c r="B196" s="285"/>
      <c r="C196" s="27" t="s">
        <v>37</v>
      </c>
      <c r="D196" s="186"/>
      <c r="E196" s="56"/>
      <c r="F196" s="187"/>
      <c r="G196" s="187"/>
      <c r="H196" s="187"/>
      <c r="I196" s="62"/>
      <c r="J196" s="62"/>
      <c r="K196" s="188"/>
      <c r="L196" s="258"/>
      <c r="M196" s="258"/>
      <c r="N196" s="56"/>
      <c r="O196" s="28"/>
      <c r="P196" s="56"/>
      <c r="Q196" s="28"/>
      <c r="R196" s="132"/>
      <c r="S196" s="213"/>
      <c r="T196" s="285"/>
      <c r="U196" s="27" t="s">
        <v>37</v>
      </c>
      <c r="V196" s="186"/>
      <c r="W196" s="56"/>
      <c r="X196" s="187"/>
      <c r="Y196" s="187"/>
      <c r="Z196" s="187"/>
      <c r="AA196" s="62"/>
      <c r="AB196" s="62"/>
      <c r="AC196" s="188"/>
      <c r="AD196" s="258"/>
      <c r="AE196" s="258"/>
      <c r="AF196" s="56"/>
      <c r="AG196" s="28"/>
      <c r="AH196" s="56"/>
      <c r="AI196" s="28"/>
      <c r="AJ196" s="132"/>
      <c r="AK196" s="199"/>
      <c r="AL196" s="285"/>
      <c r="AM196" s="86" t="str">
        <f t="shared" si="19"/>
        <v/>
      </c>
      <c r="AN196" s="121" t="str">
        <f t="shared" si="20"/>
        <v/>
      </c>
      <c r="AO196" s="121" t="str">
        <f t="shared" si="21"/>
        <v/>
      </c>
      <c r="AP196" s="121" t="str">
        <f t="shared" si="22"/>
        <v/>
      </c>
      <c r="AQ196" s="87" t="str">
        <f t="shared" si="23"/>
        <v/>
      </c>
      <c r="AR196" s="37"/>
      <c r="AS196" s="233"/>
      <c r="AT196" s="37"/>
    </row>
    <row r="197" spans="2:46" ht="13.5" customHeight="1" thickBot="1" x14ac:dyDescent="0.2">
      <c r="B197" s="286"/>
      <c r="C197" s="27"/>
      <c r="D197" s="186"/>
      <c r="E197" s="56"/>
      <c r="F197" s="189"/>
      <c r="G197" s="189"/>
      <c r="H197" s="189"/>
      <c r="I197" s="56"/>
      <c r="J197" s="56"/>
      <c r="K197" s="188"/>
      <c r="L197" s="258"/>
      <c r="M197" s="258"/>
      <c r="N197" s="56"/>
      <c r="O197" s="28"/>
      <c r="P197" s="56"/>
      <c r="Q197" s="28"/>
      <c r="R197" s="184"/>
      <c r="S197" s="213"/>
      <c r="T197" s="286"/>
      <c r="U197" s="27"/>
      <c r="V197" s="186"/>
      <c r="W197" s="56"/>
      <c r="X197" s="189"/>
      <c r="Y197" s="189"/>
      <c r="Z197" s="189"/>
      <c r="AA197" s="56"/>
      <c r="AB197" s="56"/>
      <c r="AC197" s="188"/>
      <c r="AD197" s="258"/>
      <c r="AE197" s="258"/>
      <c r="AF197" s="56"/>
      <c r="AG197" s="28"/>
      <c r="AH197" s="56"/>
      <c r="AI197" s="28"/>
      <c r="AJ197" s="184"/>
      <c r="AK197" s="199"/>
      <c r="AL197" s="286"/>
      <c r="AM197" s="122" t="str">
        <f t="shared" si="19"/>
        <v/>
      </c>
      <c r="AN197" s="123" t="str">
        <f t="shared" si="20"/>
        <v/>
      </c>
      <c r="AO197" s="123" t="str">
        <f t="shared" si="21"/>
        <v/>
      </c>
      <c r="AP197" s="123" t="str">
        <f t="shared" si="22"/>
        <v/>
      </c>
      <c r="AQ197" s="124" t="str">
        <f t="shared" si="23"/>
        <v/>
      </c>
      <c r="AR197" s="37"/>
      <c r="AS197" s="233"/>
      <c r="AT197" s="37"/>
    </row>
    <row r="198" spans="2:46" ht="13.5" customHeight="1" x14ac:dyDescent="0.15">
      <c r="B198" s="284" t="s">
        <v>104</v>
      </c>
      <c r="C198" s="25" t="s">
        <v>33</v>
      </c>
      <c r="D198" s="39"/>
      <c r="E198" s="55"/>
      <c r="F198" s="96"/>
      <c r="G198" s="96"/>
      <c r="H198" s="96"/>
      <c r="I198" s="60"/>
      <c r="J198" s="60"/>
      <c r="K198" s="61"/>
      <c r="L198" s="257"/>
      <c r="M198" s="257"/>
      <c r="N198" s="55"/>
      <c r="O198" s="26"/>
      <c r="P198" s="55"/>
      <c r="Q198" s="26"/>
      <c r="R198" s="131"/>
      <c r="S198" s="213"/>
      <c r="T198" s="284" t="s">
        <v>104</v>
      </c>
      <c r="U198" s="25" t="s">
        <v>33</v>
      </c>
      <c r="V198" s="39"/>
      <c r="W198" s="55"/>
      <c r="X198" s="96"/>
      <c r="Y198" s="96"/>
      <c r="Z198" s="96"/>
      <c r="AA198" s="60"/>
      <c r="AB198" s="60"/>
      <c r="AC198" s="61"/>
      <c r="AD198" s="257"/>
      <c r="AE198" s="257"/>
      <c r="AF198" s="55"/>
      <c r="AG198" s="26"/>
      <c r="AH198" s="55"/>
      <c r="AI198" s="26"/>
      <c r="AJ198" s="131"/>
      <c r="AK198" s="199"/>
      <c r="AL198" s="284" t="s">
        <v>104</v>
      </c>
      <c r="AM198" s="119" t="str">
        <f t="shared" si="19"/>
        <v/>
      </c>
      <c r="AN198" s="95" t="str">
        <f t="shared" si="20"/>
        <v/>
      </c>
      <c r="AO198" s="95" t="str">
        <f t="shared" si="21"/>
        <v/>
      </c>
      <c r="AP198" s="95" t="str">
        <f t="shared" si="22"/>
        <v/>
      </c>
      <c r="AQ198" s="120" t="str">
        <f t="shared" si="23"/>
        <v/>
      </c>
      <c r="AR198" s="37"/>
      <c r="AS198" s="233"/>
      <c r="AT198" s="37"/>
    </row>
    <row r="199" spans="2:46" ht="13.5" customHeight="1" x14ac:dyDescent="0.15">
      <c r="B199" s="285"/>
      <c r="C199" s="27" t="s">
        <v>34</v>
      </c>
      <c r="D199" s="186"/>
      <c r="E199" s="56"/>
      <c r="F199" s="187"/>
      <c r="G199" s="187"/>
      <c r="H199" s="187"/>
      <c r="I199" s="62"/>
      <c r="J199" s="62"/>
      <c r="K199" s="188"/>
      <c r="L199" s="258"/>
      <c r="M199" s="258"/>
      <c r="N199" s="56"/>
      <c r="O199" s="28"/>
      <c r="P199" s="56"/>
      <c r="Q199" s="28"/>
      <c r="R199" s="132"/>
      <c r="S199" s="213"/>
      <c r="T199" s="285"/>
      <c r="U199" s="27" t="s">
        <v>34</v>
      </c>
      <c r="V199" s="186"/>
      <c r="W199" s="56"/>
      <c r="X199" s="187"/>
      <c r="Y199" s="187"/>
      <c r="Z199" s="187"/>
      <c r="AA199" s="62"/>
      <c r="AB199" s="62"/>
      <c r="AC199" s="188"/>
      <c r="AD199" s="258"/>
      <c r="AE199" s="258"/>
      <c r="AF199" s="56"/>
      <c r="AG199" s="28"/>
      <c r="AH199" s="56"/>
      <c r="AI199" s="28"/>
      <c r="AJ199" s="132"/>
      <c r="AK199" s="199"/>
      <c r="AL199" s="285"/>
      <c r="AM199" s="86" t="str">
        <f t="shared" si="19"/>
        <v/>
      </c>
      <c r="AN199" s="121" t="str">
        <f t="shared" si="20"/>
        <v/>
      </c>
      <c r="AO199" s="121" t="str">
        <f t="shared" si="21"/>
        <v/>
      </c>
      <c r="AP199" s="121" t="str">
        <f t="shared" si="22"/>
        <v/>
      </c>
      <c r="AQ199" s="87" t="str">
        <f t="shared" si="23"/>
        <v/>
      </c>
      <c r="AR199" s="37"/>
      <c r="AS199" s="233"/>
      <c r="AT199" s="37"/>
    </row>
    <row r="200" spans="2:46" ht="13.5" customHeight="1" x14ac:dyDescent="0.15">
      <c r="B200" s="285"/>
      <c r="C200" s="27" t="s">
        <v>35</v>
      </c>
      <c r="D200" s="186"/>
      <c r="E200" s="56"/>
      <c r="F200" s="187"/>
      <c r="G200" s="187"/>
      <c r="H200" s="187"/>
      <c r="I200" s="62"/>
      <c r="J200" s="62"/>
      <c r="K200" s="188"/>
      <c r="L200" s="258"/>
      <c r="M200" s="258"/>
      <c r="N200" s="56"/>
      <c r="O200" s="28"/>
      <c r="P200" s="56"/>
      <c r="Q200" s="28"/>
      <c r="R200" s="132"/>
      <c r="S200" s="213"/>
      <c r="T200" s="285"/>
      <c r="U200" s="27" t="s">
        <v>35</v>
      </c>
      <c r="V200" s="186"/>
      <c r="W200" s="56"/>
      <c r="X200" s="187"/>
      <c r="Y200" s="187"/>
      <c r="Z200" s="187"/>
      <c r="AA200" s="62"/>
      <c r="AB200" s="62"/>
      <c r="AC200" s="188"/>
      <c r="AD200" s="258"/>
      <c r="AE200" s="258"/>
      <c r="AF200" s="56"/>
      <c r="AG200" s="28"/>
      <c r="AH200" s="56"/>
      <c r="AI200" s="28"/>
      <c r="AJ200" s="132"/>
      <c r="AK200" s="199"/>
      <c r="AL200" s="285"/>
      <c r="AM200" s="86" t="str">
        <f t="shared" si="19"/>
        <v/>
      </c>
      <c r="AN200" s="121" t="str">
        <f t="shared" si="20"/>
        <v/>
      </c>
      <c r="AO200" s="121" t="str">
        <f t="shared" si="21"/>
        <v/>
      </c>
      <c r="AP200" s="121" t="str">
        <f t="shared" si="22"/>
        <v/>
      </c>
      <c r="AQ200" s="87" t="str">
        <f t="shared" si="23"/>
        <v/>
      </c>
      <c r="AR200" s="37"/>
      <c r="AS200" s="233"/>
      <c r="AT200" s="37"/>
    </row>
    <row r="201" spans="2:46" ht="13.5" customHeight="1" x14ac:dyDescent="0.15">
      <c r="B201" s="285"/>
      <c r="C201" s="27" t="s">
        <v>37</v>
      </c>
      <c r="D201" s="186"/>
      <c r="E201" s="56"/>
      <c r="F201" s="187"/>
      <c r="G201" s="187"/>
      <c r="H201" s="187"/>
      <c r="I201" s="62"/>
      <c r="J201" s="62"/>
      <c r="K201" s="188"/>
      <c r="L201" s="258"/>
      <c r="M201" s="258"/>
      <c r="N201" s="56"/>
      <c r="O201" s="28"/>
      <c r="P201" s="56"/>
      <c r="Q201" s="28"/>
      <c r="R201" s="132"/>
      <c r="S201" s="213"/>
      <c r="T201" s="285"/>
      <c r="U201" s="27" t="s">
        <v>37</v>
      </c>
      <c r="V201" s="186"/>
      <c r="W201" s="56"/>
      <c r="X201" s="187"/>
      <c r="Y201" s="187"/>
      <c r="Z201" s="187"/>
      <c r="AA201" s="62"/>
      <c r="AB201" s="62"/>
      <c r="AC201" s="188"/>
      <c r="AD201" s="258"/>
      <c r="AE201" s="258"/>
      <c r="AF201" s="56"/>
      <c r="AG201" s="28"/>
      <c r="AH201" s="56"/>
      <c r="AI201" s="28"/>
      <c r="AJ201" s="132"/>
      <c r="AK201" s="199"/>
      <c r="AL201" s="285"/>
      <c r="AM201" s="86" t="str">
        <f t="shared" si="19"/>
        <v/>
      </c>
      <c r="AN201" s="121" t="str">
        <f t="shared" si="20"/>
        <v/>
      </c>
      <c r="AO201" s="121" t="str">
        <f t="shared" si="21"/>
        <v/>
      </c>
      <c r="AP201" s="121" t="str">
        <f t="shared" si="22"/>
        <v/>
      </c>
      <c r="AQ201" s="87" t="str">
        <f t="shared" si="23"/>
        <v/>
      </c>
      <c r="AR201" s="37"/>
      <c r="AS201" s="233"/>
      <c r="AT201" s="37"/>
    </row>
    <row r="202" spans="2:46" ht="13.5" customHeight="1" thickBot="1" x14ac:dyDescent="0.2">
      <c r="B202" s="286"/>
      <c r="C202" s="27"/>
      <c r="D202" s="186"/>
      <c r="E202" s="56"/>
      <c r="F202" s="189"/>
      <c r="G202" s="189"/>
      <c r="H202" s="189"/>
      <c r="I202" s="56"/>
      <c r="J202" s="56"/>
      <c r="K202" s="188"/>
      <c r="L202" s="258"/>
      <c r="M202" s="258"/>
      <c r="N202" s="56"/>
      <c r="O202" s="28"/>
      <c r="P202" s="56"/>
      <c r="Q202" s="28"/>
      <c r="R202" s="184"/>
      <c r="S202" s="213"/>
      <c r="T202" s="286"/>
      <c r="U202" s="27"/>
      <c r="V202" s="186"/>
      <c r="W202" s="56"/>
      <c r="X202" s="189"/>
      <c r="Y202" s="189"/>
      <c r="Z202" s="189"/>
      <c r="AA202" s="56"/>
      <c r="AB202" s="56"/>
      <c r="AC202" s="188"/>
      <c r="AD202" s="258"/>
      <c r="AE202" s="258"/>
      <c r="AF202" s="56"/>
      <c r="AG202" s="28"/>
      <c r="AH202" s="56"/>
      <c r="AI202" s="28"/>
      <c r="AJ202" s="184"/>
      <c r="AK202" s="199"/>
      <c r="AL202" s="286"/>
      <c r="AM202" s="122" t="str">
        <f t="shared" si="19"/>
        <v/>
      </c>
      <c r="AN202" s="123" t="str">
        <f t="shared" si="20"/>
        <v/>
      </c>
      <c r="AO202" s="123" t="str">
        <f t="shared" si="21"/>
        <v/>
      </c>
      <c r="AP202" s="123" t="str">
        <f t="shared" si="22"/>
        <v/>
      </c>
      <c r="AQ202" s="124" t="str">
        <f t="shared" si="23"/>
        <v/>
      </c>
      <c r="AR202" s="37"/>
      <c r="AS202" s="233"/>
      <c r="AT202" s="37"/>
    </row>
    <row r="203" spans="2:46" ht="13.5" customHeight="1" x14ac:dyDescent="0.15">
      <c r="B203" s="284" t="s">
        <v>105</v>
      </c>
      <c r="C203" s="25" t="s">
        <v>33</v>
      </c>
      <c r="D203" s="39"/>
      <c r="E203" s="55"/>
      <c r="F203" s="96"/>
      <c r="G203" s="96"/>
      <c r="H203" s="96"/>
      <c r="I203" s="60"/>
      <c r="J203" s="60"/>
      <c r="K203" s="61"/>
      <c r="L203" s="257"/>
      <c r="M203" s="257"/>
      <c r="N203" s="55"/>
      <c r="O203" s="26"/>
      <c r="P203" s="55"/>
      <c r="Q203" s="26"/>
      <c r="R203" s="131"/>
      <c r="S203" s="213"/>
      <c r="T203" s="284" t="s">
        <v>105</v>
      </c>
      <c r="U203" s="25" t="s">
        <v>33</v>
      </c>
      <c r="V203" s="39"/>
      <c r="W203" s="55"/>
      <c r="X203" s="96"/>
      <c r="Y203" s="96"/>
      <c r="Z203" s="96"/>
      <c r="AA203" s="60"/>
      <c r="AB203" s="60"/>
      <c r="AC203" s="61"/>
      <c r="AD203" s="257"/>
      <c r="AE203" s="257"/>
      <c r="AF203" s="55"/>
      <c r="AG203" s="26"/>
      <c r="AH203" s="55"/>
      <c r="AI203" s="26"/>
      <c r="AJ203" s="131"/>
      <c r="AK203" s="199"/>
      <c r="AL203" s="284" t="s">
        <v>105</v>
      </c>
      <c r="AM203" s="119" t="str">
        <f t="shared" si="19"/>
        <v/>
      </c>
      <c r="AN203" s="95" t="str">
        <f t="shared" si="20"/>
        <v/>
      </c>
      <c r="AO203" s="95" t="str">
        <f t="shared" si="21"/>
        <v/>
      </c>
      <c r="AP203" s="95" t="str">
        <f t="shared" si="22"/>
        <v/>
      </c>
      <c r="AQ203" s="120" t="str">
        <f t="shared" si="23"/>
        <v/>
      </c>
      <c r="AR203" s="37"/>
      <c r="AS203" s="233"/>
      <c r="AT203" s="37"/>
    </row>
    <row r="204" spans="2:46" ht="13.5" customHeight="1" x14ac:dyDescent="0.15">
      <c r="B204" s="285"/>
      <c r="C204" s="27" t="s">
        <v>34</v>
      </c>
      <c r="D204" s="186"/>
      <c r="E204" s="56"/>
      <c r="F204" s="187"/>
      <c r="G204" s="187"/>
      <c r="H204" s="187"/>
      <c r="I204" s="62"/>
      <c r="J204" s="62"/>
      <c r="K204" s="188"/>
      <c r="L204" s="258"/>
      <c r="M204" s="258"/>
      <c r="N204" s="56"/>
      <c r="O204" s="28"/>
      <c r="P204" s="56"/>
      <c r="Q204" s="28"/>
      <c r="R204" s="132"/>
      <c r="S204" s="213"/>
      <c r="T204" s="285"/>
      <c r="U204" s="27" t="s">
        <v>34</v>
      </c>
      <c r="V204" s="186"/>
      <c r="W204" s="56"/>
      <c r="X204" s="187"/>
      <c r="Y204" s="187"/>
      <c r="Z204" s="187"/>
      <c r="AA204" s="62"/>
      <c r="AB204" s="62"/>
      <c r="AC204" s="188"/>
      <c r="AD204" s="258"/>
      <c r="AE204" s="258"/>
      <c r="AF204" s="56"/>
      <c r="AG204" s="28"/>
      <c r="AH204" s="56"/>
      <c r="AI204" s="28"/>
      <c r="AJ204" s="132"/>
      <c r="AK204" s="199"/>
      <c r="AL204" s="285"/>
      <c r="AM204" s="86" t="str">
        <f t="shared" si="19"/>
        <v/>
      </c>
      <c r="AN204" s="121" t="str">
        <f t="shared" si="20"/>
        <v/>
      </c>
      <c r="AO204" s="121" t="str">
        <f t="shared" si="21"/>
        <v/>
      </c>
      <c r="AP204" s="121" t="str">
        <f t="shared" si="22"/>
        <v/>
      </c>
      <c r="AQ204" s="87" t="str">
        <f t="shared" si="23"/>
        <v/>
      </c>
      <c r="AR204" s="37"/>
      <c r="AS204" s="233"/>
      <c r="AT204" s="37"/>
    </row>
    <row r="205" spans="2:46" ht="13.5" customHeight="1" x14ac:dyDescent="0.15">
      <c r="B205" s="285"/>
      <c r="C205" s="27" t="s">
        <v>35</v>
      </c>
      <c r="D205" s="186"/>
      <c r="E205" s="56"/>
      <c r="F205" s="187"/>
      <c r="G205" s="187"/>
      <c r="H205" s="187"/>
      <c r="I205" s="62"/>
      <c r="J205" s="62"/>
      <c r="K205" s="188"/>
      <c r="L205" s="258"/>
      <c r="M205" s="258"/>
      <c r="N205" s="56"/>
      <c r="O205" s="28"/>
      <c r="P205" s="56"/>
      <c r="Q205" s="28"/>
      <c r="R205" s="132"/>
      <c r="S205" s="213"/>
      <c r="T205" s="285"/>
      <c r="U205" s="27" t="s">
        <v>35</v>
      </c>
      <c r="V205" s="186"/>
      <c r="W205" s="56"/>
      <c r="X205" s="187"/>
      <c r="Y205" s="187"/>
      <c r="Z205" s="187"/>
      <c r="AA205" s="62"/>
      <c r="AB205" s="62"/>
      <c r="AC205" s="188"/>
      <c r="AD205" s="258"/>
      <c r="AE205" s="258"/>
      <c r="AF205" s="56"/>
      <c r="AG205" s="28"/>
      <c r="AH205" s="56"/>
      <c r="AI205" s="28"/>
      <c r="AJ205" s="132"/>
      <c r="AK205" s="199"/>
      <c r="AL205" s="285"/>
      <c r="AM205" s="86" t="str">
        <f t="shared" si="19"/>
        <v/>
      </c>
      <c r="AN205" s="121" t="str">
        <f t="shared" si="20"/>
        <v/>
      </c>
      <c r="AO205" s="121" t="str">
        <f t="shared" si="21"/>
        <v/>
      </c>
      <c r="AP205" s="121" t="str">
        <f t="shared" si="22"/>
        <v/>
      </c>
      <c r="AQ205" s="87" t="str">
        <f t="shared" si="23"/>
        <v/>
      </c>
      <c r="AR205" s="37"/>
      <c r="AS205" s="233"/>
      <c r="AT205" s="37"/>
    </row>
    <row r="206" spans="2:46" ht="13.5" customHeight="1" x14ac:dyDescent="0.15">
      <c r="B206" s="285"/>
      <c r="C206" s="27" t="s">
        <v>37</v>
      </c>
      <c r="D206" s="186"/>
      <c r="E206" s="56"/>
      <c r="F206" s="187"/>
      <c r="G206" s="187"/>
      <c r="H206" s="187"/>
      <c r="I206" s="62"/>
      <c r="J206" s="62"/>
      <c r="K206" s="188"/>
      <c r="L206" s="258"/>
      <c r="M206" s="258"/>
      <c r="N206" s="56"/>
      <c r="O206" s="28"/>
      <c r="P206" s="56"/>
      <c r="Q206" s="28"/>
      <c r="R206" s="132"/>
      <c r="S206" s="213"/>
      <c r="T206" s="285"/>
      <c r="U206" s="27" t="s">
        <v>37</v>
      </c>
      <c r="V206" s="186"/>
      <c r="W206" s="56"/>
      <c r="X206" s="187"/>
      <c r="Y206" s="187"/>
      <c r="Z206" s="187"/>
      <c r="AA206" s="62"/>
      <c r="AB206" s="62"/>
      <c r="AC206" s="188"/>
      <c r="AD206" s="258"/>
      <c r="AE206" s="258"/>
      <c r="AF206" s="56"/>
      <c r="AG206" s="28"/>
      <c r="AH206" s="56"/>
      <c r="AI206" s="28"/>
      <c r="AJ206" s="132"/>
      <c r="AK206" s="199"/>
      <c r="AL206" s="285"/>
      <c r="AM206" s="86" t="str">
        <f t="shared" si="19"/>
        <v/>
      </c>
      <c r="AN206" s="121" t="str">
        <f t="shared" si="20"/>
        <v/>
      </c>
      <c r="AO206" s="121" t="str">
        <f t="shared" si="21"/>
        <v/>
      </c>
      <c r="AP206" s="121" t="str">
        <f t="shared" si="22"/>
        <v/>
      </c>
      <c r="AQ206" s="87" t="str">
        <f t="shared" si="23"/>
        <v/>
      </c>
      <c r="AR206" s="37"/>
      <c r="AS206" s="233"/>
      <c r="AT206" s="37"/>
    </row>
    <row r="207" spans="2:46" ht="13.5" customHeight="1" thickBot="1" x14ac:dyDescent="0.2">
      <c r="B207" s="286"/>
      <c r="C207" s="27"/>
      <c r="D207" s="186"/>
      <c r="E207" s="56"/>
      <c r="F207" s="189"/>
      <c r="G207" s="189"/>
      <c r="H207" s="189"/>
      <c r="I207" s="56"/>
      <c r="J207" s="56"/>
      <c r="K207" s="188"/>
      <c r="L207" s="258"/>
      <c r="M207" s="258"/>
      <c r="N207" s="56"/>
      <c r="O207" s="28"/>
      <c r="P207" s="56"/>
      <c r="Q207" s="28"/>
      <c r="R207" s="184"/>
      <c r="S207" s="213"/>
      <c r="T207" s="286"/>
      <c r="U207" s="27"/>
      <c r="V207" s="186"/>
      <c r="W207" s="56"/>
      <c r="X207" s="189"/>
      <c r="Y207" s="189"/>
      <c r="Z207" s="189"/>
      <c r="AA207" s="56"/>
      <c r="AB207" s="56"/>
      <c r="AC207" s="188"/>
      <c r="AD207" s="258"/>
      <c r="AE207" s="258"/>
      <c r="AF207" s="56"/>
      <c r="AG207" s="28"/>
      <c r="AH207" s="56"/>
      <c r="AI207" s="28"/>
      <c r="AJ207" s="184"/>
      <c r="AK207" s="199"/>
      <c r="AL207" s="286"/>
      <c r="AM207" s="122" t="str">
        <f t="shared" si="19"/>
        <v/>
      </c>
      <c r="AN207" s="123" t="str">
        <f t="shared" si="20"/>
        <v/>
      </c>
      <c r="AO207" s="123" t="str">
        <f t="shared" si="21"/>
        <v/>
      </c>
      <c r="AP207" s="123" t="str">
        <f t="shared" si="22"/>
        <v/>
      </c>
      <c r="AQ207" s="124" t="str">
        <f t="shared" si="23"/>
        <v/>
      </c>
      <c r="AR207" s="37"/>
      <c r="AS207" s="233"/>
      <c r="AT207" s="37"/>
    </row>
    <row r="208" spans="2:46" ht="13.5" customHeight="1" x14ac:dyDescent="0.15">
      <c r="B208" s="284" t="s">
        <v>106</v>
      </c>
      <c r="C208" s="25" t="s">
        <v>33</v>
      </c>
      <c r="D208" s="39"/>
      <c r="E208" s="55"/>
      <c r="F208" s="96"/>
      <c r="G208" s="96"/>
      <c r="H208" s="96"/>
      <c r="I208" s="60"/>
      <c r="J208" s="60"/>
      <c r="K208" s="61"/>
      <c r="L208" s="257"/>
      <c r="M208" s="257"/>
      <c r="N208" s="55"/>
      <c r="O208" s="26"/>
      <c r="P208" s="55"/>
      <c r="Q208" s="26"/>
      <c r="R208" s="131"/>
      <c r="S208" s="213"/>
      <c r="T208" s="284" t="s">
        <v>106</v>
      </c>
      <c r="U208" s="25" t="s">
        <v>33</v>
      </c>
      <c r="V208" s="39"/>
      <c r="W208" s="55"/>
      <c r="X208" s="96"/>
      <c r="Y208" s="96"/>
      <c r="Z208" s="96"/>
      <c r="AA208" s="60"/>
      <c r="AB208" s="60"/>
      <c r="AC208" s="61"/>
      <c r="AD208" s="257"/>
      <c r="AE208" s="257"/>
      <c r="AF208" s="55"/>
      <c r="AG208" s="26"/>
      <c r="AH208" s="55"/>
      <c r="AI208" s="26"/>
      <c r="AJ208" s="131"/>
      <c r="AK208" s="199"/>
      <c r="AL208" s="284" t="s">
        <v>106</v>
      </c>
      <c r="AM208" s="119" t="str">
        <f t="shared" si="19"/>
        <v/>
      </c>
      <c r="AN208" s="95" t="str">
        <f t="shared" si="20"/>
        <v/>
      </c>
      <c r="AO208" s="95" t="str">
        <f t="shared" si="21"/>
        <v/>
      </c>
      <c r="AP208" s="95" t="str">
        <f t="shared" si="22"/>
        <v/>
      </c>
      <c r="AQ208" s="120" t="str">
        <f t="shared" si="23"/>
        <v/>
      </c>
      <c r="AR208" s="37"/>
      <c r="AS208" s="233"/>
      <c r="AT208" s="37"/>
    </row>
    <row r="209" spans="2:46" ht="13.5" customHeight="1" x14ac:dyDescent="0.15">
      <c r="B209" s="285"/>
      <c r="C209" s="27" t="s">
        <v>34</v>
      </c>
      <c r="D209" s="186"/>
      <c r="E209" s="56"/>
      <c r="F209" s="187"/>
      <c r="G209" s="187"/>
      <c r="H209" s="187"/>
      <c r="I209" s="62"/>
      <c r="J209" s="62"/>
      <c r="K209" s="188"/>
      <c r="L209" s="258"/>
      <c r="M209" s="258"/>
      <c r="N209" s="56"/>
      <c r="O209" s="28"/>
      <c r="P209" s="56"/>
      <c r="Q209" s="28"/>
      <c r="R209" s="132"/>
      <c r="S209" s="213"/>
      <c r="T209" s="285"/>
      <c r="U209" s="27" t="s">
        <v>34</v>
      </c>
      <c r="V209" s="186"/>
      <c r="W209" s="56"/>
      <c r="X209" s="187"/>
      <c r="Y209" s="187"/>
      <c r="Z209" s="187"/>
      <c r="AA209" s="62"/>
      <c r="AB209" s="62"/>
      <c r="AC209" s="188"/>
      <c r="AD209" s="258"/>
      <c r="AE209" s="258"/>
      <c r="AF209" s="56"/>
      <c r="AG209" s="28"/>
      <c r="AH209" s="56"/>
      <c r="AI209" s="28"/>
      <c r="AJ209" s="132"/>
      <c r="AK209" s="199"/>
      <c r="AL209" s="285"/>
      <c r="AM209" s="86" t="str">
        <f t="shared" si="19"/>
        <v/>
      </c>
      <c r="AN209" s="121" t="str">
        <f t="shared" si="20"/>
        <v/>
      </c>
      <c r="AO209" s="121" t="str">
        <f t="shared" si="21"/>
        <v/>
      </c>
      <c r="AP209" s="121" t="str">
        <f t="shared" si="22"/>
        <v/>
      </c>
      <c r="AQ209" s="87" t="str">
        <f t="shared" si="23"/>
        <v/>
      </c>
      <c r="AR209" s="37"/>
      <c r="AS209" s="233"/>
      <c r="AT209" s="37"/>
    </row>
    <row r="210" spans="2:46" ht="13.5" customHeight="1" x14ac:dyDescent="0.15">
      <c r="B210" s="285"/>
      <c r="C210" s="27" t="s">
        <v>35</v>
      </c>
      <c r="D210" s="186"/>
      <c r="E210" s="56"/>
      <c r="F210" s="187"/>
      <c r="G210" s="187"/>
      <c r="H210" s="187"/>
      <c r="I210" s="62"/>
      <c r="J210" s="62"/>
      <c r="K210" s="188"/>
      <c r="L210" s="258"/>
      <c r="M210" s="258"/>
      <c r="N210" s="56"/>
      <c r="O210" s="28"/>
      <c r="P210" s="56"/>
      <c r="Q210" s="28"/>
      <c r="R210" s="132"/>
      <c r="S210" s="213"/>
      <c r="T210" s="285"/>
      <c r="U210" s="27" t="s">
        <v>35</v>
      </c>
      <c r="V210" s="186"/>
      <c r="W210" s="56"/>
      <c r="X210" s="187"/>
      <c r="Y210" s="187"/>
      <c r="Z210" s="187"/>
      <c r="AA210" s="62"/>
      <c r="AB210" s="62"/>
      <c r="AC210" s="188"/>
      <c r="AD210" s="258"/>
      <c r="AE210" s="258"/>
      <c r="AF210" s="56"/>
      <c r="AG210" s="28"/>
      <c r="AH210" s="56"/>
      <c r="AI210" s="28"/>
      <c r="AJ210" s="132"/>
      <c r="AK210" s="199"/>
      <c r="AL210" s="285"/>
      <c r="AM210" s="86" t="str">
        <f t="shared" si="19"/>
        <v/>
      </c>
      <c r="AN210" s="121" t="str">
        <f t="shared" si="20"/>
        <v/>
      </c>
      <c r="AO210" s="121" t="str">
        <f t="shared" si="21"/>
        <v/>
      </c>
      <c r="AP210" s="121" t="str">
        <f t="shared" si="22"/>
        <v/>
      </c>
      <c r="AQ210" s="87" t="str">
        <f t="shared" si="23"/>
        <v/>
      </c>
      <c r="AR210" s="37"/>
      <c r="AS210" s="233"/>
      <c r="AT210" s="37"/>
    </row>
    <row r="211" spans="2:46" ht="13.5" customHeight="1" x14ac:dyDescent="0.15">
      <c r="B211" s="285"/>
      <c r="C211" s="27" t="s">
        <v>37</v>
      </c>
      <c r="D211" s="186"/>
      <c r="E211" s="56"/>
      <c r="F211" s="187"/>
      <c r="G211" s="187"/>
      <c r="H211" s="187"/>
      <c r="I211" s="62"/>
      <c r="J211" s="62"/>
      <c r="K211" s="188"/>
      <c r="L211" s="258"/>
      <c r="M211" s="258"/>
      <c r="N211" s="56"/>
      <c r="O211" s="28"/>
      <c r="P211" s="56"/>
      <c r="Q211" s="28"/>
      <c r="R211" s="132"/>
      <c r="S211" s="213"/>
      <c r="T211" s="285"/>
      <c r="U211" s="27" t="s">
        <v>37</v>
      </c>
      <c r="V211" s="186"/>
      <c r="W211" s="56"/>
      <c r="X211" s="187"/>
      <c r="Y211" s="187"/>
      <c r="Z211" s="187"/>
      <c r="AA211" s="62"/>
      <c r="AB211" s="62"/>
      <c r="AC211" s="188"/>
      <c r="AD211" s="258"/>
      <c r="AE211" s="258"/>
      <c r="AF211" s="56"/>
      <c r="AG211" s="28"/>
      <c r="AH211" s="56"/>
      <c r="AI211" s="28"/>
      <c r="AJ211" s="132"/>
      <c r="AK211" s="199"/>
      <c r="AL211" s="285"/>
      <c r="AM211" s="86" t="str">
        <f t="shared" si="19"/>
        <v/>
      </c>
      <c r="AN211" s="121" t="str">
        <f t="shared" si="20"/>
        <v/>
      </c>
      <c r="AO211" s="121" t="str">
        <f t="shared" si="21"/>
        <v/>
      </c>
      <c r="AP211" s="121" t="str">
        <f t="shared" si="22"/>
        <v/>
      </c>
      <c r="AQ211" s="87" t="str">
        <f t="shared" si="23"/>
        <v/>
      </c>
      <c r="AR211" s="37"/>
      <c r="AS211" s="233"/>
      <c r="AT211" s="37"/>
    </row>
    <row r="212" spans="2:46" ht="13.5" customHeight="1" thickBot="1" x14ac:dyDescent="0.2">
      <c r="B212" s="286"/>
      <c r="C212" s="27"/>
      <c r="D212" s="186"/>
      <c r="E212" s="56"/>
      <c r="F212" s="189"/>
      <c r="G212" s="189"/>
      <c r="H212" s="189"/>
      <c r="I212" s="56"/>
      <c r="J212" s="56"/>
      <c r="K212" s="188"/>
      <c r="L212" s="258"/>
      <c r="M212" s="258"/>
      <c r="N212" s="56"/>
      <c r="O212" s="28"/>
      <c r="P212" s="56"/>
      <c r="Q212" s="28"/>
      <c r="R212" s="184"/>
      <c r="S212" s="213"/>
      <c r="T212" s="286"/>
      <c r="U212" s="27"/>
      <c r="V212" s="186"/>
      <c r="W212" s="56"/>
      <c r="X212" s="189"/>
      <c r="Y212" s="189"/>
      <c r="Z212" s="189"/>
      <c r="AA212" s="56"/>
      <c r="AB212" s="56"/>
      <c r="AC212" s="188"/>
      <c r="AD212" s="258"/>
      <c r="AE212" s="258"/>
      <c r="AF212" s="56"/>
      <c r="AG212" s="28"/>
      <c r="AH212" s="56"/>
      <c r="AI212" s="28"/>
      <c r="AJ212" s="184"/>
      <c r="AK212" s="199"/>
      <c r="AL212" s="286"/>
      <c r="AM212" s="122" t="str">
        <f t="shared" si="19"/>
        <v/>
      </c>
      <c r="AN212" s="123" t="str">
        <f t="shared" si="20"/>
        <v/>
      </c>
      <c r="AO212" s="123" t="str">
        <f t="shared" si="21"/>
        <v/>
      </c>
      <c r="AP212" s="123" t="str">
        <f t="shared" si="22"/>
        <v/>
      </c>
      <c r="AQ212" s="124" t="str">
        <f t="shared" si="23"/>
        <v/>
      </c>
      <c r="AR212" s="37"/>
      <c r="AS212" s="233"/>
      <c r="AT212" s="37"/>
    </row>
    <row r="213" spans="2:46" ht="13.5" customHeight="1" x14ac:dyDescent="0.15">
      <c r="B213" s="284" t="s">
        <v>107</v>
      </c>
      <c r="C213" s="25" t="s">
        <v>33</v>
      </c>
      <c r="D213" s="39"/>
      <c r="E213" s="55"/>
      <c r="F213" s="96"/>
      <c r="G213" s="96"/>
      <c r="H213" s="96"/>
      <c r="I213" s="60"/>
      <c r="J213" s="60"/>
      <c r="K213" s="61"/>
      <c r="L213" s="257"/>
      <c r="M213" s="257"/>
      <c r="N213" s="55"/>
      <c r="O213" s="26"/>
      <c r="P213" s="55"/>
      <c r="Q213" s="26"/>
      <c r="R213" s="131"/>
      <c r="S213" s="213"/>
      <c r="T213" s="284" t="s">
        <v>107</v>
      </c>
      <c r="U213" s="25" t="s">
        <v>33</v>
      </c>
      <c r="V213" s="39"/>
      <c r="W213" s="55"/>
      <c r="X213" s="96"/>
      <c r="Y213" s="96"/>
      <c r="Z213" s="96"/>
      <c r="AA213" s="60"/>
      <c r="AB213" s="60"/>
      <c r="AC213" s="61"/>
      <c r="AD213" s="257"/>
      <c r="AE213" s="257"/>
      <c r="AF213" s="55"/>
      <c r="AG213" s="26"/>
      <c r="AH213" s="55"/>
      <c r="AI213" s="26"/>
      <c r="AJ213" s="131"/>
      <c r="AK213" s="199"/>
      <c r="AL213" s="284" t="s">
        <v>107</v>
      </c>
      <c r="AM213" s="119" t="str">
        <f t="shared" si="19"/>
        <v/>
      </c>
      <c r="AN213" s="95" t="str">
        <f t="shared" si="20"/>
        <v/>
      </c>
      <c r="AO213" s="95" t="str">
        <f t="shared" si="21"/>
        <v/>
      </c>
      <c r="AP213" s="95" t="str">
        <f t="shared" si="22"/>
        <v/>
      </c>
      <c r="AQ213" s="120" t="str">
        <f t="shared" si="23"/>
        <v/>
      </c>
      <c r="AR213" s="37"/>
      <c r="AS213" s="233"/>
      <c r="AT213" s="37"/>
    </row>
    <row r="214" spans="2:46" ht="13.5" customHeight="1" x14ac:dyDescent="0.15">
      <c r="B214" s="285"/>
      <c r="C214" s="27" t="s">
        <v>34</v>
      </c>
      <c r="D214" s="186"/>
      <c r="E214" s="56"/>
      <c r="F214" s="187"/>
      <c r="G214" s="187"/>
      <c r="H214" s="187"/>
      <c r="I214" s="62"/>
      <c r="J214" s="62"/>
      <c r="K214" s="188"/>
      <c r="L214" s="258"/>
      <c r="M214" s="258"/>
      <c r="N214" s="56"/>
      <c r="O214" s="28"/>
      <c r="P214" s="56"/>
      <c r="Q214" s="28"/>
      <c r="R214" s="132"/>
      <c r="S214" s="213"/>
      <c r="T214" s="285"/>
      <c r="U214" s="27" t="s">
        <v>34</v>
      </c>
      <c r="V214" s="186"/>
      <c r="W214" s="56"/>
      <c r="X214" s="187"/>
      <c r="Y214" s="187"/>
      <c r="Z214" s="187"/>
      <c r="AA214" s="62"/>
      <c r="AB214" s="62"/>
      <c r="AC214" s="188"/>
      <c r="AD214" s="258"/>
      <c r="AE214" s="258"/>
      <c r="AF214" s="56"/>
      <c r="AG214" s="28"/>
      <c r="AH214" s="56"/>
      <c r="AI214" s="28"/>
      <c r="AJ214" s="132"/>
      <c r="AK214" s="199"/>
      <c r="AL214" s="285"/>
      <c r="AM214" s="86" t="str">
        <f t="shared" si="19"/>
        <v/>
      </c>
      <c r="AN214" s="121" t="str">
        <f t="shared" si="20"/>
        <v/>
      </c>
      <c r="AO214" s="121" t="str">
        <f t="shared" si="21"/>
        <v/>
      </c>
      <c r="AP214" s="121" t="str">
        <f t="shared" si="22"/>
        <v/>
      </c>
      <c r="AQ214" s="87" t="str">
        <f t="shared" si="23"/>
        <v/>
      </c>
      <c r="AR214" s="37"/>
      <c r="AS214" s="233"/>
      <c r="AT214" s="37"/>
    </row>
    <row r="215" spans="2:46" ht="13.5" customHeight="1" x14ac:dyDescent="0.15">
      <c r="B215" s="285"/>
      <c r="C215" s="27" t="s">
        <v>35</v>
      </c>
      <c r="D215" s="186"/>
      <c r="E215" s="56"/>
      <c r="F215" s="187"/>
      <c r="G215" s="187"/>
      <c r="H215" s="187"/>
      <c r="I215" s="62"/>
      <c r="J215" s="62"/>
      <c r="K215" s="188"/>
      <c r="L215" s="258"/>
      <c r="M215" s="258"/>
      <c r="N215" s="56"/>
      <c r="O215" s="28"/>
      <c r="P215" s="56"/>
      <c r="Q215" s="28"/>
      <c r="R215" s="132"/>
      <c r="S215" s="213"/>
      <c r="T215" s="285"/>
      <c r="U215" s="27" t="s">
        <v>35</v>
      </c>
      <c r="V215" s="186"/>
      <c r="W215" s="56"/>
      <c r="X215" s="187"/>
      <c r="Y215" s="187"/>
      <c r="Z215" s="187"/>
      <c r="AA215" s="62"/>
      <c r="AB215" s="62"/>
      <c r="AC215" s="188"/>
      <c r="AD215" s="258"/>
      <c r="AE215" s="258"/>
      <c r="AF215" s="56"/>
      <c r="AG215" s="28"/>
      <c r="AH215" s="56"/>
      <c r="AI215" s="28"/>
      <c r="AJ215" s="132"/>
      <c r="AK215" s="199"/>
      <c r="AL215" s="285"/>
      <c r="AM215" s="86" t="str">
        <f t="shared" si="19"/>
        <v/>
      </c>
      <c r="AN215" s="121" t="str">
        <f t="shared" si="20"/>
        <v/>
      </c>
      <c r="AO215" s="121" t="str">
        <f t="shared" si="21"/>
        <v/>
      </c>
      <c r="AP215" s="121" t="str">
        <f t="shared" si="22"/>
        <v/>
      </c>
      <c r="AQ215" s="87" t="str">
        <f t="shared" si="23"/>
        <v/>
      </c>
      <c r="AR215" s="37"/>
      <c r="AS215" s="233"/>
      <c r="AT215" s="37"/>
    </row>
    <row r="216" spans="2:46" ht="13.5" customHeight="1" x14ac:dyDescent="0.15">
      <c r="B216" s="285"/>
      <c r="C216" s="27" t="s">
        <v>37</v>
      </c>
      <c r="D216" s="186"/>
      <c r="E216" s="56"/>
      <c r="F216" s="187"/>
      <c r="G216" s="187"/>
      <c r="H216" s="187"/>
      <c r="I216" s="62"/>
      <c r="J216" s="62"/>
      <c r="K216" s="188"/>
      <c r="L216" s="258"/>
      <c r="M216" s="258"/>
      <c r="N216" s="56"/>
      <c r="O216" s="28"/>
      <c r="P216" s="56"/>
      <c r="Q216" s="28"/>
      <c r="R216" s="132"/>
      <c r="S216" s="213"/>
      <c r="T216" s="285"/>
      <c r="U216" s="27" t="s">
        <v>37</v>
      </c>
      <c r="V216" s="186"/>
      <c r="W216" s="56"/>
      <c r="X216" s="187"/>
      <c r="Y216" s="187"/>
      <c r="Z216" s="187"/>
      <c r="AA216" s="62"/>
      <c r="AB216" s="62"/>
      <c r="AC216" s="188"/>
      <c r="AD216" s="258"/>
      <c r="AE216" s="258"/>
      <c r="AF216" s="56"/>
      <c r="AG216" s="28"/>
      <c r="AH216" s="56"/>
      <c r="AI216" s="28"/>
      <c r="AJ216" s="132"/>
      <c r="AK216" s="199"/>
      <c r="AL216" s="285"/>
      <c r="AM216" s="86" t="str">
        <f t="shared" si="19"/>
        <v/>
      </c>
      <c r="AN216" s="121" t="str">
        <f t="shared" si="20"/>
        <v/>
      </c>
      <c r="AO216" s="121" t="str">
        <f t="shared" si="21"/>
        <v/>
      </c>
      <c r="AP216" s="121" t="str">
        <f t="shared" si="22"/>
        <v/>
      </c>
      <c r="AQ216" s="87" t="str">
        <f t="shared" si="23"/>
        <v/>
      </c>
      <c r="AR216" s="37"/>
      <c r="AS216" s="233"/>
      <c r="AT216" s="37"/>
    </row>
    <row r="217" spans="2:46" ht="13.5" customHeight="1" thickBot="1" x14ac:dyDescent="0.2">
      <c r="B217" s="286"/>
      <c r="C217" s="27"/>
      <c r="D217" s="186"/>
      <c r="E217" s="56"/>
      <c r="F217" s="189"/>
      <c r="G217" s="189"/>
      <c r="H217" s="189"/>
      <c r="I217" s="56"/>
      <c r="J217" s="56"/>
      <c r="K217" s="188"/>
      <c r="L217" s="258"/>
      <c r="M217" s="258"/>
      <c r="N217" s="56"/>
      <c r="O217" s="28"/>
      <c r="P217" s="56"/>
      <c r="Q217" s="28"/>
      <c r="R217" s="184"/>
      <c r="S217" s="213"/>
      <c r="T217" s="286"/>
      <c r="U217" s="27"/>
      <c r="V217" s="186"/>
      <c r="W217" s="56"/>
      <c r="X217" s="189"/>
      <c r="Y217" s="189"/>
      <c r="Z217" s="189"/>
      <c r="AA217" s="56"/>
      <c r="AB217" s="56"/>
      <c r="AC217" s="188"/>
      <c r="AD217" s="258"/>
      <c r="AE217" s="258"/>
      <c r="AF217" s="56"/>
      <c r="AG217" s="28"/>
      <c r="AH217" s="56"/>
      <c r="AI217" s="28"/>
      <c r="AJ217" s="184"/>
      <c r="AK217" s="199"/>
      <c r="AL217" s="286"/>
      <c r="AM217" s="122" t="str">
        <f t="shared" si="19"/>
        <v/>
      </c>
      <c r="AN217" s="123" t="str">
        <f t="shared" si="20"/>
        <v/>
      </c>
      <c r="AO217" s="123" t="str">
        <f t="shared" si="21"/>
        <v/>
      </c>
      <c r="AP217" s="123" t="str">
        <f t="shared" si="22"/>
        <v/>
      </c>
      <c r="AQ217" s="124" t="str">
        <f t="shared" si="23"/>
        <v/>
      </c>
      <c r="AR217" s="37"/>
      <c r="AS217" s="233"/>
      <c r="AT217" s="37"/>
    </row>
    <row r="218" spans="2:46" ht="13.5" customHeight="1" x14ac:dyDescent="0.15">
      <c r="B218" s="284" t="s">
        <v>108</v>
      </c>
      <c r="C218" s="25" t="s">
        <v>33</v>
      </c>
      <c r="D218" s="39"/>
      <c r="E218" s="55"/>
      <c r="F218" s="96"/>
      <c r="G218" s="96"/>
      <c r="H218" s="96"/>
      <c r="I218" s="60"/>
      <c r="J218" s="60"/>
      <c r="K218" s="61"/>
      <c r="L218" s="257"/>
      <c r="M218" s="257"/>
      <c r="N218" s="55"/>
      <c r="O218" s="26"/>
      <c r="P218" s="55"/>
      <c r="Q218" s="26"/>
      <c r="R218" s="131"/>
      <c r="S218" s="213"/>
      <c r="T218" s="284" t="s">
        <v>108</v>
      </c>
      <c r="U218" s="25" t="s">
        <v>33</v>
      </c>
      <c r="V218" s="39"/>
      <c r="W218" s="55"/>
      <c r="X218" s="96"/>
      <c r="Y218" s="96"/>
      <c r="Z218" s="96"/>
      <c r="AA218" s="60"/>
      <c r="AB218" s="60"/>
      <c r="AC218" s="61"/>
      <c r="AD218" s="257"/>
      <c r="AE218" s="257"/>
      <c r="AF218" s="55"/>
      <c r="AG218" s="26"/>
      <c r="AH218" s="55"/>
      <c r="AI218" s="26"/>
      <c r="AJ218" s="131"/>
      <c r="AK218" s="199"/>
      <c r="AL218" s="284" t="s">
        <v>108</v>
      </c>
      <c r="AM218" s="119" t="str">
        <f t="shared" si="19"/>
        <v/>
      </c>
      <c r="AN218" s="95" t="str">
        <f t="shared" si="20"/>
        <v/>
      </c>
      <c r="AO218" s="95" t="str">
        <f t="shared" si="21"/>
        <v/>
      </c>
      <c r="AP218" s="95" t="str">
        <f t="shared" si="22"/>
        <v/>
      </c>
      <c r="AQ218" s="120" t="str">
        <f t="shared" si="23"/>
        <v/>
      </c>
      <c r="AR218" s="37"/>
      <c r="AS218" s="233"/>
      <c r="AT218" s="37"/>
    </row>
    <row r="219" spans="2:46" ht="13.5" customHeight="1" x14ac:dyDescent="0.15">
      <c r="B219" s="285"/>
      <c r="C219" s="27" t="s">
        <v>34</v>
      </c>
      <c r="D219" s="186"/>
      <c r="E219" s="56"/>
      <c r="F219" s="187"/>
      <c r="G219" s="187"/>
      <c r="H219" s="187"/>
      <c r="I219" s="62"/>
      <c r="J219" s="62"/>
      <c r="K219" s="188"/>
      <c r="L219" s="258"/>
      <c r="M219" s="258"/>
      <c r="N219" s="56"/>
      <c r="O219" s="28"/>
      <c r="P219" s="56"/>
      <c r="Q219" s="28"/>
      <c r="R219" s="132"/>
      <c r="S219" s="213"/>
      <c r="T219" s="285"/>
      <c r="U219" s="27" t="s">
        <v>34</v>
      </c>
      <c r="V219" s="186"/>
      <c r="W219" s="56"/>
      <c r="X219" s="187"/>
      <c r="Y219" s="187"/>
      <c r="Z219" s="187"/>
      <c r="AA219" s="62"/>
      <c r="AB219" s="62"/>
      <c r="AC219" s="188"/>
      <c r="AD219" s="258"/>
      <c r="AE219" s="258"/>
      <c r="AF219" s="56"/>
      <c r="AG219" s="28"/>
      <c r="AH219" s="56"/>
      <c r="AI219" s="28"/>
      <c r="AJ219" s="132"/>
      <c r="AK219" s="199"/>
      <c r="AL219" s="285"/>
      <c r="AM219" s="86" t="str">
        <f t="shared" si="19"/>
        <v/>
      </c>
      <c r="AN219" s="121" t="str">
        <f t="shared" si="20"/>
        <v/>
      </c>
      <c r="AO219" s="121" t="str">
        <f t="shared" si="21"/>
        <v/>
      </c>
      <c r="AP219" s="121" t="str">
        <f t="shared" si="22"/>
        <v/>
      </c>
      <c r="AQ219" s="87" t="str">
        <f t="shared" si="23"/>
        <v/>
      </c>
      <c r="AR219" s="37"/>
      <c r="AS219" s="233"/>
      <c r="AT219" s="37"/>
    </row>
    <row r="220" spans="2:46" ht="13.5" customHeight="1" x14ac:dyDescent="0.15">
      <c r="B220" s="285"/>
      <c r="C220" s="27" t="s">
        <v>35</v>
      </c>
      <c r="D220" s="186"/>
      <c r="E220" s="56"/>
      <c r="F220" s="187"/>
      <c r="G220" s="187"/>
      <c r="H220" s="187"/>
      <c r="I220" s="62"/>
      <c r="J220" s="62"/>
      <c r="K220" s="188"/>
      <c r="L220" s="258"/>
      <c r="M220" s="258"/>
      <c r="N220" s="56"/>
      <c r="O220" s="28"/>
      <c r="P220" s="56"/>
      <c r="Q220" s="28"/>
      <c r="R220" s="132"/>
      <c r="S220" s="213"/>
      <c r="T220" s="285"/>
      <c r="U220" s="27" t="s">
        <v>35</v>
      </c>
      <c r="V220" s="186"/>
      <c r="W220" s="56"/>
      <c r="X220" s="187"/>
      <c r="Y220" s="187"/>
      <c r="Z220" s="187"/>
      <c r="AA220" s="62"/>
      <c r="AB220" s="62"/>
      <c r="AC220" s="188"/>
      <c r="AD220" s="258"/>
      <c r="AE220" s="258"/>
      <c r="AF220" s="56"/>
      <c r="AG220" s="28"/>
      <c r="AH220" s="56"/>
      <c r="AI220" s="28"/>
      <c r="AJ220" s="132"/>
      <c r="AK220" s="199"/>
      <c r="AL220" s="285"/>
      <c r="AM220" s="86" t="str">
        <f t="shared" si="19"/>
        <v/>
      </c>
      <c r="AN220" s="121" t="str">
        <f t="shared" si="20"/>
        <v/>
      </c>
      <c r="AO220" s="121" t="str">
        <f t="shared" si="21"/>
        <v/>
      </c>
      <c r="AP220" s="121" t="str">
        <f t="shared" si="22"/>
        <v/>
      </c>
      <c r="AQ220" s="87" t="str">
        <f t="shared" si="23"/>
        <v/>
      </c>
      <c r="AR220" s="37"/>
      <c r="AS220" s="233"/>
      <c r="AT220" s="37"/>
    </row>
    <row r="221" spans="2:46" ht="13.5" customHeight="1" x14ac:dyDescent="0.15">
      <c r="B221" s="285"/>
      <c r="C221" s="27" t="s">
        <v>37</v>
      </c>
      <c r="D221" s="186"/>
      <c r="E221" s="56"/>
      <c r="F221" s="187"/>
      <c r="G221" s="187"/>
      <c r="H221" s="187"/>
      <c r="I221" s="62"/>
      <c r="J221" s="62"/>
      <c r="K221" s="188"/>
      <c r="L221" s="258"/>
      <c r="M221" s="258"/>
      <c r="N221" s="56"/>
      <c r="O221" s="28"/>
      <c r="P221" s="56"/>
      <c r="Q221" s="28"/>
      <c r="R221" s="132"/>
      <c r="S221" s="213"/>
      <c r="T221" s="285"/>
      <c r="U221" s="27" t="s">
        <v>37</v>
      </c>
      <c r="V221" s="186"/>
      <c r="W221" s="56"/>
      <c r="X221" s="187"/>
      <c r="Y221" s="187"/>
      <c r="Z221" s="187"/>
      <c r="AA221" s="62"/>
      <c r="AB221" s="62"/>
      <c r="AC221" s="188"/>
      <c r="AD221" s="258"/>
      <c r="AE221" s="258"/>
      <c r="AF221" s="56"/>
      <c r="AG221" s="28"/>
      <c r="AH221" s="56"/>
      <c r="AI221" s="28"/>
      <c r="AJ221" s="132"/>
      <c r="AK221" s="199"/>
      <c r="AL221" s="285"/>
      <c r="AM221" s="86" t="str">
        <f t="shared" si="19"/>
        <v/>
      </c>
      <c r="AN221" s="121" t="str">
        <f t="shared" si="20"/>
        <v/>
      </c>
      <c r="AO221" s="121" t="str">
        <f t="shared" si="21"/>
        <v/>
      </c>
      <c r="AP221" s="121" t="str">
        <f t="shared" si="22"/>
        <v/>
      </c>
      <c r="AQ221" s="87" t="str">
        <f t="shared" si="23"/>
        <v/>
      </c>
      <c r="AR221" s="37"/>
      <c r="AS221" s="233"/>
      <c r="AT221" s="37"/>
    </row>
    <row r="222" spans="2:46" ht="13.5" customHeight="1" thickBot="1" x14ac:dyDescent="0.2">
      <c r="B222" s="286"/>
      <c r="C222" s="27"/>
      <c r="D222" s="186"/>
      <c r="E222" s="56"/>
      <c r="F222" s="189"/>
      <c r="G222" s="189"/>
      <c r="H222" s="189"/>
      <c r="I222" s="56"/>
      <c r="J222" s="56"/>
      <c r="K222" s="188"/>
      <c r="L222" s="258"/>
      <c r="M222" s="258"/>
      <c r="N222" s="56"/>
      <c r="O222" s="28"/>
      <c r="P222" s="56"/>
      <c r="Q222" s="28"/>
      <c r="R222" s="184"/>
      <c r="S222" s="213"/>
      <c r="T222" s="286"/>
      <c r="U222" s="27"/>
      <c r="V222" s="186"/>
      <c r="W222" s="56"/>
      <c r="X222" s="189"/>
      <c r="Y222" s="189"/>
      <c r="Z222" s="189"/>
      <c r="AA222" s="56"/>
      <c r="AB222" s="56"/>
      <c r="AC222" s="188"/>
      <c r="AD222" s="258"/>
      <c r="AE222" s="258"/>
      <c r="AF222" s="56"/>
      <c r="AG222" s="28"/>
      <c r="AH222" s="56"/>
      <c r="AI222" s="28"/>
      <c r="AJ222" s="184"/>
      <c r="AK222" s="199"/>
      <c r="AL222" s="286"/>
      <c r="AM222" s="122" t="str">
        <f t="shared" si="19"/>
        <v/>
      </c>
      <c r="AN222" s="123" t="str">
        <f t="shared" si="20"/>
        <v/>
      </c>
      <c r="AO222" s="123" t="str">
        <f t="shared" si="21"/>
        <v/>
      </c>
      <c r="AP222" s="123" t="str">
        <f t="shared" si="22"/>
        <v/>
      </c>
      <c r="AQ222" s="124" t="str">
        <f t="shared" si="23"/>
        <v/>
      </c>
      <c r="AR222" s="37"/>
      <c r="AS222" s="233"/>
      <c r="AT222" s="37"/>
    </row>
    <row r="223" spans="2:46" ht="13.5" customHeight="1" x14ac:dyDescent="0.15">
      <c r="B223" s="284" t="s">
        <v>109</v>
      </c>
      <c r="C223" s="25" t="s">
        <v>33</v>
      </c>
      <c r="D223" s="39"/>
      <c r="E223" s="55"/>
      <c r="F223" s="96"/>
      <c r="G223" s="96"/>
      <c r="H223" s="96"/>
      <c r="I223" s="60"/>
      <c r="J223" s="60"/>
      <c r="K223" s="61"/>
      <c r="L223" s="257"/>
      <c r="M223" s="257"/>
      <c r="N223" s="55"/>
      <c r="O223" s="26"/>
      <c r="P223" s="55"/>
      <c r="Q223" s="26"/>
      <c r="R223" s="131"/>
      <c r="S223" s="213"/>
      <c r="T223" s="284" t="s">
        <v>109</v>
      </c>
      <c r="U223" s="25" t="s">
        <v>33</v>
      </c>
      <c r="V223" s="39"/>
      <c r="W223" s="55"/>
      <c r="X223" s="96"/>
      <c r="Y223" s="96"/>
      <c r="Z223" s="96"/>
      <c r="AA223" s="60"/>
      <c r="AB223" s="60"/>
      <c r="AC223" s="61"/>
      <c r="AD223" s="257"/>
      <c r="AE223" s="257"/>
      <c r="AF223" s="55"/>
      <c r="AG223" s="26"/>
      <c r="AH223" s="55"/>
      <c r="AI223" s="26"/>
      <c r="AJ223" s="131"/>
      <c r="AK223" s="199"/>
      <c r="AL223" s="284" t="s">
        <v>109</v>
      </c>
      <c r="AM223" s="119" t="str">
        <f t="shared" si="19"/>
        <v/>
      </c>
      <c r="AN223" s="95" t="str">
        <f t="shared" si="20"/>
        <v/>
      </c>
      <c r="AO223" s="95" t="str">
        <f t="shared" si="21"/>
        <v/>
      </c>
      <c r="AP223" s="95" t="str">
        <f t="shared" si="22"/>
        <v/>
      </c>
      <c r="AQ223" s="120" t="str">
        <f t="shared" si="23"/>
        <v/>
      </c>
      <c r="AR223" s="37"/>
      <c r="AS223" s="233"/>
      <c r="AT223" s="37"/>
    </row>
    <row r="224" spans="2:46" ht="13.5" customHeight="1" x14ac:dyDescent="0.15">
      <c r="B224" s="285"/>
      <c r="C224" s="27" t="s">
        <v>34</v>
      </c>
      <c r="D224" s="186"/>
      <c r="E224" s="56"/>
      <c r="F224" s="187"/>
      <c r="G224" s="187"/>
      <c r="H224" s="187"/>
      <c r="I224" s="62"/>
      <c r="J224" s="62"/>
      <c r="K224" s="188"/>
      <c r="L224" s="258"/>
      <c r="M224" s="258"/>
      <c r="N224" s="56"/>
      <c r="O224" s="28"/>
      <c r="P224" s="56"/>
      <c r="Q224" s="28"/>
      <c r="R224" s="132"/>
      <c r="S224" s="213"/>
      <c r="T224" s="285"/>
      <c r="U224" s="27" t="s">
        <v>34</v>
      </c>
      <c r="V224" s="186"/>
      <c r="W224" s="56"/>
      <c r="X224" s="187"/>
      <c r="Y224" s="187"/>
      <c r="Z224" s="187"/>
      <c r="AA224" s="62"/>
      <c r="AB224" s="62"/>
      <c r="AC224" s="188"/>
      <c r="AD224" s="258"/>
      <c r="AE224" s="258"/>
      <c r="AF224" s="56"/>
      <c r="AG224" s="28"/>
      <c r="AH224" s="56"/>
      <c r="AI224" s="28"/>
      <c r="AJ224" s="132"/>
      <c r="AK224" s="199"/>
      <c r="AL224" s="285"/>
      <c r="AM224" s="86" t="str">
        <f t="shared" si="19"/>
        <v/>
      </c>
      <c r="AN224" s="121" t="str">
        <f t="shared" si="20"/>
        <v/>
      </c>
      <c r="AO224" s="121" t="str">
        <f t="shared" si="21"/>
        <v/>
      </c>
      <c r="AP224" s="121" t="str">
        <f t="shared" si="22"/>
        <v/>
      </c>
      <c r="AQ224" s="87" t="str">
        <f t="shared" si="23"/>
        <v/>
      </c>
      <c r="AR224" s="37"/>
      <c r="AS224" s="233"/>
      <c r="AT224" s="37"/>
    </row>
    <row r="225" spans="2:46" ht="13.5" customHeight="1" x14ac:dyDescent="0.15">
      <c r="B225" s="285"/>
      <c r="C225" s="27" t="s">
        <v>35</v>
      </c>
      <c r="D225" s="186"/>
      <c r="E225" s="56"/>
      <c r="F225" s="187"/>
      <c r="G225" s="187"/>
      <c r="H225" s="187"/>
      <c r="I225" s="62"/>
      <c r="J225" s="62"/>
      <c r="K225" s="188"/>
      <c r="L225" s="258"/>
      <c r="M225" s="258"/>
      <c r="N225" s="56"/>
      <c r="O225" s="28"/>
      <c r="P225" s="56"/>
      <c r="Q225" s="28"/>
      <c r="R225" s="132"/>
      <c r="S225" s="213"/>
      <c r="T225" s="285"/>
      <c r="U225" s="27" t="s">
        <v>35</v>
      </c>
      <c r="V225" s="186"/>
      <c r="W225" s="56"/>
      <c r="X225" s="187"/>
      <c r="Y225" s="187"/>
      <c r="Z225" s="187"/>
      <c r="AA225" s="62"/>
      <c r="AB225" s="62"/>
      <c r="AC225" s="188"/>
      <c r="AD225" s="258"/>
      <c r="AE225" s="258"/>
      <c r="AF225" s="56"/>
      <c r="AG225" s="28"/>
      <c r="AH225" s="56"/>
      <c r="AI225" s="28"/>
      <c r="AJ225" s="132"/>
      <c r="AK225" s="199"/>
      <c r="AL225" s="285"/>
      <c r="AM225" s="86" t="str">
        <f t="shared" ref="AM225:AM288" si="24">IF(OR(X225="",F225=""),"",X225-F225)</f>
        <v/>
      </c>
      <c r="AN225" s="121" t="str">
        <f t="shared" ref="AN225:AN288" si="25">IF(OR(Y225="",G225=""),"",Y225-G225)</f>
        <v/>
      </c>
      <c r="AO225" s="121" t="str">
        <f t="shared" ref="AO225:AO288" si="26">IF(OR(Z225="",H225=""),"",Z225-H225)</f>
        <v/>
      </c>
      <c r="AP225" s="121" t="str">
        <f t="shared" ref="AP225:AP288" si="27">IF(OR(AA225="",I225=""),"",AA225-I225)</f>
        <v/>
      </c>
      <c r="AQ225" s="87" t="str">
        <f t="shared" ref="AQ225:AQ288" si="28">IF(OR(AB225="",J225=""),"",AB225-J225)</f>
        <v/>
      </c>
      <c r="AR225" s="37"/>
      <c r="AS225" s="233"/>
      <c r="AT225" s="37"/>
    </row>
    <row r="226" spans="2:46" ht="13.5" customHeight="1" x14ac:dyDescent="0.15">
      <c r="B226" s="285"/>
      <c r="C226" s="27" t="s">
        <v>37</v>
      </c>
      <c r="D226" s="186"/>
      <c r="E226" s="56"/>
      <c r="F226" s="187"/>
      <c r="G226" s="187"/>
      <c r="H226" s="187"/>
      <c r="I226" s="62"/>
      <c r="J226" s="62"/>
      <c r="K226" s="188"/>
      <c r="L226" s="258"/>
      <c r="M226" s="258"/>
      <c r="N226" s="56"/>
      <c r="O226" s="28"/>
      <c r="P226" s="56"/>
      <c r="Q226" s="28"/>
      <c r="R226" s="132"/>
      <c r="S226" s="213"/>
      <c r="T226" s="285"/>
      <c r="U226" s="27" t="s">
        <v>37</v>
      </c>
      <c r="V226" s="186"/>
      <c r="W226" s="56"/>
      <c r="X226" s="187"/>
      <c r="Y226" s="187"/>
      <c r="Z226" s="187"/>
      <c r="AA226" s="62"/>
      <c r="AB226" s="62"/>
      <c r="AC226" s="188"/>
      <c r="AD226" s="258"/>
      <c r="AE226" s="258"/>
      <c r="AF226" s="56"/>
      <c r="AG226" s="28"/>
      <c r="AH226" s="56"/>
      <c r="AI226" s="28"/>
      <c r="AJ226" s="132"/>
      <c r="AK226" s="199"/>
      <c r="AL226" s="285"/>
      <c r="AM226" s="86" t="str">
        <f t="shared" si="24"/>
        <v/>
      </c>
      <c r="AN226" s="121" t="str">
        <f t="shared" si="25"/>
        <v/>
      </c>
      <c r="AO226" s="121" t="str">
        <f t="shared" si="26"/>
        <v/>
      </c>
      <c r="AP226" s="121" t="str">
        <f t="shared" si="27"/>
        <v/>
      </c>
      <c r="AQ226" s="87" t="str">
        <f t="shared" si="28"/>
        <v/>
      </c>
      <c r="AR226" s="37"/>
      <c r="AS226" s="233"/>
      <c r="AT226" s="37"/>
    </row>
    <row r="227" spans="2:46" ht="13.5" customHeight="1" thickBot="1" x14ac:dyDescent="0.2">
      <c r="B227" s="286"/>
      <c r="C227" s="27"/>
      <c r="D227" s="186"/>
      <c r="E227" s="56"/>
      <c r="F227" s="189"/>
      <c r="G227" s="189"/>
      <c r="H227" s="189"/>
      <c r="I227" s="56"/>
      <c r="J227" s="56"/>
      <c r="K227" s="188"/>
      <c r="L227" s="258"/>
      <c r="M227" s="258"/>
      <c r="N227" s="56"/>
      <c r="O227" s="28"/>
      <c r="P227" s="56"/>
      <c r="Q227" s="28"/>
      <c r="R227" s="184"/>
      <c r="S227" s="213"/>
      <c r="T227" s="286"/>
      <c r="U227" s="27"/>
      <c r="V227" s="186"/>
      <c r="W227" s="56"/>
      <c r="X227" s="189"/>
      <c r="Y227" s="189"/>
      <c r="Z227" s="189"/>
      <c r="AA227" s="56"/>
      <c r="AB227" s="56"/>
      <c r="AC227" s="188"/>
      <c r="AD227" s="258"/>
      <c r="AE227" s="258"/>
      <c r="AF227" s="56"/>
      <c r="AG227" s="28"/>
      <c r="AH227" s="56"/>
      <c r="AI227" s="28"/>
      <c r="AJ227" s="184"/>
      <c r="AK227" s="199"/>
      <c r="AL227" s="286"/>
      <c r="AM227" s="122" t="str">
        <f t="shared" si="24"/>
        <v/>
      </c>
      <c r="AN227" s="123" t="str">
        <f t="shared" si="25"/>
        <v/>
      </c>
      <c r="AO227" s="123" t="str">
        <f t="shared" si="26"/>
        <v/>
      </c>
      <c r="AP227" s="123" t="str">
        <f t="shared" si="27"/>
        <v/>
      </c>
      <c r="AQ227" s="124" t="str">
        <f t="shared" si="28"/>
        <v/>
      </c>
      <c r="AR227" s="37"/>
      <c r="AS227" s="233"/>
      <c r="AT227" s="37"/>
    </row>
    <row r="228" spans="2:46" ht="13.5" customHeight="1" x14ac:dyDescent="0.15">
      <c r="B228" s="284" t="s">
        <v>110</v>
      </c>
      <c r="C228" s="25" t="s">
        <v>33</v>
      </c>
      <c r="D228" s="39"/>
      <c r="E228" s="55"/>
      <c r="F228" s="96"/>
      <c r="G228" s="96"/>
      <c r="H228" s="96"/>
      <c r="I228" s="60"/>
      <c r="J228" s="60"/>
      <c r="K228" s="61"/>
      <c r="L228" s="257"/>
      <c r="M228" s="257"/>
      <c r="N228" s="55"/>
      <c r="O228" s="26"/>
      <c r="P228" s="55"/>
      <c r="Q228" s="26"/>
      <c r="R228" s="131"/>
      <c r="S228" s="213"/>
      <c r="T228" s="284" t="s">
        <v>110</v>
      </c>
      <c r="U228" s="25" t="s">
        <v>33</v>
      </c>
      <c r="V228" s="39"/>
      <c r="W228" s="55"/>
      <c r="X228" s="96"/>
      <c r="Y228" s="96"/>
      <c r="Z228" s="96"/>
      <c r="AA228" s="60"/>
      <c r="AB228" s="60"/>
      <c r="AC228" s="61"/>
      <c r="AD228" s="257"/>
      <c r="AE228" s="257"/>
      <c r="AF228" s="55"/>
      <c r="AG228" s="26"/>
      <c r="AH228" s="55"/>
      <c r="AI228" s="26"/>
      <c r="AJ228" s="131"/>
      <c r="AK228" s="199"/>
      <c r="AL228" s="284" t="s">
        <v>110</v>
      </c>
      <c r="AM228" s="119" t="str">
        <f t="shared" si="24"/>
        <v/>
      </c>
      <c r="AN228" s="95" t="str">
        <f t="shared" si="25"/>
        <v/>
      </c>
      <c r="AO228" s="95" t="str">
        <f t="shared" si="26"/>
        <v/>
      </c>
      <c r="AP228" s="95" t="str">
        <f t="shared" si="27"/>
        <v/>
      </c>
      <c r="AQ228" s="120" t="str">
        <f t="shared" si="28"/>
        <v/>
      </c>
      <c r="AR228" s="37"/>
      <c r="AS228" s="233"/>
      <c r="AT228" s="37"/>
    </row>
    <row r="229" spans="2:46" ht="13.5" customHeight="1" x14ac:dyDescent="0.15">
      <c r="B229" s="285"/>
      <c r="C229" s="27" t="s">
        <v>34</v>
      </c>
      <c r="D229" s="186"/>
      <c r="E229" s="56"/>
      <c r="F229" s="187"/>
      <c r="G229" s="187"/>
      <c r="H229" s="187"/>
      <c r="I229" s="62"/>
      <c r="J229" s="62"/>
      <c r="K229" s="188"/>
      <c r="L229" s="258"/>
      <c r="M229" s="258"/>
      <c r="N229" s="56"/>
      <c r="O229" s="28"/>
      <c r="P229" s="56"/>
      <c r="Q229" s="28"/>
      <c r="R229" s="132"/>
      <c r="S229" s="213"/>
      <c r="T229" s="285"/>
      <c r="U229" s="27" t="s">
        <v>34</v>
      </c>
      <c r="V229" s="186"/>
      <c r="W229" s="56"/>
      <c r="X229" s="187"/>
      <c r="Y229" s="187"/>
      <c r="Z229" s="187"/>
      <c r="AA229" s="62"/>
      <c r="AB229" s="62"/>
      <c r="AC229" s="188"/>
      <c r="AD229" s="258"/>
      <c r="AE229" s="258"/>
      <c r="AF229" s="56"/>
      <c r="AG229" s="28"/>
      <c r="AH229" s="56"/>
      <c r="AI229" s="28"/>
      <c r="AJ229" s="132"/>
      <c r="AK229" s="199"/>
      <c r="AL229" s="285"/>
      <c r="AM229" s="86" t="str">
        <f t="shared" si="24"/>
        <v/>
      </c>
      <c r="AN229" s="121" t="str">
        <f t="shared" si="25"/>
        <v/>
      </c>
      <c r="AO229" s="121" t="str">
        <f t="shared" si="26"/>
        <v/>
      </c>
      <c r="AP229" s="121" t="str">
        <f t="shared" si="27"/>
        <v/>
      </c>
      <c r="AQ229" s="87" t="str">
        <f t="shared" si="28"/>
        <v/>
      </c>
      <c r="AR229" s="37"/>
      <c r="AS229" s="233"/>
      <c r="AT229" s="37"/>
    </row>
    <row r="230" spans="2:46" ht="13.5" customHeight="1" x14ac:dyDescent="0.15">
      <c r="B230" s="285"/>
      <c r="C230" s="27" t="s">
        <v>35</v>
      </c>
      <c r="D230" s="186"/>
      <c r="E230" s="56"/>
      <c r="F230" s="187"/>
      <c r="G230" s="187"/>
      <c r="H230" s="187"/>
      <c r="I230" s="62"/>
      <c r="J230" s="62"/>
      <c r="K230" s="188"/>
      <c r="L230" s="258"/>
      <c r="M230" s="258"/>
      <c r="N230" s="56"/>
      <c r="O230" s="28"/>
      <c r="P230" s="56"/>
      <c r="Q230" s="28"/>
      <c r="R230" s="132"/>
      <c r="S230" s="213"/>
      <c r="T230" s="285"/>
      <c r="U230" s="27" t="s">
        <v>35</v>
      </c>
      <c r="V230" s="186"/>
      <c r="W230" s="56"/>
      <c r="X230" s="187"/>
      <c r="Y230" s="187"/>
      <c r="Z230" s="187"/>
      <c r="AA230" s="62"/>
      <c r="AB230" s="62"/>
      <c r="AC230" s="188"/>
      <c r="AD230" s="258"/>
      <c r="AE230" s="258"/>
      <c r="AF230" s="56"/>
      <c r="AG230" s="28"/>
      <c r="AH230" s="56"/>
      <c r="AI230" s="28"/>
      <c r="AJ230" s="132"/>
      <c r="AK230" s="199"/>
      <c r="AL230" s="285"/>
      <c r="AM230" s="86" t="str">
        <f t="shared" si="24"/>
        <v/>
      </c>
      <c r="AN230" s="121" t="str">
        <f t="shared" si="25"/>
        <v/>
      </c>
      <c r="AO230" s="121" t="str">
        <f t="shared" si="26"/>
        <v/>
      </c>
      <c r="AP230" s="121" t="str">
        <f t="shared" si="27"/>
        <v/>
      </c>
      <c r="AQ230" s="87" t="str">
        <f t="shared" si="28"/>
        <v/>
      </c>
      <c r="AR230" s="37"/>
      <c r="AS230" s="233"/>
      <c r="AT230" s="37"/>
    </row>
    <row r="231" spans="2:46" ht="13.5" customHeight="1" x14ac:dyDescent="0.15">
      <c r="B231" s="285"/>
      <c r="C231" s="27" t="s">
        <v>37</v>
      </c>
      <c r="D231" s="186"/>
      <c r="E231" s="56"/>
      <c r="F231" s="187"/>
      <c r="G231" s="187"/>
      <c r="H231" s="187"/>
      <c r="I231" s="62"/>
      <c r="J231" s="62"/>
      <c r="K231" s="188"/>
      <c r="L231" s="258"/>
      <c r="M231" s="258"/>
      <c r="N231" s="56"/>
      <c r="O231" s="28"/>
      <c r="P231" s="56"/>
      <c r="Q231" s="28"/>
      <c r="R231" s="132"/>
      <c r="S231" s="213"/>
      <c r="T231" s="285"/>
      <c r="U231" s="27" t="s">
        <v>37</v>
      </c>
      <c r="V231" s="186"/>
      <c r="W231" s="56"/>
      <c r="X231" s="187"/>
      <c r="Y231" s="187"/>
      <c r="Z231" s="187"/>
      <c r="AA231" s="62"/>
      <c r="AB231" s="62"/>
      <c r="AC231" s="188"/>
      <c r="AD231" s="258"/>
      <c r="AE231" s="258"/>
      <c r="AF231" s="56"/>
      <c r="AG231" s="28"/>
      <c r="AH231" s="56"/>
      <c r="AI231" s="28"/>
      <c r="AJ231" s="132"/>
      <c r="AK231" s="199"/>
      <c r="AL231" s="285"/>
      <c r="AM231" s="86" t="str">
        <f t="shared" si="24"/>
        <v/>
      </c>
      <c r="AN231" s="121" t="str">
        <f t="shared" si="25"/>
        <v/>
      </c>
      <c r="AO231" s="121" t="str">
        <f t="shared" si="26"/>
        <v/>
      </c>
      <c r="AP231" s="121" t="str">
        <f t="shared" si="27"/>
        <v/>
      </c>
      <c r="AQ231" s="87" t="str">
        <f t="shared" si="28"/>
        <v/>
      </c>
      <c r="AR231" s="37"/>
      <c r="AS231" s="233"/>
      <c r="AT231" s="37"/>
    </row>
    <row r="232" spans="2:46" ht="13.5" customHeight="1" thickBot="1" x14ac:dyDescent="0.2">
      <c r="B232" s="286"/>
      <c r="C232" s="27"/>
      <c r="D232" s="186"/>
      <c r="E232" s="56"/>
      <c r="F232" s="189"/>
      <c r="G232" s="189"/>
      <c r="H232" s="189"/>
      <c r="I232" s="56"/>
      <c r="J232" s="56"/>
      <c r="K232" s="188"/>
      <c r="L232" s="258"/>
      <c r="M232" s="258"/>
      <c r="N232" s="56"/>
      <c r="O232" s="28"/>
      <c r="P232" s="56"/>
      <c r="Q232" s="28"/>
      <c r="R232" s="184"/>
      <c r="S232" s="213"/>
      <c r="T232" s="286"/>
      <c r="U232" s="27"/>
      <c r="V232" s="186"/>
      <c r="W232" s="56"/>
      <c r="X232" s="189"/>
      <c r="Y232" s="189"/>
      <c r="Z232" s="189"/>
      <c r="AA232" s="56"/>
      <c r="AB232" s="56"/>
      <c r="AC232" s="188"/>
      <c r="AD232" s="258"/>
      <c r="AE232" s="258"/>
      <c r="AF232" s="56"/>
      <c r="AG232" s="28"/>
      <c r="AH232" s="56"/>
      <c r="AI232" s="28"/>
      <c r="AJ232" s="184"/>
      <c r="AK232" s="199"/>
      <c r="AL232" s="286"/>
      <c r="AM232" s="122" t="str">
        <f t="shared" si="24"/>
        <v/>
      </c>
      <c r="AN232" s="123" t="str">
        <f t="shared" si="25"/>
        <v/>
      </c>
      <c r="AO232" s="123" t="str">
        <f t="shared" si="26"/>
        <v/>
      </c>
      <c r="AP232" s="123" t="str">
        <f t="shared" si="27"/>
        <v/>
      </c>
      <c r="AQ232" s="124" t="str">
        <f t="shared" si="28"/>
        <v/>
      </c>
      <c r="AR232" s="37"/>
      <c r="AS232" s="233"/>
      <c r="AT232" s="37"/>
    </row>
    <row r="233" spans="2:46" ht="13.5" customHeight="1" x14ac:dyDescent="0.15">
      <c r="B233" s="284" t="s">
        <v>111</v>
      </c>
      <c r="C233" s="25" t="s">
        <v>33</v>
      </c>
      <c r="D233" s="39"/>
      <c r="E233" s="55"/>
      <c r="F233" s="96"/>
      <c r="G233" s="96"/>
      <c r="H233" s="96"/>
      <c r="I233" s="60"/>
      <c r="J233" s="60"/>
      <c r="K233" s="61"/>
      <c r="L233" s="257"/>
      <c r="M233" s="257"/>
      <c r="N233" s="55"/>
      <c r="O233" s="26"/>
      <c r="P233" s="55"/>
      <c r="Q233" s="26"/>
      <c r="R233" s="131"/>
      <c r="S233" s="213"/>
      <c r="T233" s="284" t="s">
        <v>111</v>
      </c>
      <c r="U233" s="25" t="s">
        <v>33</v>
      </c>
      <c r="V233" s="39"/>
      <c r="W233" s="55"/>
      <c r="X233" s="96"/>
      <c r="Y233" s="96"/>
      <c r="Z233" s="96"/>
      <c r="AA233" s="60"/>
      <c r="AB233" s="60"/>
      <c r="AC233" s="61"/>
      <c r="AD233" s="257"/>
      <c r="AE233" s="257"/>
      <c r="AF233" s="55"/>
      <c r="AG233" s="26"/>
      <c r="AH233" s="55"/>
      <c r="AI233" s="26"/>
      <c r="AJ233" s="131"/>
      <c r="AK233" s="199"/>
      <c r="AL233" s="284" t="s">
        <v>111</v>
      </c>
      <c r="AM233" s="119" t="str">
        <f t="shared" si="24"/>
        <v/>
      </c>
      <c r="AN233" s="95" t="str">
        <f t="shared" si="25"/>
        <v/>
      </c>
      <c r="AO233" s="95" t="str">
        <f t="shared" si="26"/>
        <v/>
      </c>
      <c r="AP233" s="95" t="str">
        <f t="shared" si="27"/>
        <v/>
      </c>
      <c r="AQ233" s="120" t="str">
        <f t="shared" si="28"/>
        <v/>
      </c>
      <c r="AR233" s="37"/>
      <c r="AS233" s="233"/>
      <c r="AT233" s="37"/>
    </row>
    <row r="234" spans="2:46" ht="13.5" customHeight="1" x14ac:dyDescent="0.15">
      <c r="B234" s="285"/>
      <c r="C234" s="27" t="s">
        <v>34</v>
      </c>
      <c r="D234" s="186"/>
      <c r="E234" s="56"/>
      <c r="F234" s="187"/>
      <c r="G234" s="187"/>
      <c r="H234" s="187"/>
      <c r="I234" s="62"/>
      <c r="J234" s="62"/>
      <c r="K234" s="188"/>
      <c r="L234" s="258"/>
      <c r="M234" s="258"/>
      <c r="N234" s="56"/>
      <c r="O234" s="28"/>
      <c r="P234" s="56"/>
      <c r="Q234" s="28"/>
      <c r="R234" s="132"/>
      <c r="S234" s="213"/>
      <c r="T234" s="285"/>
      <c r="U234" s="27" t="s">
        <v>34</v>
      </c>
      <c r="V234" s="186"/>
      <c r="W234" s="56"/>
      <c r="X234" s="187"/>
      <c r="Y234" s="187"/>
      <c r="Z234" s="187"/>
      <c r="AA234" s="62"/>
      <c r="AB234" s="62"/>
      <c r="AC234" s="188"/>
      <c r="AD234" s="258"/>
      <c r="AE234" s="258"/>
      <c r="AF234" s="56"/>
      <c r="AG234" s="28"/>
      <c r="AH234" s="56"/>
      <c r="AI234" s="28"/>
      <c r="AJ234" s="132"/>
      <c r="AK234" s="199"/>
      <c r="AL234" s="285"/>
      <c r="AM234" s="86" t="str">
        <f t="shared" si="24"/>
        <v/>
      </c>
      <c r="AN234" s="121" t="str">
        <f t="shared" si="25"/>
        <v/>
      </c>
      <c r="AO234" s="121" t="str">
        <f t="shared" si="26"/>
        <v/>
      </c>
      <c r="AP234" s="121" t="str">
        <f t="shared" si="27"/>
        <v/>
      </c>
      <c r="AQ234" s="87" t="str">
        <f t="shared" si="28"/>
        <v/>
      </c>
      <c r="AR234" s="37"/>
      <c r="AS234" s="233"/>
      <c r="AT234" s="37"/>
    </row>
    <row r="235" spans="2:46" ht="13.5" customHeight="1" x14ac:dyDescent="0.15">
      <c r="B235" s="285"/>
      <c r="C235" s="27" t="s">
        <v>35</v>
      </c>
      <c r="D235" s="186"/>
      <c r="E235" s="56"/>
      <c r="F235" s="187"/>
      <c r="G235" s="187"/>
      <c r="H235" s="187"/>
      <c r="I235" s="62"/>
      <c r="J235" s="62"/>
      <c r="K235" s="188"/>
      <c r="L235" s="258"/>
      <c r="M235" s="258"/>
      <c r="N235" s="56"/>
      <c r="O235" s="28"/>
      <c r="P235" s="56"/>
      <c r="Q235" s="28"/>
      <c r="R235" s="132"/>
      <c r="S235" s="213"/>
      <c r="T235" s="285"/>
      <c r="U235" s="27" t="s">
        <v>35</v>
      </c>
      <c r="V235" s="186"/>
      <c r="W235" s="56"/>
      <c r="X235" s="187"/>
      <c r="Y235" s="187"/>
      <c r="Z235" s="187"/>
      <c r="AA235" s="62"/>
      <c r="AB235" s="62"/>
      <c r="AC235" s="188"/>
      <c r="AD235" s="258"/>
      <c r="AE235" s="258"/>
      <c r="AF235" s="56"/>
      <c r="AG235" s="28"/>
      <c r="AH235" s="56"/>
      <c r="AI235" s="28"/>
      <c r="AJ235" s="132"/>
      <c r="AK235" s="199"/>
      <c r="AL235" s="285"/>
      <c r="AM235" s="86" t="str">
        <f t="shared" si="24"/>
        <v/>
      </c>
      <c r="AN235" s="121" t="str">
        <f t="shared" si="25"/>
        <v/>
      </c>
      <c r="AO235" s="121" t="str">
        <f t="shared" si="26"/>
        <v/>
      </c>
      <c r="AP235" s="121" t="str">
        <f t="shared" si="27"/>
        <v/>
      </c>
      <c r="AQ235" s="87" t="str">
        <f t="shared" si="28"/>
        <v/>
      </c>
      <c r="AR235" s="37"/>
      <c r="AS235" s="233"/>
      <c r="AT235" s="37"/>
    </row>
    <row r="236" spans="2:46" ht="13.5" customHeight="1" x14ac:dyDescent="0.15">
      <c r="B236" s="285"/>
      <c r="C236" s="27" t="s">
        <v>37</v>
      </c>
      <c r="D236" s="186"/>
      <c r="E236" s="56"/>
      <c r="F236" s="187"/>
      <c r="G236" s="187"/>
      <c r="H236" s="187"/>
      <c r="I236" s="62"/>
      <c r="J236" s="62"/>
      <c r="K236" s="188"/>
      <c r="L236" s="258"/>
      <c r="M236" s="258"/>
      <c r="N236" s="56"/>
      <c r="O236" s="28"/>
      <c r="P236" s="56"/>
      <c r="Q236" s="28"/>
      <c r="R236" s="132"/>
      <c r="S236" s="213"/>
      <c r="T236" s="285"/>
      <c r="U236" s="27" t="s">
        <v>37</v>
      </c>
      <c r="V236" s="186"/>
      <c r="W236" s="56"/>
      <c r="X236" s="187"/>
      <c r="Y236" s="187"/>
      <c r="Z236" s="187"/>
      <c r="AA236" s="62"/>
      <c r="AB236" s="62"/>
      <c r="AC236" s="188"/>
      <c r="AD236" s="258"/>
      <c r="AE236" s="258"/>
      <c r="AF236" s="56"/>
      <c r="AG236" s="28"/>
      <c r="AH236" s="56"/>
      <c r="AI236" s="28"/>
      <c r="AJ236" s="132"/>
      <c r="AK236" s="199"/>
      <c r="AL236" s="285"/>
      <c r="AM236" s="86" t="str">
        <f t="shared" si="24"/>
        <v/>
      </c>
      <c r="AN236" s="121" t="str">
        <f t="shared" si="25"/>
        <v/>
      </c>
      <c r="AO236" s="121" t="str">
        <f t="shared" si="26"/>
        <v/>
      </c>
      <c r="AP236" s="121" t="str">
        <f t="shared" si="27"/>
        <v/>
      </c>
      <c r="AQ236" s="87" t="str">
        <f t="shared" si="28"/>
        <v/>
      </c>
      <c r="AR236" s="37"/>
      <c r="AS236" s="233"/>
      <c r="AT236" s="37"/>
    </row>
    <row r="237" spans="2:46" ht="13.5" customHeight="1" thickBot="1" x14ac:dyDescent="0.2">
      <c r="B237" s="286"/>
      <c r="C237" s="27"/>
      <c r="D237" s="186"/>
      <c r="E237" s="56"/>
      <c r="F237" s="189"/>
      <c r="G237" s="189"/>
      <c r="H237" s="189"/>
      <c r="I237" s="56"/>
      <c r="J237" s="56"/>
      <c r="K237" s="188"/>
      <c r="L237" s="258"/>
      <c r="M237" s="258"/>
      <c r="N237" s="56"/>
      <c r="O237" s="28"/>
      <c r="P237" s="56"/>
      <c r="Q237" s="28"/>
      <c r="R237" s="184"/>
      <c r="S237" s="213"/>
      <c r="T237" s="286"/>
      <c r="U237" s="27"/>
      <c r="V237" s="186"/>
      <c r="W237" s="56"/>
      <c r="X237" s="189"/>
      <c r="Y237" s="189"/>
      <c r="Z237" s="189"/>
      <c r="AA237" s="56"/>
      <c r="AB237" s="56"/>
      <c r="AC237" s="188"/>
      <c r="AD237" s="258"/>
      <c r="AE237" s="258"/>
      <c r="AF237" s="56"/>
      <c r="AG237" s="28"/>
      <c r="AH237" s="56"/>
      <c r="AI237" s="28"/>
      <c r="AJ237" s="184"/>
      <c r="AK237" s="199"/>
      <c r="AL237" s="286"/>
      <c r="AM237" s="122" t="str">
        <f t="shared" si="24"/>
        <v/>
      </c>
      <c r="AN237" s="123" t="str">
        <f t="shared" si="25"/>
        <v/>
      </c>
      <c r="AO237" s="123" t="str">
        <f t="shared" si="26"/>
        <v/>
      </c>
      <c r="AP237" s="123" t="str">
        <f t="shared" si="27"/>
        <v/>
      </c>
      <c r="AQ237" s="124" t="str">
        <f t="shared" si="28"/>
        <v/>
      </c>
      <c r="AR237" s="37"/>
      <c r="AS237" s="233"/>
      <c r="AT237" s="37"/>
    </row>
    <row r="238" spans="2:46" ht="13.5" customHeight="1" x14ac:dyDescent="0.15">
      <c r="B238" s="284" t="s">
        <v>112</v>
      </c>
      <c r="C238" s="25" t="s">
        <v>33</v>
      </c>
      <c r="D238" s="39"/>
      <c r="E238" s="55"/>
      <c r="F238" s="96"/>
      <c r="G238" s="96"/>
      <c r="H238" s="96"/>
      <c r="I238" s="60"/>
      <c r="J238" s="60"/>
      <c r="K238" s="61"/>
      <c r="L238" s="257"/>
      <c r="M238" s="257"/>
      <c r="N238" s="55"/>
      <c r="O238" s="26"/>
      <c r="P238" s="55"/>
      <c r="Q238" s="26"/>
      <c r="R238" s="131"/>
      <c r="S238" s="213"/>
      <c r="T238" s="284" t="s">
        <v>112</v>
      </c>
      <c r="U238" s="25" t="s">
        <v>33</v>
      </c>
      <c r="V238" s="39"/>
      <c r="W238" s="55"/>
      <c r="X238" s="96"/>
      <c r="Y238" s="96"/>
      <c r="Z238" s="96"/>
      <c r="AA238" s="60"/>
      <c r="AB238" s="60"/>
      <c r="AC238" s="61"/>
      <c r="AD238" s="257"/>
      <c r="AE238" s="257"/>
      <c r="AF238" s="55"/>
      <c r="AG238" s="26"/>
      <c r="AH238" s="55"/>
      <c r="AI238" s="26"/>
      <c r="AJ238" s="131"/>
      <c r="AK238" s="199"/>
      <c r="AL238" s="284" t="s">
        <v>112</v>
      </c>
      <c r="AM238" s="119" t="str">
        <f t="shared" si="24"/>
        <v/>
      </c>
      <c r="AN238" s="95" t="str">
        <f t="shared" si="25"/>
        <v/>
      </c>
      <c r="AO238" s="95" t="str">
        <f t="shared" si="26"/>
        <v/>
      </c>
      <c r="AP238" s="95" t="str">
        <f t="shared" si="27"/>
        <v/>
      </c>
      <c r="AQ238" s="120" t="str">
        <f t="shared" si="28"/>
        <v/>
      </c>
      <c r="AR238" s="37"/>
      <c r="AS238" s="233"/>
      <c r="AT238" s="37"/>
    </row>
    <row r="239" spans="2:46" ht="13.5" customHeight="1" x14ac:dyDescent="0.15">
      <c r="B239" s="285"/>
      <c r="C239" s="27" t="s">
        <v>34</v>
      </c>
      <c r="D239" s="186"/>
      <c r="E239" s="56"/>
      <c r="F239" s="187"/>
      <c r="G239" s="187"/>
      <c r="H239" s="187"/>
      <c r="I239" s="62"/>
      <c r="J239" s="62"/>
      <c r="K239" s="188"/>
      <c r="L239" s="258"/>
      <c r="M239" s="258"/>
      <c r="N239" s="56"/>
      <c r="O239" s="28"/>
      <c r="P239" s="56"/>
      <c r="Q239" s="28"/>
      <c r="R239" s="132"/>
      <c r="S239" s="213"/>
      <c r="T239" s="285"/>
      <c r="U239" s="27" t="s">
        <v>34</v>
      </c>
      <c r="V239" s="186"/>
      <c r="W239" s="56"/>
      <c r="X239" s="187"/>
      <c r="Y239" s="187"/>
      <c r="Z239" s="187"/>
      <c r="AA239" s="62"/>
      <c r="AB239" s="62"/>
      <c r="AC239" s="188"/>
      <c r="AD239" s="258"/>
      <c r="AE239" s="258"/>
      <c r="AF239" s="56"/>
      <c r="AG239" s="28"/>
      <c r="AH239" s="56"/>
      <c r="AI239" s="28"/>
      <c r="AJ239" s="132"/>
      <c r="AK239" s="199"/>
      <c r="AL239" s="285"/>
      <c r="AM239" s="86" t="str">
        <f t="shared" si="24"/>
        <v/>
      </c>
      <c r="AN239" s="121" t="str">
        <f t="shared" si="25"/>
        <v/>
      </c>
      <c r="AO239" s="121" t="str">
        <f t="shared" si="26"/>
        <v/>
      </c>
      <c r="AP239" s="121" t="str">
        <f t="shared" si="27"/>
        <v/>
      </c>
      <c r="AQ239" s="87" t="str">
        <f t="shared" si="28"/>
        <v/>
      </c>
      <c r="AR239" s="37"/>
      <c r="AS239" s="233"/>
      <c r="AT239" s="37"/>
    </row>
    <row r="240" spans="2:46" ht="13.5" customHeight="1" x14ac:dyDescent="0.15">
      <c r="B240" s="285"/>
      <c r="C240" s="27" t="s">
        <v>35</v>
      </c>
      <c r="D240" s="186"/>
      <c r="E240" s="56"/>
      <c r="F240" s="187"/>
      <c r="G240" s="187"/>
      <c r="H240" s="187"/>
      <c r="I240" s="62"/>
      <c r="J240" s="62"/>
      <c r="K240" s="188"/>
      <c r="L240" s="258"/>
      <c r="M240" s="258"/>
      <c r="N240" s="56"/>
      <c r="O240" s="28"/>
      <c r="P240" s="56"/>
      <c r="Q240" s="28"/>
      <c r="R240" s="132"/>
      <c r="S240" s="213"/>
      <c r="T240" s="285"/>
      <c r="U240" s="27" t="s">
        <v>35</v>
      </c>
      <c r="V240" s="186"/>
      <c r="W240" s="56"/>
      <c r="X240" s="187"/>
      <c r="Y240" s="187"/>
      <c r="Z240" s="187"/>
      <c r="AA240" s="62"/>
      <c r="AB240" s="62"/>
      <c r="AC240" s="188"/>
      <c r="AD240" s="258"/>
      <c r="AE240" s="258"/>
      <c r="AF240" s="56"/>
      <c r="AG240" s="28"/>
      <c r="AH240" s="56"/>
      <c r="AI240" s="28"/>
      <c r="AJ240" s="132"/>
      <c r="AK240" s="199"/>
      <c r="AL240" s="285"/>
      <c r="AM240" s="86" t="str">
        <f t="shared" si="24"/>
        <v/>
      </c>
      <c r="AN240" s="121" t="str">
        <f t="shared" si="25"/>
        <v/>
      </c>
      <c r="AO240" s="121" t="str">
        <f t="shared" si="26"/>
        <v/>
      </c>
      <c r="AP240" s="121" t="str">
        <f t="shared" si="27"/>
        <v/>
      </c>
      <c r="AQ240" s="87" t="str">
        <f t="shared" si="28"/>
        <v/>
      </c>
      <c r="AR240" s="37"/>
      <c r="AS240" s="233"/>
      <c r="AT240" s="37"/>
    </row>
    <row r="241" spans="2:46" ht="13.5" customHeight="1" x14ac:dyDescent="0.15">
      <c r="B241" s="285"/>
      <c r="C241" s="27" t="s">
        <v>37</v>
      </c>
      <c r="D241" s="186"/>
      <c r="E241" s="56"/>
      <c r="F241" s="187"/>
      <c r="G241" s="187"/>
      <c r="H241" s="187"/>
      <c r="I241" s="62"/>
      <c r="J241" s="62"/>
      <c r="K241" s="188"/>
      <c r="L241" s="258"/>
      <c r="M241" s="258"/>
      <c r="N241" s="56"/>
      <c r="O241" s="28"/>
      <c r="P241" s="56"/>
      <c r="Q241" s="28"/>
      <c r="R241" s="132"/>
      <c r="S241" s="213"/>
      <c r="T241" s="285"/>
      <c r="U241" s="27" t="s">
        <v>37</v>
      </c>
      <c r="V241" s="186"/>
      <c r="W241" s="56"/>
      <c r="X241" s="187"/>
      <c r="Y241" s="187"/>
      <c r="Z241" s="187"/>
      <c r="AA241" s="62"/>
      <c r="AB241" s="62"/>
      <c r="AC241" s="188"/>
      <c r="AD241" s="258"/>
      <c r="AE241" s="258"/>
      <c r="AF241" s="56"/>
      <c r="AG241" s="28"/>
      <c r="AH241" s="56"/>
      <c r="AI241" s="28"/>
      <c r="AJ241" s="132"/>
      <c r="AK241" s="199"/>
      <c r="AL241" s="285"/>
      <c r="AM241" s="86" t="str">
        <f t="shared" si="24"/>
        <v/>
      </c>
      <c r="AN241" s="121" t="str">
        <f t="shared" si="25"/>
        <v/>
      </c>
      <c r="AO241" s="121" t="str">
        <f t="shared" si="26"/>
        <v/>
      </c>
      <c r="AP241" s="121" t="str">
        <f t="shared" si="27"/>
        <v/>
      </c>
      <c r="AQ241" s="87" t="str">
        <f t="shared" si="28"/>
        <v/>
      </c>
      <c r="AR241" s="37"/>
      <c r="AS241" s="233"/>
      <c r="AT241" s="37"/>
    </row>
    <row r="242" spans="2:46" ht="13.5" customHeight="1" thickBot="1" x14ac:dyDescent="0.2">
      <c r="B242" s="286"/>
      <c r="C242" s="27"/>
      <c r="D242" s="186"/>
      <c r="E242" s="56"/>
      <c r="F242" s="189"/>
      <c r="G242" s="189"/>
      <c r="H242" s="189"/>
      <c r="I242" s="56"/>
      <c r="J242" s="56"/>
      <c r="K242" s="188"/>
      <c r="L242" s="258"/>
      <c r="M242" s="258"/>
      <c r="N242" s="56"/>
      <c r="O242" s="28"/>
      <c r="P242" s="56"/>
      <c r="Q242" s="28"/>
      <c r="R242" s="184"/>
      <c r="S242" s="213"/>
      <c r="T242" s="286"/>
      <c r="U242" s="27"/>
      <c r="V242" s="186"/>
      <c r="W242" s="56"/>
      <c r="X242" s="189"/>
      <c r="Y242" s="189"/>
      <c r="Z242" s="189"/>
      <c r="AA242" s="56"/>
      <c r="AB242" s="56"/>
      <c r="AC242" s="188"/>
      <c r="AD242" s="258"/>
      <c r="AE242" s="258"/>
      <c r="AF242" s="56"/>
      <c r="AG242" s="28"/>
      <c r="AH242" s="56"/>
      <c r="AI242" s="28"/>
      <c r="AJ242" s="184"/>
      <c r="AK242" s="199"/>
      <c r="AL242" s="286"/>
      <c r="AM242" s="122" t="str">
        <f t="shared" si="24"/>
        <v/>
      </c>
      <c r="AN242" s="123" t="str">
        <f t="shared" si="25"/>
        <v/>
      </c>
      <c r="AO242" s="123" t="str">
        <f t="shared" si="26"/>
        <v/>
      </c>
      <c r="AP242" s="123" t="str">
        <f t="shared" si="27"/>
        <v/>
      </c>
      <c r="AQ242" s="124" t="str">
        <f t="shared" si="28"/>
        <v/>
      </c>
      <c r="AR242" s="37"/>
      <c r="AS242" s="233"/>
      <c r="AT242" s="37"/>
    </row>
    <row r="243" spans="2:46" ht="13.5" customHeight="1" x14ac:dyDescent="0.15">
      <c r="B243" s="284" t="s">
        <v>113</v>
      </c>
      <c r="C243" s="25" t="s">
        <v>33</v>
      </c>
      <c r="D243" s="39"/>
      <c r="E243" s="55"/>
      <c r="F243" s="96"/>
      <c r="G243" s="96"/>
      <c r="H243" s="96"/>
      <c r="I243" s="60"/>
      <c r="J243" s="60"/>
      <c r="K243" s="61"/>
      <c r="L243" s="257"/>
      <c r="M243" s="257"/>
      <c r="N243" s="55"/>
      <c r="O243" s="26"/>
      <c r="P243" s="55"/>
      <c r="Q243" s="26"/>
      <c r="R243" s="131"/>
      <c r="S243" s="213"/>
      <c r="T243" s="284" t="s">
        <v>113</v>
      </c>
      <c r="U243" s="25" t="s">
        <v>33</v>
      </c>
      <c r="V243" s="39"/>
      <c r="W243" s="55"/>
      <c r="X243" s="96"/>
      <c r="Y243" s="96"/>
      <c r="Z243" s="96"/>
      <c r="AA243" s="60"/>
      <c r="AB243" s="60"/>
      <c r="AC243" s="61"/>
      <c r="AD243" s="257"/>
      <c r="AE243" s="257"/>
      <c r="AF243" s="55"/>
      <c r="AG243" s="26"/>
      <c r="AH243" s="55"/>
      <c r="AI243" s="26"/>
      <c r="AJ243" s="131"/>
      <c r="AK243" s="199"/>
      <c r="AL243" s="284" t="s">
        <v>113</v>
      </c>
      <c r="AM243" s="119" t="str">
        <f t="shared" si="24"/>
        <v/>
      </c>
      <c r="AN243" s="95" t="str">
        <f t="shared" si="25"/>
        <v/>
      </c>
      <c r="AO243" s="95" t="str">
        <f t="shared" si="26"/>
        <v/>
      </c>
      <c r="AP243" s="95" t="str">
        <f t="shared" si="27"/>
        <v/>
      </c>
      <c r="AQ243" s="120" t="str">
        <f t="shared" si="28"/>
        <v/>
      </c>
      <c r="AR243" s="37"/>
      <c r="AS243" s="233"/>
      <c r="AT243" s="37"/>
    </row>
    <row r="244" spans="2:46" ht="13.5" customHeight="1" x14ac:dyDescent="0.15">
      <c r="B244" s="285"/>
      <c r="C244" s="27" t="s">
        <v>34</v>
      </c>
      <c r="D244" s="186"/>
      <c r="E244" s="56"/>
      <c r="F244" s="187"/>
      <c r="G244" s="187"/>
      <c r="H244" s="187"/>
      <c r="I244" s="62"/>
      <c r="J244" s="62"/>
      <c r="K244" s="188"/>
      <c r="L244" s="258"/>
      <c r="M244" s="258"/>
      <c r="N244" s="56"/>
      <c r="O244" s="28"/>
      <c r="P244" s="56"/>
      <c r="Q244" s="28"/>
      <c r="R244" s="132"/>
      <c r="S244" s="213"/>
      <c r="T244" s="285"/>
      <c r="U244" s="27" t="s">
        <v>34</v>
      </c>
      <c r="V244" s="186"/>
      <c r="W244" s="56"/>
      <c r="X244" s="187"/>
      <c r="Y244" s="187"/>
      <c r="Z244" s="187"/>
      <c r="AA244" s="62"/>
      <c r="AB244" s="62"/>
      <c r="AC244" s="188"/>
      <c r="AD244" s="258"/>
      <c r="AE244" s="258"/>
      <c r="AF244" s="56"/>
      <c r="AG244" s="28"/>
      <c r="AH244" s="56"/>
      <c r="AI244" s="28"/>
      <c r="AJ244" s="132"/>
      <c r="AK244" s="199"/>
      <c r="AL244" s="285"/>
      <c r="AM244" s="86" t="str">
        <f t="shared" si="24"/>
        <v/>
      </c>
      <c r="AN244" s="121" t="str">
        <f t="shared" si="25"/>
        <v/>
      </c>
      <c r="AO244" s="121" t="str">
        <f t="shared" si="26"/>
        <v/>
      </c>
      <c r="AP244" s="121" t="str">
        <f t="shared" si="27"/>
        <v/>
      </c>
      <c r="AQ244" s="87" t="str">
        <f t="shared" si="28"/>
        <v/>
      </c>
      <c r="AR244" s="37"/>
      <c r="AS244" s="233"/>
      <c r="AT244" s="37"/>
    </row>
    <row r="245" spans="2:46" ht="13.5" customHeight="1" x14ac:dyDescent="0.15">
      <c r="B245" s="285"/>
      <c r="C245" s="27" t="s">
        <v>35</v>
      </c>
      <c r="D245" s="186"/>
      <c r="E245" s="56"/>
      <c r="F245" s="187"/>
      <c r="G245" s="187"/>
      <c r="H245" s="187"/>
      <c r="I245" s="62"/>
      <c r="J245" s="62"/>
      <c r="K245" s="188"/>
      <c r="L245" s="258"/>
      <c r="M245" s="258"/>
      <c r="N245" s="56"/>
      <c r="O245" s="28"/>
      <c r="P245" s="56"/>
      <c r="Q245" s="28"/>
      <c r="R245" s="132"/>
      <c r="S245" s="213"/>
      <c r="T245" s="285"/>
      <c r="U245" s="27" t="s">
        <v>35</v>
      </c>
      <c r="V245" s="186"/>
      <c r="W245" s="56"/>
      <c r="X245" s="187"/>
      <c r="Y245" s="187"/>
      <c r="Z245" s="187"/>
      <c r="AA245" s="62"/>
      <c r="AB245" s="62"/>
      <c r="AC245" s="188"/>
      <c r="AD245" s="258"/>
      <c r="AE245" s="258"/>
      <c r="AF245" s="56"/>
      <c r="AG245" s="28"/>
      <c r="AH245" s="56"/>
      <c r="AI245" s="28"/>
      <c r="AJ245" s="132"/>
      <c r="AK245" s="199"/>
      <c r="AL245" s="285"/>
      <c r="AM245" s="86" t="str">
        <f t="shared" si="24"/>
        <v/>
      </c>
      <c r="AN245" s="121" t="str">
        <f t="shared" si="25"/>
        <v/>
      </c>
      <c r="AO245" s="121" t="str">
        <f t="shared" si="26"/>
        <v/>
      </c>
      <c r="AP245" s="121" t="str">
        <f t="shared" si="27"/>
        <v/>
      </c>
      <c r="AQ245" s="87" t="str">
        <f t="shared" si="28"/>
        <v/>
      </c>
      <c r="AR245" s="37"/>
      <c r="AS245" s="233"/>
      <c r="AT245" s="37"/>
    </row>
    <row r="246" spans="2:46" ht="13.5" customHeight="1" x14ac:dyDescent="0.15">
      <c r="B246" s="285"/>
      <c r="C246" s="27" t="s">
        <v>37</v>
      </c>
      <c r="D246" s="186"/>
      <c r="E246" s="56"/>
      <c r="F246" s="187"/>
      <c r="G246" s="187"/>
      <c r="H246" s="187"/>
      <c r="I246" s="62"/>
      <c r="J246" s="62"/>
      <c r="K246" s="188"/>
      <c r="L246" s="258"/>
      <c r="M246" s="258"/>
      <c r="N246" s="56"/>
      <c r="O246" s="28"/>
      <c r="P246" s="56"/>
      <c r="Q246" s="28"/>
      <c r="R246" s="132"/>
      <c r="S246" s="213"/>
      <c r="T246" s="285"/>
      <c r="U246" s="27" t="s">
        <v>37</v>
      </c>
      <c r="V246" s="186"/>
      <c r="W246" s="56"/>
      <c r="X246" s="187"/>
      <c r="Y246" s="187"/>
      <c r="Z246" s="187"/>
      <c r="AA246" s="62"/>
      <c r="AB246" s="62"/>
      <c r="AC246" s="188"/>
      <c r="AD246" s="258"/>
      <c r="AE246" s="258"/>
      <c r="AF246" s="56"/>
      <c r="AG246" s="28"/>
      <c r="AH246" s="56"/>
      <c r="AI246" s="28"/>
      <c r="AJ246" s="132"/>
      <c r="AK246" s="199"/>
      <c r="AL246" s="285"/>
      <c r="AM246" s="86" t="str">
        <f t="shared" si="24"/>
        <v/>
      </c>
      <c r="AN246" s="121" t="str">
        <f t="shared" si="25"/>
        <v/>
      </c>
      <c r="AO246" s="121" t="str">
        <f t="shared" si="26"/>
        <v/>
      </c>
      <c r="AP246" s="121" t="str">
        <f t="shared" si="27"/>
        <v/>
      </c>
      <c r="AQ246" s="87" t="str">
        <f t="shared" si="28"/>
        <v/>
      </c>
      <c r="AR246" s="37"/>
      <c r="AS246" s="233"/>
      <c r="AT246" s="37"/>
    </row>
    <row r="247" spans="2:46" ht="13.5" customHeight="1" thickBot="1" x14ac:dyDescent="0.2">
      <c r="B247" s="286"/>
      <c r="C247" s="27"/>
      <c r="D247" s="186"/>
      <c r="E247" s="56"/>
      <c r="F247" s="189"/>
      <c r="G247" s="189"/>
      <c r="H247" s="189"/>
      <c r="I247" s="56"/>
      <c r="J247" s="56"/>
      <c r="K247" s="188"/>
      <c r="L247" s="258"/>
      <c r="M247" s="258"/>
      <c r="N247" s="56"/>
      <c r="O247" s="28"/>
      <c r="P247" s="56"/>
      <c r="Q247" s="28"/>
      <c r="R247" s="184"/>
      <c r="S247" s="213"/>
      <c r="T247" s="286"/>
      <c r="U247" s="27"/>
      <c r="V247" s="186"/>
      <c r="W247" s="56"/>
      <c r="X247" s="189"/>
      <c r="Y247" s="189"/>
      <c r="Z247" s="189"/>
      <c r="AA247" s="56"/>
      <c r="AB247" s="56"/>
      <c r="AC247" s="188"/>
      <c r="AD247" s="258"/>
      <c r="AE247" s="258"/>
      <c r="AF247" s="56"/>
      <c r="AG247" s="28"/>
      <c r="AH247" s="56"/>
      <c r="AI247" s="28"/>
      <c r="AJ247" s="184"/>
      <c r="AK247" s="199"/>
      <c r="AL247" s="286"/>
      <c r="AM247" s="122" t="str">
        <f t="shared" si="24"/>
        <v/>
      </c>
      <c r="AN247" s="123" t="str">
        <f t="shared" si="25"/>
        <v/>
      </c>
      <c r="AO247" s="123" t="str">
        <f t="shared" si="26"/>
        <v/>
      </c>
      <c r="AP247" s="123" t="str">
        <f t="shared" si="27"/>
        <v/>
      </c>
      <c r="AQ247" s="124" t="str">
        <f t="shared" si="28"/>
        <v/>
      </c>
      <c r="AR247" s="37"/>
      <c r="AS247" s="233"/>
      <c r="AT247" s="37"/>
    </row>
    <row r="248" spans="2:46" ht="13.5" customHeight="1" x14ac:dyDescent="0.15">
      <c r="B248" s="284" t="s">
        <v>114</v>
      </c>
      <c r="C248" s="25" t="s">
        <v>33</v>
      </c>
      <c r="D248" s="39"/>
      <c r="E248" s="55"/>
      <c r="F248" s="96"/>
      <c r="G248" s="96"/>
      <c r="H248" s="96"/>
      <c r="I248" s="60"/>
      <c r="J248" s="60"/>
      <c r="K248" s="61"/>
      <c r="L248" s="257"/>
      <c r="M248" s="257"/>
      <c r="N248" s="55"/>
      <c r="O248" s="26"/>
      <c r="P248" s="55"/>
      <c r="Q248" s="26"/>
      <c r="R248" s="131"/>
      <c r="S248" s="213"/>
      <c r="T248" s="284" t="s">
        <v>114</v>
      </c>
      <c r="U248" s="25" t="s">
        <v>33</v>
      </c>
      <c r="V248" s="39"/>
      <c r="W248" s="55"/>
      <c r="X248" s="96"/>
      <c r="Y248" s="96"/>
      <c r="Z248" s="96"/>
      <c r="AA248" s="60"/>
      <c r="AB248" s="60"/>
      <c r="AC248" s="61"/>
      <c r="AD248" s="257"/>
      <c r="AE248" s="257"/>
      <c r="AF248" s="55"/>
      <c r="AG248" s="26"/>
      <c r="AH248" s="55"/>
      <c r="AI248" s="26"/>
      <c r="AJ248" s="131"/>
      <c r="AK248" s="199"/>
      <c r="AL248" s="284" t="s">
        <v>114</v>
      </c>
      <c r="AM248" s="119" t="str">
        <f t="shared" si="24"/>
        <v/>
      </c>
      <c r="AN248" s="95" t="str">
        <f t="shared" si="25"/>
        <v/>
      </c>
      <c r="AO248" s="95" t="str">
        <f t="shared" si="26"/>
        <v/>
      </c>
      <c r="AP248" s="95" t="str">
        <f t="shared" si="27"/>
        <v/>
      </c>
      <c r="AQ248" s="120" t="str">
        <f t="shared" si="28"/>
        <v/>
      </c>
      <c r="AR248" s="37"/>
      <c r="AS248" s="233"/>
      <c r="AT248" s="37"/>
    </row>
    <row r="249" spans="2:46" ht="13.5" customHeight="1" x14ac:dyDescent="0.15">
      <c r="B249" s="285"/>
      <c r="C249" s="27" t="s">
        <v>34</v>
      </c>
      <c r="D249" s="186"/>
      <c r="E249" s="56"/>
      <c r="F249" s="187"/>
      <c r="G249" s="187"/>
      <c r="H249" s="187"/>
      <c r="I249" s="62"/>
      <c r="J249" s="62"/>
      <c r="K249" s="188"/>
      <c r="L249" s="258"/>
      <c r="M249" s="258"/>
      <c r="N249" s="56"/>
      <c r="O249" s="28"/>
      <c r="P249" s="56"/>
      <c r="Q249" s="28"/>
      <c r="R249" s="132"/>
      <c r="S249" s="213"/>
      <c r="T249" s="285"/>
      <c r="U249" s="27" t="s">
        <v>34</v>
      </c>
      <c r="V249" s="186"/>
      <c r="W249" s="56"/>
      <c r="X249" s="187"/>
      <c r="Y249" s="187"/>
      <c r="Z249" s="187"/>
      <c r="AA249" s="62"/>
      <c r="AB249" s="62"/>
      <c r="AC249" s="188"/>
      <c r="AD249" s="258"/>
      <c r="AE249" s="258"/>
      <c r="AF249" s="56"/>
      <c r="AG249" s="28"/>
      <c r="AH249" s="56"/>
      <c r="AI249" s="28"/>
      <c r="AJ249" s="132"/>
      <c r="AK249" s="199"/>
      <c r="AL249" s="285"/>
      <c r="AM249" s="86" t="str">
        <f t="shared" si="24"/>
        <v/>
      </c>
      <c r="AN249" s="121" t="str">
        <f t="shared" si="25"/>
        <v/>
      </c>
      <c r="AO249" s="121" t="str">
        <f t="shared" si="26"/>
        <v/>
      </c>
      <c r="AP249" s="121" t="str">
        <f t="shared" si="27"/>
        <v/>
      </c>
      <c r="AQ249" s="87" t="str">
        <f t="shared" si="28"/>
        <v/>
      </c>
      <c r="AR249" s="37"/>
      <c r="AS249" s="233"/>
      <c r="AT249" s="37"/>
    </row>
    <row r="250" spans="2:46" ht="13.5" customHeight="1" x14ac:dyDescent="0.15">
      <c r="B250" s="285"/>
      <c r="C250" s="27" t="s">
        <v>35</v>
      </c>
      <c r="D250" s="186"/>
      <c r="E250" s="56"/>
      <c r="F250" s="187"/>
      <c r="G250" s="187"/>
      <c r="H250" s="187"/>
      <c r="I250" s="62"/>
      <c r="J250" s="62"/>
      <c r="K250" s="188"/>
      <c r="L250" s="258"/>
      <c r="M250" s="258"/>
      <c r="N250" s="56"/>
      <c r="O250" s="28"/>
      <c r="P250" s="56"/>
      <c r="Q250" s="28"/>
      <c r="R250" s="132"/>
      <c r="S250" s="213"/>
      <c r="T250" s="285"/>
      <c r="U250" s="27" t="s">
        <v>35</v>
      </c>
      <c r="V250" s="186"/>
      <c r="W250" s="56"/>
      <c r="X250" s="187"/>
      <c r="Y250" s="187"/>
      <c r="Z250" s="187"/>
      <c r="AA250" s="62"/>
      <c r="AB250" s="62"/>
      <c r="AC250" s="188"/>
      <c r="AD250" s="258"/>
      <c r="AE250" s="258"/>
      <c r="AF250" s="56"/>
      <c r="AG250" s="28"/>
      <c r="AH250" s="56"/>
      <c r="AI250" s="28"/>
      <c r="AJ250" s="132"/>
      <c r="AK250" s="199"/>
      <c r="AL250" s="285"/>
      <c r="AM250" s="86" t="str">
        <f t="shared" si="24"/>
        <v/>
      </c>
      <c r="AN250" s="121" t="str">
        <f t="shared" si="25"/>
        <v/>
      </c>
      <c r="AO250" s="121" t="str">
        <f t="shared" si="26"/>
        <v/>
      </c>
      <c r="AP250" s="121" t="str">
        <f t="shared" si="27"/>
        <v/>
      </c>
      <c r="AQ250" s="87" t="str">
        <f t="shared" si="28"/>
        <v/>
      </c>
      <c r="AR250" s="37"/>
      <c r="AS250" s="233"/>
      <c r="AT250" s="37"/>
    </row>
    <row r="251" spans="2:46" ht="13.5" customHeight="1" x14ac:dyDescent="0.15">
      <c r="B251" s="285"/>
      <c r="C251" s="27" t="s">
        <v>37</v>
      </c>
      <c r="D251" s="186"/>
      <c r="E251" s="56"/>
      <c r="F251" s="187"/>
      <c r="G251" s="187"/>
      <c r="H251" s="187"/>
      <c r="I251" s="62"/>
      <c r="J251" s="62"/>
      <c r="K251" s="188"/>
      <c r="L251" s="258"/>
      <c r="M251" s="258"/>
      <c r="N251" s="56"/>
      <c r="O251" s="28"/>
      <c r="P251" s="56"/>
      <c r="Q251" s="28"/>
      <c r="R251" s="132"/>
      <c r="S251" s="213"/>
      <c r="T251" s="285"/>
      <c r="U251" s="27" t="s">
        <v>37</v>
      </c>
      <c r="V251" s="186"/>
      <c r="W251" s="56"/>
      <c r="X251" s="187"/>
      <c r="Y251" s="187"/>
      <c r="Z251" s="187"/>
      <c r="AA251" s="62"/>
      <c r="AB251" s="62"/>
      <c r="AC251" s="188"/>
      <c r="AD251" s="258"/>
      <c r="AE251" s="258"/>
      <c r="AF251" s="56"/>
      <c r="AG251" s="28"/>
      <c r="AH251" s="56"/>
      <c r="AI251" s="28"/>
      <c r="AJ251" s="132"/>
      <c r="AK251" s="199"/>
      <c r="AL251" s="285"/>
      <c r="AM251" s="86" t="str">
        <f t="shared" si="24"/>
        <v/>
      </c>
      <c r="AN251" s="121" t="str">
        <f t="shared" si="25"/>
        <v/>
      </c>
      <c r="AO251" s="121" t="str">
        <f t="shared" si="26"/>
        <v/>
      </c>
      <c r="AP251" s="121" t="str">
        <f t="shared" si="27"/>
        <v/>
      </c>
      <c r="AQ251" s="87" t="str">
        <f t="shared" si="28"/>
        <v/>
      </c>
      <c r="AR251" s="37"/>
      <c r="AS251" s="233"/>
      <c r="AT251" s="37"/>
    </row>
    <row r="252" spans="2:46" ht="13.5" customHeight="1" thickBot="1" x14ac:dyDescent="0.2">
      <c r="B252" s="286"/>
      <c r="C252" s="27"/>
      <c r="D252" s="186"/>
      <c r="E252" s="56"/>
      <c r="F252" s="189"/>
      <c r="G252" s="189"/>
      <c r="H252" s="189"/>
      <c r="I252" s="56"/>
      <c r="J252" s="56"/>
      <c r="K252" s="188"/>
      <c r="L252" s="258"/>
      <c r="M252" s="258"/>
      <c r="N252" s="56"/>
      <c r="O252" s="28"/>
      <c r="P252" s="56"/>
      <c r="Q252" s="28"/>
      <c r="R252" s="184"/>
      <c r="S252" s="213"/>
      <c r="T252" s="286"/>
      <c r="U252" s="27"/>
      <c r="V252" s="186"/>
      <c r="W252" s="56"/>
      <c r="X252" s="189"/>
      <c r="Y252" s="189"/>
      <c r="Z252" s="189"/>
      <c r="AA252" s="56"/>
      <c r="AB252" s="56"/>
      <c r="AC252" s="188"/>
      <c r="AD252" s="258"/>
      <c r="AE252" s="258"/>
      <c r="AF252" s="56"/>
      <c r="AG252" s="28"/>
      <c r="AH252" s="56"/>
      <c r="AI252" s="28"/>
      <c r="AJ252" s="184"/>
      <c r="AK252" s="199"/>
      <c r="AL252" s="286"/>
      <c r="AM252" s="122" t="str">
        <f t="shared" si="24"/>
        <v/>
      </c>
      <c r="AN252" s="123" t="str">
        <f t="shared" si="25"/>
        <v/>
      </c>
      <c r="AO252" s="123" t="str">
        <f t="shared" si="26"/>
        <v/>
      </c>
      <c r="AP252" s="123" t="str">
        <f t="shared" si="27"/>
        <v/>
      </c>
      <c r="AQ252" s="124" t="str">
        <f t="shared" si="28"/>
        <v/>
      </c>
      <c r="AR252" s="37"/>
      <c r="AS252" s="233"/>
      <c r="AT252" s="37"/>
    </row>
    <row r="253" spans="2:46" ht="13.5" customHeight="1" x14ac:dyDescent="0.15">
      <c r="B253" s="284" t="s">
        <v>115</v>
      </c>
      <c r="C253" s="25" t="s">
        <v>33</v>
      </c>
      <c r="D253" s="39"/>
      <c r="E253" s="55"/>
      <c r="F253" s="96"/>
      <c r="G253" s="96"/>
      <c r="H253" s="96"/>
      <c r="I253" s="60"/>
      <c r="J253" s="60"/>
      <c r="K253" s="61"/>
      <c r="L253" s="257"/>
      <c r="M253" s="257"/>
      <c r="N253" s="55"/>
      <c r="O253" s="26"/>
      <c r="P253" s="55"/>
      <c r="Q253" s="26"/>
      <c r="R253" s="131"/>
      <c r="S253" s="213"/>
      <c r="T253" s="284" t="s">
        <v>115</v>
      </c>
      <c r="U253" s="25" t="s">
        <v>33</v>
      </c>
      <c r="V253" s="39"/>
      <c r="W253" s="55"/>
      <c r="X253" s="96"/>
      <c r="Y253" s="96"/>
      <c r="Z253" s="96"/>
      <c r="AA253" s="60"/>
      <c r="AB253" s="60"/>
      <c r="AC253" s="61"/>
      <c r="AD253" s="257"/>
      <c r="AE253" s="257"/>
      <c r="AF253" s="55"/>
      <c r="AG253" s="26"/>
      <c r="AH253" s="55"/>
      <c r="AI253" s="26"/>
      <c r="AJ253" s="131"/>
      <c r="AK253" s="199"/>
      <c r="AL253" s="284" t="s">
        <v>115</v>
      </c>
      <c r="AM253" s="119" t="str">
        <f t="shared" si="24"/>
        <v/>
      </c>
      <c r="AN253" s="95" t="str">
        <f t="shared" si="25"/>
        <v/>
      </c>
      <c r="AO253" s="95" t="str">
        <f t="shared" si="26"/>
        <v/>
      </c>
      <c r="AP253" s="95" t="str">
        <f t="shared" si="27"/>
        <v/>
      </c>
      <c r="AQ253" s="120" t="str">
        <f t="shared" si="28"/>
        <v/>
      </c>
      <c r="AR253" s="37"/>
      <c r="AS253" s="233"/>
      <c r="AT253" s="37"/>
    </row>
    <row r="254" spans="2:46" ht="13.5" customHeight="1" x14ac:dyDescent="0.15">
      <c r="B254" s="285"/>
      <c r="C254" s="27" t="s">
        <v>34</v>
      </c>
      <c r="D254" s="186"/>
      <c r="E254" s="56"/>
      <c r="F254" s="187"/>
      <c r="G254" s="187"/>
      <c r="H254" s="187"/>
      <c r="I254" s="62"/>
      <c r="J254" s="62"/>
      <c r="K254" s="188"/>
      <c r="L254" s="258"/>
      <c r="M254" s="258"/>
      <c r="N254" s="56"/>
      <c r="O254" s="28"/>
      <c r="P254" s="56"/>
      <c r="Q254" s="28"/>
      <c r="R254" s="132"/>
      <c r="S254" s="213"/>
      <c r="T254" s="285"/>
      <c r="U254" s="27" t="s">
        <v>34</v>
      </c>
      <c r="V254" s="186"/>
      <c r="W254" s="56"/>
      <c r="X254" s="187"/>
      <c r="Y254" s="187"/>
      <c r="Z254" s="187"/>
      <c r="AA254" s="62"/>
      <c r="AB254" s="62"/>
      <c r="AC254" s="188"/>
      <c r="AD254" s="258"/>
      <c r="AE254" s="258"/>
      <c r="AF254" s="56"/>
      <c r="AG254" s="28"/>
      <c r="AH254" s="56"/>
      <c r="AI254" s="28"/>
      <c r="AJ254" s="132"/>
      <c r="AK254" s="199"/>
      <c r="AL254" s="285"/>
      <c r="AM254" s="86" t="str">
        <f t="shared" si="24"/>
        <v/>
      </c>
      <c r="AN254" s="121" t="str">
        <f t="shared" si="25"/>
        <v/>
      </c>
      <c r="AO254" s="121" t="str">
        <f t="shared" si="26"/>
        <v/>
      </c>
      <c r="AP254" s="121" t="str">
        <f t="shared" si="27"/>
        <v/>
      </c>
      <c r="AQ254" s="87" t="str">
        <f t="shared" si="28"/>
        <v/>
      </c>
      <c r="AR254" s="37"/>
      <c r="AS254" s="233"/>
      <c r="AT254" s="37"/>
    </row>
    <row r="255" spans="2:46" ht="13.5" customHeight="1" x14ac:dyDescent="0.15">
      <c r="B255" s="285"/>
      <c r="C255" s="27" t="s">
        <v>35</v>
      </c>
      <c r="D255" s="186"/>
      <c r="E255" s="56"/>
      <c r="F255" s="187"/>
      <c r="G255" s="187"/>
      <c r="H255" s="187"/>
      <c r="I255" s="62"/>
      <c r="J255" s="62"/>
      <c r="K255" s="188"/>
      <c r="L255" s="258"/>
      <c r="M255" s="258"/>
      <c r="N255" s="56"/>
      <c r="O255" s="28"/>
      <c r="P255" s="56"/>
      <c r="Q255" s="28"/>
      <c r="R255" s="132"/>
      <c r="S255" s="213"/>
      <c r="T255" s="285"/>
      <c r="U255" s="27" t="s">
        <v>35</v>
      </c>
      <c r="V255" s="186"/>
      <c r="W255" s="56"/>
      <c r="X255" s="187"/>
      <c r="Y255" s="187"/>
      <c r="Z255" s="187"/>
      <c r="AA255" s="62"/>
      <c r="AB255" s="62"/>
      <c r="AC255" s="188"/>
      <c r="AD255" s="258"/>
      <c r="AE255" s="258"/>
      <c r="AF255" s="56"/>
      <c r="AG255" s="28"/>
      <c r="AH255" s="56"/>
      <c r="AI255" s="28"/>
      <c r="AJ255" s="132"/>
      <c r="AK255" s="199"/>
      <c r="AL255" s="285"/>
      <c r="AM255" s="86" t="str">
        <f t="shared" si="24"/>
        <v/>
      </c>
      <c r="AN255" s="121" t="str">
        <f t="shared" si="25"/>
        <v/>
      </c>
      <c r="AO255" s="121" t="str">
        <f t="shared" si="26"/>
        <v/>
      </c>
      <c r="AP255" s="121" t="str">
        <f t="shared" si="27"/>
        <v/>
      </c>
      <c r="AQ255" s="87" t="str">
        <f t="shared" si="28"/>
        <v/>
      </c>
      <c r="AR255" s="37"/>
      <c r="AS255" s="233"/>
      <c r="AT255" s="37"/>
    </row>
    <row r="256" spans="2:46" ht="13.5" customHeight="1" x14ac:dyDescent="0.15">
      <c r="B256" s="285"/>
      <c r="C256" s="27" t="s">
        <v>37</v>
      </c>
      <c r="D256" s="186"/>
      <c r="E256" s="56"/>
      <c r="F256" s="187"/>
      <c r="G256" s="187"/>
      <c r="H256" s="187"/>
      <c r="I256" s="62"/>
      <c r="J256" s="62"/>
      <c r="K256" s="188"/>
      <c r="L256" s="258"/>
      <c r="M256" s="258"/>
      <c r="N256" s="56"/>
      <c r="O256" s="28"/>
      <c r="P256" s="56"/>
      <c r="Q256" s="28"/>
      <c r="R256" s="132"/>
      <c r="S256" s="213"/>
      <c r="T256" s="285"/>
      <c r="U256" s="27" t="s">
        <v>37</v>
      </c>
      <c r="V256" s="186"/>
      <c r="W256" s="56"/>
      <c r="X256" s="187"/>
      <c r="Y256" s="187"/>
      <c r="Z256" s="187"/>
      <c r="AA256" s="62"/>
      <c r="AB256" s="62"/>
      <c r="AC256" s="188"/>
      <c r="AD256" s="258"/>
      <c r="AE256" s="258"/>
      <c r="AF256" s="56"/>
      <c r="AG256" s="28"/>
      <c r="AH256" s="56"/>
      <c r="AI256" s="28"/>
      <c r="AJ256" s="132"/>
      <c r="AK256" s="199"/>
      <c r="AL256" s="285"/>
      <c r="AM256" s="86" t="str">
        <f t="shared" si="24"/>
        <v/>
      </c>
      <c r="AN256" s="121" t="str">
        <f t="shared" si="25"/>
        <v/>
      </c>
      <c r="AO256" s="121" t="str">
        <f t="shared" si="26"/>
        <v/>
      </c>
      <c r="AP256" s="121" t="str">
        <f t="shared" si="27"/>
        <v/>
      </c>
      <c r="AQ256" s="87" t="str">
        <f t="shared" si="28"/>
        <v/>
      </c>
      <c r="AR256" s="37"/>
      <c r="AS256" s="233"/>
      <c r="AT256" s="37"/>
    </row>
    <row r="257" spans="2:46" ht="13.5" customHeight="1" thickBot="1" x14ac:dyDescent="0.2">
      <c r="B257" s="286"/>
      <c r="C257" s="27"/>
      <c r="D257" s="186"/>
      <c r="E257" s="56"/>
      <c r="F257" s="189"/>
      <c r="G257" s="189"/>
      <c r="H257" s="189"/>
      <c r="I257" s="56"/>
      <c r="J257" s="56"/>
      <c r="K257" s="188"/>
      <c r="L257" s="258"/>
      <c r="M257" s="258"/>
      <c r="N257" s="56"/>
      <c r="O257" s="28"/>
      <c r="P257" s="56"/>
      <c r="Q257" s="28"/>
      <c r="R257" s="184"/>
      <c r="S257" s="213"/>
      <c r="T257" s="286"/>
      <c r="U257" s="27"/>
      <c r="V257" s="186"/>
      <c r="W257" s="56"/>
      <c r="X257" s="189"/>
      <c r="Y257" s="189"/>
      <c r="Z257" s="189"/>
      <c r="AA257" s="56"/>
      <c r="AB257" s="56"/>
      <c r="AC257" s="188"/>
      <c r="AD257" s="258"/>
      <c r="AE257" s="258"/>
      <c r="AF257" s="56"/>
      <c r="AG257" s="28"/>
      <c r="AH257" s="56"/>
      <c r="AI257" s="28"/>
      <c r="AJ257" s="184"/>
      <c r="AK257" s="199"/>
      <c r="AL257" s="286"/>
      <c r="AM257" s="122" t="str">
        <f t="shared" si="24"/>
        <v/>
      </c>
      <c r="AN257" s="123" t="str">
        <f t="shared" si="25"/>
        <v/>
      </c>
      <c r="AO257" s="123" t="str">
        <f t="shared" si="26"/>
        <v/>
      </c>
      <c r="AP257" s="123" t="str">
        <f t="shared" si="27"/>
        <v/>
      </c>
      <c r="AQ257" s="124" t="str">
        <f t="shared" si="28"/>
        <v/>
      </c>
      <c r="AR257" s="37"/>
      <c r="AS257" s="233"/>
      <c r="AT257" s="37"/>
    </row>
    <row r="258" spans="2:46" ht="13.5" customHeight="1" x14ac:dyDescent="0.15">
      <c r="B258" s="284" t="s">
        <v>116</v>
      </c>
      <c r="C258" s="25" t="s">
        <v>33</v>
      </c>
      <c r="D258" s="39"/>
      <c r="E258" s="55"/>
      <c r="F258" s="96"/>
      <c r="G258" s="96"/>
      <c r="H258" s="96"/>
      <c r="I258" s="60"/>
      <c r="J258" s="60"/>
      <c r="K258" s="61"/>
      <c r="L258" s="257"/>
      <c r="M258" s="257"/>
      <c r="N258" s="55"/>
      <c r="O258" s="26"/>
      <c r="P258" s="55"/>
      <c r="Q258" s="26"/>
      <c r="R258" s="131"/>
      <c r="S258" s="213"/>
      <c r="T258" s="284" t="s">
        <v>116</v>
      </c>
      <c r="U258" s="25" t="s">
        <v>33</v>
      </c>
      <c r="V258" s="39"/>
      <c r="W258" s="55"/>
      <c r="X258" s="96"/>
      <c r="Y258" s="96"/>
      <c r="Z258" s="96"/>
      <c r="AA258" s="60"/>
      <c r="AB258" s="60"/>
      <c r="AC258" s="61"/>
      <c r="AD258" s="257"/>
      <c r="AE258" s="257"/>
      <c r="AF258" s="55"/>
      <c r="AG258" s="26"/>
      <c r="AH258" s="55"/>
      <c r="AI258" s="26"/>
      <c r="AJ258" s="131"/>
      <c r="AK258" s="199"/>
      <c r="AL258" s="284" t="s">
        <v>116</v>
      </c>
      <c r="AM258" s="119" t="str">
        <f t="shared" si="24"/>
        <v/>
      </c>
      <c r="AN258" s="95" t="str">
        <f t="shared" si="25"/>
        <v/>
      </c>
      <c r="AO258" s="95" t="str">
        <f t="shared" si="26"/>
        <v/>
      </c>
      <c r="AP258" s="95" t="str">
        <f t="shared" si="27"/>
        <v/>
      </c>
      <c r="AQ258" s="120" t="str">
        <f t="shared" si="28"/>
        <v/>
      </c>
      <c r="AR258" s="37"/>
      <c r="AS258" s="233"/>
      <c r="AT258" s="37"/>
    </row>
    <row r="259" spans="2:46" ht="13.5" customHeight="1" x14ac:dyDescent="0.15">
      <c r="B259" s="285"/>
      <c r="C259" s="27" t="s">
        <v>34</v>
      </c>
      <c r="D259" s="186"/>
      <c r="E259" s="56"/>
      <c r="F259" s="187"/>
      <c r="G259" s="187"/>
      <c r="H259" s="187"/>
      <c r="I259" s="62"/>
      <c r="J259" s="62"/>
      <c r="K259" s="188"/>
      <c r="L259" s="258"/>
      <c r="M259" s="258"/>
      <c r="N259" s="56"/>
      <c r="O259" s="28"/>
      <c r="P259" s="56"/>
      <c r="Q259" s="28"/>
      <c r="R259" s="132"/>
      <c r="S259" s="213"/>
      <c r="T259" s="285"/>
      <c r="U259" s="27" t="s">
        <v>34</v>
      </c>
      <c r="V259" s="186"/>
      <c r="W259" s="56"/>
      <c r="X259" s="187"/>
      <c r="Y259" s="187"/>
      <c r="Z259" s="187"/>
      <c r="AA259" s="62"/>
      <c r="AB259" s="62"/>
      <c r="AC259" s="188"/>
      <c r="AD259" s="258"/>
      <c r="AE259" s="258"/>
      <c r="AF259" s="56"/>
      <c r="AG259" s="28"/>
      <c r="AH259" s="56"/>
      <c r="AI259" s="28"/>
      <c r="AJ259" s="132"/>
      <c r="AK259" s="199"/>
      <c r="AL259" s="285"/>
      <c r="AM259" s="86" t="str">
        <f t="shared" si="24"/>
        <v/>
      </c>
      <c r="AN259" s="121" t="str">
        <f t="shared" si="25"/>
        <v/>
      </c>
      <c r="AO259" s="121" t="str">
        <f t="shared" si="26"/>
        <v/>
      </c>
      <c r="AP259" s="121" t="str">
        <f t="shared" si="27"/>
        <v/>
      </c>
      <c r="AQ259" s="87" t="str">
        <f t="shared" si="28"/>
        <v/>
      </c>
      <c r="AR259" s="37"/>
      <c r="AS259" s="233"/>
      <c r="AT259" s="37"/>
    </row>
    <row r="260" spans="2:46" ht="13.5" customHeight="1" x14ac:dyDescent="0.15">
      <c r="B260" s="285"/>
      <c r="C260" s="27" t="s">
        <v>35</v>
      </c>
      <c r="D260" s="186"/>
      <c r="E260" s="56"/>
      <c r="F260" s="187"/>
      <c r="G260" s="187"/>
      <c r="H260" s="187"/>
      <c r="I260" s="62"/>
      <c r="J260" s="62"/>
      <c r="K260" s="188"/>
      <c r="L260" s="258"/>
      <c r="M260" s="258"/>
      <c r="N260" s="56"/>
      <c r="O260" s="28"/>
      <c r="P260" s="56"/>
      <c r="Q260" s="28"/>
      <c r="R260" s="132"/>
      <c r="S260" s="213"/>
      <c r="T260" s="285"/>
      <c r="U260" s="27" t="s">
        <v>35</v>
      </c>
      <c r="V260" s="186"/>
      <c r="W260" s="56"/>
      <c r="X260" s="187"/>
      <c r="Y260" s="187"/>
      <c r="Z260" s="187"/>
      <c r="AA260" s="62"/>
      <c r="AB260" s="62"/>
      <c r="AC260" s="188"/>
      <c r="AD260" s="258"/>
      <c r="AE260" s="258"/>
      <c r="AF260" s="56"/>
      <c r="AG260" s="28"/>
      <c r="AH260" s="56"/>
      <c r="AI260" s="28"/>
      <c r="AJ260" s="132"/>
      <c r="AK260" s="199"/>
      <c r="AL260" s="285"/>
      <c r="AM260" s="86" t="str">
        <f t="shared" si="24"/>
        <v/>
      </c>
      <c r="AN260" s="121" t="str">
        <f t="shared" si="25"/>
        <v/>
      </c>
      <c r="AO260" s="121" t="str">
        <f t="shared" si="26"/>
        <v/>
      </c>
      <c r="AP260" s="121" t="str">
        <f t="shared" si="27"/>
        <v/>
      </c>
      <c r="AQ260" s="87" t="str">
        <f t="shared" si="28"/>
        <v/>
      </c>
      <c r="AR260" s="37"/>
      <c r="AS260" s="233"/>
      <c r="AT260" s="37"/>
    </row>
    <row r="261" spans="2:46" ht="13.5" customHeight="1" x14ac:dyDescent="0.15">
      <c r="B261" s="285"/>
      <c r="C261" s="27" t="s">
        <v>37</v>
      </c>
      <c r="D261" s="186"/>
      <c r="E261" s="56"/>
      <c r="F261" s="187"/>
      <c r="G261" s="187"/>
      <c r="H261" s="187"/>
      <c r="I261" s="62"/>
      <c r="J261" s="62"/>
      <c r="K261" s="188"/>
      <c r="L261" s="258"/>
      <c r="M261" s="258"/>
      <c r="N261" s="56"/>
      <c r="O261" s="28"/>
      <c r="P261" s="56"/>
      <c r="Q261" s="28"/>
      <c r="R261" s="132"/>
      <c r="S261" s="213"/>
      <c r="T261" s="285"/>
      <c r="U261" s="27" t="s">
        <v>37</v>
      </c>
      <c r="V261" s="186"/>
      <c r="W261" s="56"/>
      <c r="X261" s="187"/>
      <c r="Y261" s="187"/>
      <c r="Z261" s="187"/>
      <c r="AA261" s="62"/>
      <c r="AB261" s="62"/>
      <c r="AC261" s="188"/>
      <c r="AD261" s="258"/>
      <c r="AE261" s="258"/>
      <c r="AF261" s="56"/>
      <c r="AG261" s="28"/>
      <c r="AH261" s="56"/>
      <c r="AI261" s="28"/>
      <c r="AJ261" s="132"/>
      <c r="AK261" s="199"/>
      <c r="AL261" s="285"/>
      <c r="AM261" s="86" t="str">
        <f t="shared" si="24"/>
        <v/>
      </c>
      <c r="AN261" s="121" t="str">
        <f t="shared" si="25"/>
        <v/>
      </c>
      <c r="AO261" s="121" t="str">
        <f t="shared" si="26"/>
        <v/>
      </c>
      <c r="AP261" s="121" t="str">
        <f t="shared" si="27"/>
        <v/>
      </c>
      <c r="AQ261" s="87" t="str">
        <f t="shared" si="28"/>
        <v/>
      </c>
      <c r="AR261" s="37"/>
      <c r="AS261" s="233"/>
      <c r="AT261" s="37"/>
    </row>
    <row r="262" spans="2:46" ht="13.5" customHeight="1" thickBot="1" x14ac:dyDescent="0.2">
      <c r="B262" s="286"/>
      <c r="C262" s="27"/>
      <c r="D262" s="186"/>
      <c r="E262" s="56"/>
      <c r="F262" s="189"/>
      <c r="G262" s="189"/>
      <c r="H262" s="189"/>
      <c r="I262" s="56"/>
      <c r="J262" s="56"/>
      <c r="K262" s="188"/>
      <c r="L262" s="258"/>
      <c r="M262" s="258"/>
      <c r="N262" s="56"/>
      <c r="O262" s="28"/>
      <c r="P262" s="56"/>
      <c r="Q262" s="28"/>
      <c r="R262" s="184"/>
      <c r="S262" s="213"/>
      <c r="T262" s="286"/>
      <c r="U262" s="27"/>
      <c r="V262" s="186"/>
      <c r="W262" s="56"/>
      <c r="X262" s="189"/>
      <c r="Y262" s="189"/>
      <c r="Z262" s="189"/>
      <c r="AA262" s="56"/>
      <c r="AB262" s="56"/>
      <c r="AC262" s="188"/>
      <c r="AD262" s="258"/>
      <c r="AE262" s="258"/>
      <c r="AF262" s="56"/>
      <c r="AG262" s="28"/>
      <c r="AH262" s="56"/>
      <c r="AI262" s="28"/>
      <c r="AJ262" s="184"/>
      <c r="AK262" s="199"/>
      <c r="AL262" s="286"/>
      <c r="AM262" s="122" t="str">
        <f t="shared" si="24"/>
        <v/>
      </c>
      <c r="AN262" s="123" t="str">
        <f t="shared" si="25"/>
        <v/>
      </c>
      <c r="AO262" s="123" t="str">
        <f t="shared" si="26"/>
        <v/>
      </c>
      <c r="AP262" s="123" t="str">
        <f t="shared" si="27"/>
        <v/>
      </c>
      <c r="AQ262" s="124" t="str">
        <f t="shared" si="28"/>
        <v/>
      </c>
      <c r="AR262" s="37"/>
      <c r="AS262" s="233"/>
      <c r="AT262" s="37"/>
    </row>
    <row r="263" spans="2:46" ht="13.5" customHeight="1" x14ac:dyDescent="0.15">
      <c r="B263" s="284" t="s">
        <v>117</v>
      </c>
      <c r="C263" s="25" t="s">
        <v>33</v>
      </c>
      <c r="D263" s="39"/>
      <c r="E263" s="55"/>
      <c r="F263" s="96"/>
      <c r="G263" s="96"/>
      <c r="H263" s="96"/>
      <c r="I263" s="60"/>
      <c r="J263" s="60"/>
      <c r="K263" s="61"/>
      <c r="L263" s="257"/>
      <c r="M263" s="257"/>
      <c r="N263" s="55"/>
      <c r="O263" s="26"/>
      <c r="P263" s="55"/>
      <c r="Q263" s="26"/>
      <c r="R263" s="131"/>
      <c r="S263" s="213"/>
      <c r="T263" s="284" t="s">
        <v>117</v>
      </c>
      <c r="U263" s="25" t="s">
        <v>33</v>
      </c>
      <c r="V263" s="39"/>
      <c r="W263" s="55"/>
      <c r="X263" s="96"/>
      <c r="Y263" s="96"/>
      <c r="Z263" s="96"/>
      <c r="AA263" s="60"/>
      <c r="AB263" s="60"/>
      <c r="AC263" s="61"/>
      <c r="AD263" s="257"/>
      <c r="AE263" s="257"/>
      <c r="AF263" s="55"/>
      <c r="AG263" s="26"/>
      <c r="AH263" s="55"/>
      <c r="AI263" s="26"/>
      <c r="AJ263" s="131"/>
      <c r="AK263" s="199"/>
      <c r="AL263" s="284" t="s">
        <v>117</v>
      </c>
      <c r="AM263" s="119" t="str">
        <f t="shared" si="24"/>
        <v/>
      </c>
      <c r="AN263" s="95" t="str">
        <f t="shared" si="25"/>
        <v/>
      </c>
      <c r="AO263" s="95" t="str">
        <f t="shared" si="26"/>
        <v/>
      </c>
      <c r="AP263" s="95" t="str">
        <f t="shared" si="27"/>
        <v/>
      </c>
      <c r="AQ263" s="120" t="str">
        <f t="shared" si="28"/>
        <v/>
      </c>
      <c r="AR263" s="37"/>
      <c r="AS263" s="233"/>
      <c r="AT263" s="37"/>
    </row>
    <row r="264" spans="2:46" ht="13.5" customHeight="1" x14ac:dyDescent="0.15">
      <c r="B264" s="285"/>
      <c r="C264" s="27" t="s">
        <v>34</v>
      </c>
      <c r="D264" s="186"/>
      <c r="E264" s="56"/>
      <c r="F264" s="187"/>
      <c r="G264" s="187"/>
      <c r="H264" s="187"/>
      <c r="I264" s="62"/>
      <c r="J264" s="62"/>
      <c r="K264" s="188"/>
      <c r="L264" s="258"/>
      <c r="M264" s="258"/>
      <c r="N264" s="56"/>
      <c r="O264" s="28"/>
      <c r="P264" s="56"/>
      <c r="Q264" s="28"/>
      <c r="R264" s="132"/>
      <c r="S264" s="213"/>
      <c r="T264" s="285"/>
      <c r="U264" s="27" t="s">
        <v>34</v>
      </c>
      <c r="V264" s="186"/>
      <c r="W264" s="56"/>
      <c r="X264" s="187"/>
      <c r="Y264" s="187"/>
      <c r="Z264" s="187"/>
      <c r="AA264" s="62"/>
      <c r="AB264" s="62"/>
      <c r="AC264" s="188"/>
      <c r="AD264" s="258"/>
      <c r="AE264" s="258"/>
      <c r="AF264" s="56"/>
      <c r="AG264" s="28"/>
      <c r="AH264" s="56"/>
      <c r="AI264" s="28"/>
      <c r="AJ264" s="132"/>
      <c r="AK264" s="199"/>
      <c r="AL264" s="285"/>
      <c r="AM264" s="86" t="str">
        <f t="shared" si="24"/>
        <v/>
      </c>
      <c r="AN264" s="121" t="str">
        <f t="shared" si="25"/>
        <v/>
      </c>
      <c r="AO264" s="121" t="str">
        <f t="shared" si="26"/>
        <v/>
      </c>
      <c r="AP264" s="121" t="str">
        <f t="shared" si="27"/>
        <v/>
      </c>
      <c r="AQ264" s="87" t="str">
        <f t="shared" si="28"/>
        <v/>
      </c>
      <c r="AR264" s="37"/>
      <c r="AS264" s="233"/>
      <c r="AT264" s="37"/>
    </row>
    <row r="265" spans="2:46" ht="13.5" customHeight="1" x14ac:dyDescent="0.15">
      <c r="B265" s="285"/>
      <c r="C265" s="27" t="s">
        <v>35</v>
      </c>
      <c r="D265" s="186"/>
      <c r="E265" s="56"/>
      <c r="F265" s="187"/>
      <c r="G265" s="187"/>
      <c r="H265" s="187"/>
      <c r="I265" s="62"/>
      <c r="J265" s="62"/>
      <c r="K265" s="188"/>
      <c r="L265" s="258"/>
      <c r="M265" s="258"/>
      <c r="N265" s="56"/>
      <c r="O265" s="28"/>
      <c r="P265" s="56"/>
      <c r="Q265" s="28"/>
      <c r="R265" s="132"/>
      <c r="S265" s="213"/>
      <c r="T265" s="285"/>
      <c r="U265" s="27" t="s">
        <v>35</v>
      </c>
      <c r="V265" s="186"/>
      <c r="W265" s="56"/>
      <c r="X265" s="187"/>
      <c r="Y265" s="187"/>
      <c r="Z265" s="187"/>
      <c r="AA265" s="62"/>
      <c r="AB265" s="62"/>
      <c r="AC265" s="188"/>
      <c r="AD265" s="258"/>
      <c r="AE265" s="258"/>
      <c r="AF265" s="56"/>
      <c r="AG265" s="28"/>
      <c r="AH265" s="56"/>
      <c r="AI265" s="28"/>
      <c r="AJ265" s="132"/>
      <c r="AK265" s="199"/>
      <c r="AL265" s="285"/>
      <c r="AM265" s="86" t="str">
        <f t="shared" si="24"/>
        <v/>
      </c>
      <c r="AN265" s="121" t="str">
        <f t="shared" si="25"/>
        <v/>
      </c>
      <c r="AO265" s="121" t="str">
        <f t="shared" si="26"/>
        <v/>
      </c>
      <c r="AP265" s="121" t="str">
        <f t="shared" si="27"/>
        <v/>
      </c>
      <c r="AQ265" s="87" t="str">
        <f t="shared" si="28"/>
        <v/>
      </c>
      <c r="AR265" s="37"/>
      <c r="AS265" s="233"/>
      <c r="AT265" s="37"/>
    </row>
    <row r="266" spans="2:46" ht="13.5" customHeight="1" x14ac:dyDescent="0.15">
      <c r="B266" s="285"/>
      <c r="C266" s="27" t="s">
        <v>37</v>
      </c>
      <c r="D266" s="186"/>
      <c r="E266" s="56"/>
      <c r="F266" s="187"/>
      <c r="G266" s="187"/>
      <c r="H266" s="187"/>
      <c r="I266" s="62"/>
      <c r="J266" s="62"/>
      <c r="K266" s="188"/>
      <c r="L266" s="258"/>
      <c r="M266" s="258"/>
      <c r="N266" s="56"/>
      <c r="O266" s="28"/>
      <c r="P266" s="56"/>
      <c r="Q266" s="28"/>
      <c r="R266" s="132"/>
      <c r="S266" s="213"/>
      <c r="T266" s="285"/>
      <c r="U266" s="27" t="s">
        <v>37</v>
      </c>
      <c r="V266" s="186"/>
      <c r="W266" s="56"/>
      <c r="X266" s="187"/>
      <c r="Y266" s="187"/>
      <c r="Z266" s="187"/>
      <c r="AA266" s="62"/>
      <c r="AB266" s="62"/>
      <c r="AC266" s="188"/>
      <c r="AD266" s="258"/>
      <c r="AE266" s="258"/>
      <c r="AF266" s="56"/>
      <c r="AG266" s="28"/>
      <c r="AH266" s="56"/>
      <c r="AI266" s="28"/>
      <c r="AJ266" s="132"/>
      <c r="AK266" s="199"/>
      <c r="AL266" s="285"/>
      <c r="AM266" s="86" t="str">
        <f t="shared" si="24"/>
        <v/>
      </c>
      <c r="AN266" s="121" t="str">
        <f t="shared" si="25"/>
        <v/>
      </c>
      <c r="AO266" s="121" t="str">
        <f t="shared" si="26"/>
        <v/>
      </c>
      <c r="AP266" s="121" t="str">
        <f t="shared" si="27"/>
        <v/>
      </c>
      <c r="AQ266" s="87" t="str">
        <f t="shared" si="28"/>
        <v/>
      </c>
      <c r="AR266" s="37"/>
      <c r="AS266" s="233"/>
      <c r="AT266" s="37"/>
    </row>
    <row r="267" spans="2:46" ht="13.5" customHeight="1" thickBot="1" x14ac:dyDescent="0.2">
      <c r="B267" s="286"/>
      <c r="C267" s="27"/>
      <c r="D267" s="186"/>
      <c r="E267" s="56"/>
      <c r="F267" s="189"/>
      <c r="G267" s="189"/>
      <c r="H267" s="189"/>
      <c r="I267" s="56"/>
      <c r="J267" s="56"/>
      <c r="K267" s="188"/>
      <c r="L267" s="258"/>
      <c r="M267" s="258"/>
      <c r="N267" s="56"/>
      <c r="O267" s="28"/>
      <c r="P267" s="56"/>
      <c r="Q267" s="28"/>
      <c r="R267" s="184"/>
      <c r="S267" s="213"/>
      <c r="T267" s="286"/>
      <c r="U267" s="27"/>
      <c r="V267" s="186"/>
      <c r="W267" s="56"/>
      <c r="X267" s="189"/>
      <c r="Y267" s="189"/>
      <c r="Z267" s="189"/>
      <c r="AA267" s="56"/>
      <c r="AB267" s="56"/>
      <c r="AC267" s="188"/>
      <c r="AD267" s="258"/>
      <c r="AE267" s="258"/>
      <c r="AF267" s="56"/>
      <c r="AG267" s="28"/>
      <c r="AH267" s="56"/>
      <c r="AI267" s="28"/>
      <c r="AJ267" s="184"/>
      <c r="AK267" s="199"/>
      <c r="AL267" s="286"/>
      <c r="AM267" s="122" t="str">
        <f t="shared" si="24"/>
        <v/>
      </c>
      <c r="AN267" s="123" t="str">
        <f t="shared" si="25"/>
        <v/>
      </c>
      <c r="AO267" s="123" t="str">
        <f t="shared" si="26"/>
        <v/>
      </c>
      <c r="AP267" s="123" t="str">
        <f t="shared" si="27"/>
        <v/>
      </c>
      <c r="AQ267" s="124" t="str">
        <f t="shared" si="28"/>
        <v/>
      </c>
      <c r="AR267" s="37"/>
      <c r="AS267" s="233"/>
      <c r="AT267" s="37"/>
    </row>
    <row r="268" spans="2:46" ht="13.5" customHeight="1" x14ac:dyDescent="0.15">
      <c r="B268" s="284" t="s">
        <v>118</v>
      </c>
      <c r="C268" s="25" t="s">
        <v>33</v>
      </c>
      <c r="D268" s="39"/>
      <c r="E268" s="55"/>
      <c r="F268" s="96"/>
      <c r="G268" s="96"/>
      <c r="H268" s="96"/>
      <c r="I268" s="60"/>
      <c r="J268" s="60"/>
      <c r="K268" s="61"/>
      <c r="L268" s="257"/>
      <c r="M268" s="257"/>
      <c r="N268" s="55"/>
      <c r="O268" s="26"/>
      <c r="P268" s="55"/>
      <c r="Q268" s="26"/>
      <c r="R268" s="131"/>
      <c r="S268" s="213"/>
      <c r="T268" s="284" t="s">
        <v>118</v>
      </c>
      <c r="U268" s="25" t="s">
        <v>33</v>
      </c>
      <c r="V268" s="39"/>
      <c r="W268" s="55"/>
      <c r="X268" s="96"/>
      <c r="Y268" s="96"/>
      <c r="Z268" s="96"/>
      <c r="AA268" s="60"/>
      <c r="AB268" s="60"/>
      <c r="AC268" s="61"/>
      <c r="AD268" s="257"/>
      <c r="AE268" s="257"/>
      <c r="AF268" s="55"/>
      <c r="AG268" s="26"/>
      <c r="AH268" s="55"/>
      <c r="AI268" s="26"/>
      <c r="AJ268" s="131"/>
      <c r="AK268" s="199"/>
      <c r="AL268" s="284" t="s">
        <v>118</v>
      </c>
      <c r="AM268" s="119" t="str">
        <f t="shared" si="24"/>
        <v/>
      </c>
      <c r="AN268" s="95" t="str">
        <f t="shared" si="25"/>
        <v/>
      </c>
      <c r="AO268" s="95" t="str">
        <f t="shared" si="26"/>
        <v/>
      </c>
      <c r="AP268" s="95" t="str">
        <f t="shared" si="27"/>
        <v/>
      </c>
      <c r="AQ268" s="120" t="str">
        <f t="shared" si="28"/>
        <v/>
      </c>
      <c r="AR268" s="37"/>
      <c r="AS268" s="233"/>
      <c r="AT268" s="37"/>
    </row>
    <row r="269" spans="2:46" ht="13.5" customHeight="1" x14ac:dyDescent="0.15">
      <c r="B269" s="285"/>
      <c r="C269" s="27" t="s">
        <v>34</v>
      </c>
      <c r="D269" s="186"/>
      <c r="E269" s="56"/>
      <c r="F269" s="187"/>
      <c r="G269" s="187"/>
      <c r="H269" s="187"/>
      <c r="I269" s="62"/>
      <c r="J269" s="62"/>
      <c r="K269" s="188"/>
      <c r="L269" s="258"/>
      <c r="M269" s="258"/>
      <c r="N269" s="56"/>
      <c r="O269" s="28"/>
      <c r="P269" s="56"/>
      <c r="Q269" s="28"/>
      <c r="R269" s="132"/>
      <c r="S269" s="213"/>
      <c r="T269" s="285"/>
      <c r="U269" s="27" t="s">
        <v>34</v>
      </c>
      <c r="V269" s="186"/>
      <c r="W269" s="56"/>
      <c r="X269" s="187"/>
      <c r="Y269" s="187"/>
      <c r="Z269" s="187"/>
      <c r="AA269" s="62"/>
      <c r="AB269" s="62"/>
      <c r="AC269" s="188"/>
      <c r="AD269" s="258"/>
      <c r="AE269" s="258"/>
      <c r="AF269" s="56"/>
      <c r="AG269" s="28"/>
      <c r="AH269" s="56"/>
      <c r="AI269" s="28"/>
      <c r="AJ269" s="132"/>
      <c r="AK269" s="199"/>
      <c r="AL269" s="285"/>
      <c r="AM269" s="86" t="str">
        <f t="shared" si="24"/>
        <v/>
      </c>
      <c r="AN269" s="121" t="str">
        <f t="shared" si="25"/>
        <v/>
      </c>
      <c r="AO269" s="121" t="str">
        <f t="shared" si="26"/>
        <v/>
      </c>
      <c r="AP269" s="121" t="str">
        <f t="shared" si="27"/>
        <v/>
      </c>
      <c r="AQ269" s="87" t="str">
        <f t="shared" si="28"/>
        <v/>
      </c>
      <c r="AR269" s="37"/>
      <c r="AS269" s="233"/>
      <c r="AT269" s="37"/>
    </row>
    <row r="270" spans="2:46" ht="13.5" customHeight="1" x14ac:dyDescent="0.15">
      <c r="B270" s="285"/>
      <c r="C270" s="27" t="s">
        <v>35</v>
      </c>
      <c r="D270" s="186"/>
      <c r="E270" s="56"/>
      <c r="F270" s="187"/>
      <c r="G270" s="187"/>
      <c r="H270" s="187"/>
      <c r="I270" s="62"/>
      <c r="J270" s="62"/>
      <c r="K270" s="188"/>
      <c r="L270" s="258"/>
      <c r="M270" s="258"/>
      <c r="N270" s="56"/>
      <c r="O270" s="28"/>
      <c r="P270" s="56"/>
      <c r="Q270" s="28"/>
      <c r="R270" s="132"/>
      <c r="S270" s="213"/>
      <c r="T270" s="285"/>
      <c r="U270" s="27" t="s">
        <v>35</v>
      </c>
      <c r="V270" s="186"/>
      <c r="W270" s="56"/>
      <c r="X270" s="187"/>
      <c r="Y270" s="187"/>
      <c r="Z270" s="187"/>
      <c r="AA270" s="62"/>
      <c r="AB270" s="62"/>
      <c r="AC270" s="188"/>
      <c r="AD270" s="258"/>
      <c r="AE270" s="258"/>
      <c r="AF270" s="56"/>
      <c r="AG270" s="28"/>
      <c r="AH270" s="56"/>
      <c r="AI270" s="28"/>
      <c r="AJ270" s="132"/>
      <c r="AK270" s="199"/>
      <c r="AL270" s="285"/>
      <c r="AM270" s="86" t="str">
        <f t="shared" si="24"/>
        <v/>
      </c>
      <c r="AN270" s="121" t="str">
        <f t="shared" si="25"/>
        <v/>
      </c>
      <c r="AO270" s="121" t="str">
        <f t="shared" si="26"/>
        <v/>
      </c>
      <c r="AP270" s="121" t="str">
        <f t="shared" si="27"/>
        <v/>
      </c>
      <c r="AQ270" s="87" t="str">
        <f t="shared" si="28"/>
        <v/>
      </c>
      <c r="AR270" s="37"/>
      <c r="AS270" s="233"/>
      <c r="AT270" s="37"/>
    </row>
    <row r="271" spans="2:46" ht="13.5" customHeight="1" x14ac:dyDescent="0.15">
      <c r="B271" s="285"/>
      <c r="C271" s="27" t="s">
        <v>37</v>
      </c>
      <c r="D271" s="186"/>
      <c r="E271" s="56"/>
      <c r="F271" s="187"/>
      <c r="G271" s="187"/>
      <c r="H271" s="187"/>
      <c r="I271" s="62"/>
      <c r="J271" s="62"/>
      <c r="K271" s="188"/>
      <c r="L271" s="258"/>
      <c r="M271" s="258"/>
      <c r="N271" s="56"/>
      <c r="O271" s="28"/>
      <c r="P271" s="56"/>
      <c r="Q271" s="28"/>
      <c r="R271" s="132"/>
      <c r="S271" s="213"/>
      <c r="T271" s="285"/>
      <c r="U271" s="27" t="s">
        <v>37</v>
      </c>
      <c r="V271" s="186"/>
      <c r="W271" s="56"/>
      <c r="X271" s="187"/>
      <c r="Y271" s="187"/>
      <c r="Z271" s="187"/>
      <c r="AA271" s="62"/>
      <c r="AB271" s="62"/>
      <c r="AC271" s="188"/>
      <c r="AD271" s="258"/>
      <c r="AE271" s="258"/>
      <c r="AF271" s="56"/>
      <c r="AG271" s="28"/>
      <c r="AH271" s="56"/>
      <c r="AI271" s="28"/>
      <c r="AJ271" s="132"/>
      <c r="AK271" s="199"/>
      <c r="AL271" s="285"/>
      <c r="AM271" s="86" t="str">
        <f t="shared" si="24"/>
        <v/>
      </c>
      <c r="AN271" s="121" t="str">
        <f t="shared" si="25"/>
        <v/>
      </c>
      <c r="AO271" s="121" t="str">
        <f t="shared" si="26"/>
        <v/>
      </c>
      <c r="AP271" s="121" t="str">
        <f t="shared" si="27"/>
        <v/>
      </c>
      <c r="AQ271" s="87" t="str">
        <f t="shared" si="28"/>
        <v/>
      </c>
      <c r="AR271" s="37"/>
      <c r="AS271" s="233"/>
      <c r="AT271" s="37"/>
    </row>
    <row r="272" spans="2:46" ht="13.5" customHeight="1" thickBot="1" x14ac:dyDescent="0.2">
      <c r="B272" s="286"/>
      <c r="C272" s="27"/>
      <c r="D272" s="186"/>
      <c r="E272" s="56"/>
      <c r="F272" s="189"/>
      <c r="G272" s="189"/>
      <c r="H272" s="189"/>
      <c r="I272" s="56"/>
      <c r="J272" s="56"/>
      <c r="K272" s="188"/>
      <c r="L272" s="258"/>
      <c r="M272" s="258"/>
      <c r="N272" s="56"/>
      <c r="O272" s="28"/>
      <c r="P272" s="56"/>
      <c r="Q272" s="28"/>
      <c r="R272" s="184"/>
      <c r="S272" s="213"/>
      <c r="T272" s="286"/>
      <c r="U272" s="27"/>
      <c r="V272" s="186"/>
      <c r="W272" s="56"/>
      <c r="X272" s="189"/>
      <c r="Y272" s="189"/>
      <c r="Z272" s="189"/>
      <c r="AA272" s="56"/>
      <c r="AB272" s="56"/>
      <c r="AC272" s="188"/>
      <c r="AD272" s="258"/>
      <c r="AE272" s="258"/>
      <c r="AF272" s="56"/>
      <c r="AG272" s="28"/>
      <c r="AH272" s="56"/>
      <c r="AI272" s="28"/>
      <c r="AJ272" s="184"/>
      <c r="AK272" s="199"/>
      <c r="AL272" s="286"/>
      <c r="AM272" s="122" t="str">
        <f t="shared" si="24"/>
        <v/>
      </c>
      <c r="AN272" s="123" t="str">
        <f t="shared" si="25"/>
        <v/>
      </c>
      <c r="AO272" s="123" t="str">
        <f t="shared" si="26"/>
        <v/>
      </c>
      <c r="AP272" s="123" t="str">
        <f t="shared" si="27"/>
        <v/>
      </c>
      <c r="AQ272" s="124" t="str">
        <f t="shared" si="28"/>
        <v/>
      </c>
      <c r="AR272" s="37"/>
      <c r="AS272" s="233"/>
      <c r="AT272" s="37"/>
    </row>
    <row r="273" spans="2:46" ht="13.5" customHeight="1" x14ac:dyDescent="0.15">
      <c r="B273" s="284" t="s">
        <v>119</v>
      </c>
      <c r="C273" s="25" t="s">
        <v>33</v>
      </c>
      <c r="D273" s="39"/>
      <c r="E273" s="55"/>
      <c r="F273" s="96"/>
      <c r="G273" s="96"/>
      <c r="H273" s="96"/>
      <c r="I273" s="60"/>
      <c r="J273" s="60"/>
      <c r="K273" s="61"/>
      <c r="L273" s="257"/>
      <c r="M273" s="257"/>
      <c r="N273" s="55"/>
      <c r="O273" s="26"/>
      <c r="P273" s="55"/>
      <c r="Q273" s="26"/>
      <c r="R273" s="131"/>
      <c r="S273" s="213"/>
      <c r="T273" s="284" t="s">
        <v>119</v>
      </c>
      <c r="U273" s="25" t="s">
        <v>33</v>
      </c>
      <c r="V273" s="39"/>
      <c r="W273" s="55"/>
      <c r="X273" s="96"/>
      <c r="Y273" s="96"/>
      <c r="Z273" s="96"/>
      <c r="AA273" s="60"/>
      <c r="AB273" s="60"/>
      <c r="AC273" s="61"/>
      <c r="AD273" s="257"/>
      <c r="AE273" s="257"/>
      <c r="AF273" s="55"/>
      <c r="AG273" s="26"/>
      <c r="AH273" s="55"/>
      <c r="AI273" s="26"/>
      <c r="AJ273" s="131"/>
      <c r="AK273" s="199"/>
      <c r="AL273" s="284" t="s">
        <v>119</v>
      </c>
      <c r="AM273" s="119" t="str">
        <f t="shared" si="24"/>
        <v/>
      </c>
      <c r="AN273" s="95" t="str">
        <f t="shared" si="25"/>
        <v/>
      </c>
      <c r="AO273" s="95" t="str">
        <f t="shared" si="26"/>
        <v/>
      </c>
      <c r="AP273" s="95" t="str">
        <f t="shared" si="27"/>
        <v/>
      </c>
      <c r="AQ273" s="120" t="str">
        <f t="shared" si="28"/>
        <v/>
      </c>
      <c r="AR273" s="37"/>
      <c r="AS273" s="233"/>
      <c r="AT273" s="37"/>
    </row>
    <row r="274" spans="2:46" ht="13.5" customHeight="1" x14ac:dyDescent="0.15">
      <c r="B274" s="285"/>
      <c r="C274" s="27" t="s">
        <v>34</v>
      </c>
      <c r="D274" s="186"/>
      <c r="E274" s="56"/>
      <c r="F274" s="187"/>
      <c r="G274" s="187"/>
      <c r="H274" s="187"/>
      <c r="I274" s="62"/>
      <c r="J274" s="62"/>
      <c r="K274" s="188"/>
      <c r="L274" s="258"/>
      <c r="M274" s="258"/>
      <c r="N274" s="56"/>
      <c r="O274" s="28"/>
      <c r="P274" s="56"/>
      <c r="Q274" s="28"/>
      <c r="R274" s="132"/>
      <c r="S274" s="213"/>
      <c r="T274" s="285"/>
      <c r="U274" s="27" t="s">
        <v>34</v>
      </c>
      <c r="V274" s="186"/>
      <c r="W274" s="56"/>
      <c r="X274" s="187"/>
      <c r="Y274" s="187"/>
      <c r="Z274" s="187"/>
      <c r="AA274" s="62"/>
      <c r="AB274" s="62"/>
      <c r="AC274" s="188"/>
      <c r="AD274" s="258"/>
      <c r="AE274" s="258"/>
      <c r="AF274" s="56"/>
      <c r="AG274" s="28"/>
      <c r="AH274" s="56"/>
      <c r="AI274" s="28"/>
      <c r="AJ274" s="132"/>
      <c r="AK274" s="199"/>
      <c r="AL274" s="285"/>
      <c r="AM274" s="86" t="str">
        <f t="shared" si="24"/>
        <v/>
      </c>
      <c r="AN274" s="121" t="str">
        <f t="shared" si="25"/>
        <v/>
      </c>
      <c r="AO274" s="121" t="str">
        <f t="shared" si="26"/>
        <v/>
      </c>
      <c r="AP274" s="121" t="str">
        <f t="shared" si="27"/>
        <v/>
      </c>
      <c r="AQ274" s="87" t="str">
        <f t="shared" si="28"/>
        <v/>
      </c>
      <c r="AR274" s="37"/>
      <c r="AS274" s="233"/>
      <c r="AT274" s="37"/>
    </row>
    <row r="275" spans="2:46" ht="13.5" customHeight="1" x14ac:dyDescent="0.15">
      <c r="B275" s="285"/>
      <c r="C275" s="27" t="s">
        <v>35</v>
      </c>
      <c r="D275" s="186"/>
      <c r="E275" s="56"/>
      <c r="F275" s="187"/>
      <c r="G275" s="187"/>
      <c r="H275" s="187"/>
      <c r="I275" s="62"/>
      <c r="J275" s="62"/>
      <c r="K275" s="188"/>
      <c r="L275" s="258"/>
      <c r="M275" s="258"/>
      <c r="N275" s="56"/>
      <c r="O275" s="28"/>
      <c r="P275" s="56"/>
      <c r="Q275" s="28"/>
      <c r="R275" s="132"/>
      <c r="S275" s="213"/>
      <c r="T275" s="285"/>
      <c r="U275" s="27" t="s">
        <v>35</v>
      </c>
      <c r="V275" s="186"/>
      <c r="W275" s="56"/>
      <c r="X275" s="187"/>
      <c r="Y275" s="187"/>
      <c r="Z275" s="187"/>
      <c r="AA275" s="62"/>
      <c r="AB275" s="62"/>
      <c r="AC275" s="188"/>
      <c r="AD275" s="258"/>
      <c r="AE275" s="258"/>
      <c r="AF275" s="56"/>
      <c r="AG275" s="28"/>
      <c r="AH275" s="56"/>
      <c r="AI275" s="28"/>
      <c r="AJ275" s="132"/>
      <c r="AK275" s="199"/>
      <c r="AL275" s="285"/>
      <c r="AM275" s="86" t="str">
        <f t="shared" si="24"/>
        <v/>
      </c>
      <c r="AN275" s="121" t="str">
        <f t="shared" si="25"/>
        <v/>
      </c>
      <c r="AO275" s="121" t="str">
        <f t="shared" si="26"/>
        <v/>
      </c>
      <c r="AP275" s="121" t="str">
        <f t="shared" si="27"/>
        <v/>
      </c>
      <c r="AQ275" s="87" t="str">
        <f t="shared" si="28"/>
        <v/>
      </c>
      <c r="AR275" s="37"/>
      <c r="AS275" s="233"/>
      <c r="AT275" s="37"/>
    </row>
    <row r="276" spans="2:46" ht="13.5" customHeight="1" x14ac:dyDescent="0.15">
      <c r="B276" s="285"/>
      <c r="C276" s="27" t="s">
        <v>37</v>
      </c>
      <c r="D276" s="186"/>
      <c r="E276" s="56"/>
      <c r="F276" s="187"/>
      <c r="G276" s="187"/>
      <c r="H276" s="187"/>
      <c r="I276" s="62"/>
      <c r="J276" s="62"/>
      <c r="K276" s="188"/>
      <c r="L276" s="258"/>
      <c r="M276" s="258"/>
      <c r="N276" s="56"/>
      <c r="O276" s="28"/>
      <c r="P276" s="56"/>
      <c r="Q276" s="28"/>
      <c r="R276" s="132"/>
      <c r="S276" s="213"/>
      <c r="T276" s="285"/>
      <c r="U276" s="27" t="s">
        <v>37</v>
      </c>
      <c r="V276" s="186"/>
      <c r="W276" s="56"/>
      <c r="X276" s="187"/>
      <c r="Y276" s="187"/>
      <c r="Z276" s="187"/>
      <c r="AA276" s="62"/>
      <c r="AB276" s="62"/>
      <c r="AC276" s="188"/>
      <c r="AD276" s="258"/>
      <c r="AE276" s="258"/>
      <c r="AF276" s="56"/>
      <c r="AG276" s="28"/>
      <c r="AH276" s="56"/>
      <c r="AI276" s="28"/>
      <c r="AJ276" s="132"/>
      <c r="AK276" s="199"/>
      <c r="AL276" s="285"/>
      <c r="AM276" s="86" t="str">
        <f t="shared" si="24"/>
        <v/>
      </c>
      <c r="AN276" s="121" t="str">
        <f t="shared" si="25"/>
        <v/>
      </c>
      <c r="AO276" s="121" t="str">
        <f t="shared" si="26"/>
        <v/>
      </c>
      <c r="AP276" s="121" t="str">
        <f t="shared" si="27"/>
        <v/>
      </c>
      <c r="AQ276" s="87" t="str">
        <f t="shared" si="28"/>
        <v/>
      </c>
      <c r="AR276" s="37"/>
      <c r="AS276" s="233"/>
      <c r="AT276" s="37"/>
    </row>
    <row r="277" spans="2:46" ht="13.5" customHeight="1" thickBot="1" x14ac:dyDescent="0.2">
      <c r="B277" s="286"/>
      <c r="C277" s="27"/>
      <c r="D277" s="186"/>
      <c r="E277" s="56"/>
      <c r="F277" s="189"/>
      <c r="G277" s="189"/>
      <c r="H277" s="189"/>
      <c r="I277" s="56"/>
      <c r="J277" s="56"/>
      <c r="K277" s="188"/>
      <c r="L277" s="258"/>
      <c r="M277" s="258"/>
      <c r="N277" s="56"/>
      <c r="O277" s="28"/>
      <c r="P277" s="56"/>
      <c r="Q277" s="28"/>
      <c r="R277" s="184"/>
      <c r="S277" s="213"/>
      <c r="T277" s="286"/>
      <c r="U277" s="27"/>
      <c r="V277" s="186"/>
      <c r="W277" s="56"/>
      <c r="X277" s="189"/>
      <c r="Y277" s="189"/>
      <c r="Z277" s="189"/>
      <c r="AA277" s="56"/>
      <c r="AB277" s="56"/>
      <c r="AC277" s="188"/>
      <c r="AD277" s="258"/>
      <c r="AE277" s="258"/>
      <c r="AF277" s="56"/>
      <c r="AG277" s="28"/>
      <c r="AH277" s="56"/>
      <c r="AI277" s="28"/>
      <c r="AJ277" s="184"/>
      <c r="AK277" s="199"/>
      <c r="AL277" s="286"/>
      <c r="AM277" s="122" t="str">
        <f t="shared" si="24"/>
        <v/>
      </c>
      <c r="AN277" s="123" t="str">
        <f t="shared" si="25"/>
        <v/>
      </c>
      <c r="AO277" s="123" t="str">
        <f t="shared" si="26"/>
        <v/>
      </c>
      <c r="AP277" s="123" t="str">
        <f t="shared" si="27"/>
        <v/>
      </c>
      <c r="AQ277" s="124" t="str">
        <f t="shared" si="28"/>
        <v/>
      </c>
      <c r="AR277" s="37"/>
      <c r="AS277" s="233"/>
      <c r="AT277" s="37"/>
    </row>
    <row r="278" spans="2:46" ht="13.5" customHeight="1" x14ac:dyDescent="0.15">
      <c r="B278" s="284" t="s">
        <v>120</v>
      </c>
      <c r="C278" s="25" t="s">
        <v>33</v>
      </c>
      <c r="D278" s="39"/>
      <c r="E278" s="55"/>
      <c r="F278" s="96"/>
      <c r="G278" s="96"/>
      <c r="H278" s="96"/>
      <c r="I278" s="60"/>
      <c r="J278" s="60"/>
      <c r="K278" s="61"/>
      <c r="L278" s="257"/>
      <c r="M278" s="257"/>
      <c r="N278" s="55"/>
      <c r="O278" s="26"/>
      <c r="P278" s="55"/>
      <c r="Q278" s="26"/>
      <c r="R278" s="131"/>
      <c r="S278" s="213"/>
      <c r="T278" s="284" t="s">
        <v>120</v>
      </c>
      <c r="U278" s="25" t="s">
        <v>33</v>
      </c>
      <c r="V278" s="39"/>
      <c r="W278" s="55"/>
      <c r="X278" s="96"/>
      <c r="Y278" s="96"/>
      <c r="Z278" s="96"/>
      <c r="AA278" s="60"/>
      <c r="AB278" s="60"/>
      <c r="AC278" s="61"/>
      <c r="AD278" s="257"/>
      <c r="AE278" s="257"/>
      <c r="AF278" s="55"/>
      <c r="AG278" s="26"/>
      <c r="AH278" s="55"/>
      <c r="AI278" s="26"/>
      <c r="AJ278" s="131"/>
      <c r="AK278" s="199"/>
      <c r="AL278" s="284" t="s">
        <v>120</v>
      </c>
      <c r="AM278" s="119" t="str">
        <f t="shared" si="24"/>
        <v/>
      </c>
      <c r="AN278" s="95" t="str">
        <f t="shared" si="25"/>
        <v/>
      </c>
      <c r="AO278" s="95" t="str">
        <f t="shared" si="26"/>
        <v/>
      </c>
      <c r="AP278" s="95" t="str">
        <f t="shared" si="27"/>
        <v/>
      </c>
      <c r="AQ278" s="120" t="str">
        <f t="shared" si="28"/>
        <v/>
      </c>
      <c r="AR278" s="37"/>
      <c r="AS278" s="233"/>
      <c r="AT278" s="37"/>
    </row>
    <row r="279" spans="2:46" ht="13.5" customHeight="1" x14ac:dyDescent="0.15">
      <c r="B279" s="285"/>
      <c r="C279" s="27" t="s">
        <v>34</v>
      </c>
      <c r="D279" s="186"/>
      <c r="E279" s="56"/>
      <c r="F279" s="187"/>
      <c r="G279" s="187"/>
      <c r="H279" s="187"/>
      <c r="I279" s="62"/>
      <c r="J279" s="62"/>
      <c r="K279" s="188"/>
      <c r="L279" s="258"/>
      <c r="M279" s="258"/>
      <c r="N279" s="56"/>
      <c r="O279" s="28"/>
      <c r="P279" s="56"/>
      <c r="Q279" s="28"/>
      <c r="R279" s="132"/>
      <c r="S279" s="213"/>
      <c r="T279" s="285"/>
      <c r="U279" s="27" t="s">
        <v>34</v>
      </c>
      <c r="V279" s="186"/>
      <c r="W279" s="56"/>
      <c r="X279" s="187"/>
      <c r="Y279" s="187"/>
      <c r="Z279" s="187"/>
      <c r="AA279" s="62"/>
      <c r="AB279" s="62"/>
      <c r="AC279" s="188"/>
      <c r="AD279" s="258"/>
      <c r="AE279" s="258"/>
      <c r="AF279" s="56"/>
      <c r="AG279" s="28"/>
      <c r="AH279" s="56"/>
      <c r="AI279" s="28"/>
      <c r="AJ279" s="132"/>
      <c r="AK279" s="199"/>
      <c r="AL279" s="285"/>
      <c r="AM279" s="86" t="str">
        <f t="shared" si="24"/>
        <v/>
      </c>
      <c r="AN279" s="121" t="str">
        <f t="shared" si="25"/>
        <v/>
      </c>
      <c r="AO279" s="121" t="str">
        <f t="shared" si="26"/>
        <v/>
      </c>
      <c r="AP279" s="121" t="str">
        <f t="shared" si="27"/>
        <v/>
      </c>
      <c r="AQ279" s="87" t="str">
        <f t="shared" si="28"/>
        <v/>
      </c>
      <c r="AR279" s="37"/>
      <c r="AS279" s="233"/>
      <c r="AT279" s="37"/>
    </row>
    <row r="280" spans="2:46" ht="13.5" customHeight="1" x14ac:dyDescent="0.15">
      <c r="B280" s="285"/>
      <c r="C280" s="27" t="s">
        <v>35</v>
      </c>
      <c r="D280" s="186"/>
      <c r="E280" s="56"/>
      <c r="F280" s="187"/>
      <c r="G280" s="187"/>
      <c r="H280" s="187"/>
      <c r="I280" s="62"/>
      <c r="J280" s="62"/>
      <c r="K280" s="188"/>
      <c r="L280" s="258"/>
      <c r="M280" s="258"/>
      <c r="N280" s="56"/>
      <c r="O280" s="28"/>
      <c r="P280" s="56"/>
      <c r="Q280" s="28"/>
      <c r="R280" s="132"/>
      <c r="S280" s="213"/>
      <c r="T280" s="285"/>
      <c r="U280" s="27" t="s">
        <v>35</v>
      </c>
      <c r="V280" s="186"/>
      <c r="W280" s="56"/>
      <c r="X280" s="187"/>
      <c r="Y280" s="187"/>
      <c r="Z280" s="187"/>
      <c r="AA280" s="62"/>
      <c r="AB280" s="62"/>
      <c r="AC280" s="188"/>
      <c r="AD280" s="258"/>
      <c r="AE280" s="258"/>
      <c r="AF280" s="56"/>
      <c r="AG280" s="28"/>
      <c r="AH280" s="56"/>
      <c r="AI280" s="28"/>
      <c r="AJ280" s="132"/>
      <c r="AK280" s="199"/>
      <c r="AL280" s="285"/>
      <c r="AM280" s="86" t="str">
        <f t="shared" si="24"/>
        <v/>
      </c>
      <c r="AN280" s="121" t="str">
        <f t="shared" si="25"/>
        <v/>
      </c>
      <c r="AO280" s="121" t="str">
        <f t="shared" si="26"/>
        <v/>
      </c>
      <c r="AP280" s="121" t="str">
        <f t="shared" si="27"/>
        <v/>
      </c>
      <c r="AQ280" s="87" t="str">
        <f t="shared" si="28"/>
        <v/>
      </c>
      <c r="AR280" s="37"/>
      <c r="AS280" s="233"/>
      <c r="AT280" s="37"/>
    </row>
    <row r="281" spans="2:46" ht="13.5" customHeight="1" x14ac:dyDescent="0.15">
      <c r="B281" s="285"/>
      <c r="C281" s="27" t="s">
        <v>37</v>
      </c>
      <c r="D281" s="186"/>
      <c r="E281" s="56"/>
      <c r="F281" s="187"/>
      <c r="G281" s="187"/>
      <c r="H281" s="187"/>
      <c r="I281" s="62"/>
      <c r="J281" s="62"/>
      <c r="K281" s="188"/>
      <c r="L281" s="258"/>
      <c r="M281" s="258"/>
      <c r="N281" s="56"/>
      <c r="O281" s="28"/>
      <c r="P281" s="56"/>
      <c r="Q281" s="28"/>
      <c r="R281" s="132"/>
      <c r="S281" s="213"/>
      <c r="T281" s="285"/>
      <c r="U281" s="27" t="s">
        <v>37</v>
      </c>
      <c r="V281" s="186"/>
      <c r="W281" s="56"/>
      <c r="X281" s="187"/>
      <c r="Y281" s="187"/>
      <c r="Z281" s="187"/>
      <c r="AA281" s="62"/>
      <c r="AB281" s="62"/>
      <c r="AC281" s="188"/>
      <c r="AD281" s="258"/>
      <c r="AE281" s="258"/>
      <c r="AF281" s="56"/>
      <c r="AG281" s="28"/>
      <c r="AH281" s="56"/>
      <c r="AI281" s="28"/>
      <c r="AJ281" s="132"/>
      <c r="AK281" s="199"/>
      <c r="AL281" s="285"/>
      <c r="AM281" s="86" t="str">
        <f t="shared" si="24"/>
        <v/>
      </c>
      <c r="AN281" s="121" t="str">
        <f t="shared" si="25"/>
        <v/>
      </c>
      <c r="AO281" s="121" t="str">
        <f t="shared" si="26"/>
        <v/>
      </c>
      <c r="AP281" s="121" t="str">
        <f t="shared" si="27"/>
        <v/>
      </c>
      <c r="AQ281" s="87" t="str">
        <f t="shared" si="28"/>
        <v/>
      </c>
      <c r="AR281" s="37"/>
      <c r="AS281" s="233"/>
      <c r="AT281" s="37"/>
    </row>
    <row r="282" spans="2:46" ht="13.5" customHeight="1" thickBot="1" x14ac:dyDescent="0.2">
      <c r="B282" s="286"/>
      <c r="C282" s="27"/>
      <c r="D282" s="186"/>
      <c r="E282" s="56"/>
      <c r="F282" s="189"/>
      <c r="G282" s="189"/>
      <c r="H282" s="189"/>
      <c r="I282" s="56"/>
      <c r="J282" s="56"/>
      <c r="K282" s="188"/>
      <c r="L282" s="258"/>
      <c r="M282" s="258"/>
      <c r="N282" s="56"/>
      <c r="O282" s="28"/>
      <c r="P282" s="56"/>
      <c r="Q282" s="28"/>
      <c r="R282" s="184"/>
      <c r="S282" s="213"/>
      <c r="T282" s="286"/>
      <c r="U282" s="27"/>
      <c r="V282" s="186"/>
      <c r="W282" s="56"/>
      <c r="X282" s="189"/>
      <c r="Y282" s="189"/>
      <c r="Z282" s="189"/>
      <c r="AA282" s="56"/>
      <c r="AB282" s="56"/>
      <c r="AC282" s="188"/>
      <c r="AD282" s="258"/>
      <c r="AE282" s="258"/>
      <c r="AF282" s="56"/>
      <c r="AG282" s="28"/>
      <c r="AH282" s="56"/>
      <c r="AI282" s="28"/>
      <c r="AJ282" s="184"/>
      <c r="AK282" s="199"/>
      <c r="AL282" s="286"/>
      <c r="AM282" s="122" t="str">
        <f t="shared" si="24"/>
        <v/>
      </c>
      <c r="AN282" s="123" t="str">
        <f t="shared" si="25"/>
        <v/>
      </c>
      <c r="AO282" s="123" t="str">
        <f t="shared" si="26"/>
        <v/>
      </c>
      <c r="AP282" s="123" t="str">
        <f t="shared" si="27"/>
        <v/>
      </c>
      <c r="AQ282" s="124" t="str">
        <f t="shared" si="28"/>
        <v/>
      </c>
      <c r="AR282" s="37"/>
      <c r="AS282" s="233"/>
      <c r="AT282" s="37"/>
    </row>
    <row r="283" spans="2:46" ht="13.5" customHeight="1" x14ac:dyDescent="0.15">
      <c r="B283" s="284" t="s">
        <v>121</v>
      </c>
      <c r="C283" s="25" t="s">
        <v>33</v>
      </c>
      <c r="D283" s="39"/>
      <c r="E283" s="55"/>
      <c r="F283" s="96"/>
      <c r="G283" s="96"/>
      <c r="H283" s="96"/>
      <c r="I283" s="60"/>
      <c r="J283" s="60"/>
      <c r="K283" s="61"/>
      <c r="L283" s="257"/>
      <c r="M283" s="257"/>
      <c r="N283" s="55"/>
      <c r="O283" s="26"/>
      <c r="P283" s="55"/>
      <c r="Q283" s="26"/>
      <c r="R283" s="131"/>
      <c r="S283" s="213"/>
      <c r="T283" s="284" t="s">
        <v>121</v>
      </c>
      <c r="U283" s="25" t="s">
        <v>33</v>
      </c>
      <c r="V283" s="39"/>
      <c r="W283" s="55"/>
      <c r="X283" s="96"/>
      <c r="Y283" s="96"/>
      <c r="Z283" s="96"/>
      <c r="AA283" s="60"/>
      <c r="AB283" s="60"/>
      <c r="AC283" s="61"/>
      <c r="AD283" s="257"/>
      <c r="AE283" s="257"/>
      <c r="AF283" s="55"/>
      <c r="AG283" s="26"/>
      <c r="AH283" s="55"/>
      <c r="AI283" s="26"/>
      <c r="AJ283" s="131"/>
      <c r="AK283" s="199"/>
      <c r="AL283" s="284" t="s">
        <v>121</v>
      </c>
      <c r="AM283" s="119" t="str">
        <f t="shared" si="24"/>
        <v/>
      </c>
      <c r="AN283" s="95" t="str">
        <f t="shared" si="25"/>
        <v/>
      </c>
      <c r="AO283" s="95" t="str">
        <f t="shared" si="26"/>
        <v/>
      </c>
      <c r="AP283" s="95" t="str">
        <f t="shared" si="27"/>
        <v/>
      </c>
      <c r="AQ283" s="120" t="str">
        <f t="shared" si="28"/>
        <v/>
      </c>
      <c r="AR283" s="37"/>
      <c r="AS283" s="233"/>
      <c r="AT283" s="37"/>
    </row>
    <row r="284" spans="2:46" ht="13.5" customHeight="1" x14ac:dyDescent="0.15">
      <c r="B284" s="285"/>
      <c r="C284" s="27" t="s">
        <v>34</v>
      </c>
      <c r="D284" s="186"/>
      <c r="E284" s="56"/>
      <c r="F284" s="187"/>
      <c r="G284" s="187"/>
      <c r="H284" s="187"/>
      <c r="I284" s="62"/>
      <c r="J284" s="62"/>
      <c r="K284" s="188"/>
      <c r="L284" s="258"/>
      <c r="M284" s="258"/>
      <c r="N284" s="56"/>
      <c r="O284" s="28"/>
      <c r="P284" s="56"/>
      <c r="Q284" s="28"/>
      <c r="R284" s="132"/>
      <c r="S284" s="213"/>
      <c r="T284" s="285"/>
      <c r="U284" s="27" t="s">
        <v>34</v>
      </c>
      <c r="V284" s="186"/>
      <c r="W284" s="56"/>
      <c r="X284" s="187"/>
      <c r="Y284" s="187"/>
      <c r="Z284" s="187"/>
      <c r="AA284" s="62"/>
      <c r="AB284" s="62"/>
      <c r="AC284" s="188"/>
      <c r="AD284" s="258"/>
      <c r="AE284" s="258"/>
      <c r="AF284" s="56"/>
      <c r="AG284" s="28"/>
      <c r="AH284" s="56"/>
      <c r="AI284" s="28"/>
      <c r="AJ284" s="132"/>
      <c r="AK284" s="199"/>
      <c r="AL284" s="285"/>
      <c r="AM284" s="86" t="str">
        <f t="shared" si="24"/>
        <v/>
      </c>
      <c r="AN284" s="121" t="str">
        <f t="shared" si="25"/>
        <v/>
      </c>
      <c r="AO284" s="121" t="str">
        <f t="shared" si="26"/>
        <v/>
      </c>
      <c r="AP284" s="121" t="str">
        <f t="shared" si="27"/>
        <v/>
      </c>
      <c r="AQ284" s="87" t="str">
        <f t="shared" si="28"/>
        <v/>
      </c>
      <c r="AR284" s="37"/>
      <c r="AS284" s="233"/>
      <c r="AT284" s="37"/>
    </row>
    <row r="285" spans="2:46" ht="13.5" customHeight="1" x14ac:dyDescent="0.15">
      <c r="B285" s="285"/>
      <c r="C285" s="27" t="s">
        <v>35</v>
      </c>
      <c r="D285" s="186"/>
      <c r="E285" s="56"/>
      <c r="F285" s="187"/>
      <c r="G285" s="187"/>
      <c r="H285" s="187"/>
      <c r="I285" s="62"/>
      <c r="J285" s="62"/>
      <c r="K285" s="188"/>
      <c r="L285" s="258"/>
      <c r="M285" s="258"/>
      <c r="N285" s="56"/>
      <c r="O285" s="28"/>
      <c r="P285" s="56"/>
      <c r="Q285" s="28"/>
      <c r="R285" s="132"/>
      <c r="S285" s="213"/>
      <c r="T285" s="285"/>
      <c r="U285" s="27" t="s">
        <v>35</v>
      </c>
      <c r="V285" s="186"/>
      <c r="W285" s="56"/>
      <c r="X285" s="187"/>
      <c r="Y285" s="187"/>
      <c r="Z285" s="187"/>
      <c r="AA285" s="62"/>
      <c r="AB285" s="62"/>
      <c r="AC285" s="188"/>
      <c r="AD285" s="258"/>
      <c r="AE285" s="258"/>
      <c r="AF285" s="56"/>
      <c r="AG285" s="28"/>
      <c r="AH285" s="56"/>
      <c r="AI285" s="28"/>
      <c r="AJ285" s="132"/>
      <c r="AK285" s="199"/>
      <c r="AL285" s="285"/>
      <c r="AM285" s="86" t="str">
        <f t="shared" si="24"/>
        <v/>
      </c>
      <c r="AN285" s="121" t="str">
        <f t="shared" si="25"/>
        <v/>
      </c>
      <c r="AO285" s="121" t="str">
        <f t="shared" si="26"/>
        <v/>
      </c>
      <c r="AP285" s="121" t="str">
        <f t="shared" si="27"/>
        <v/>
      </c>
      <c r="AQ285" s="87" t="str">
        <f t="shared" si="28"/>
        <v/>
      </c>
      <c r="AR285" s="37"/>
      <c r="AS285" s="233"/>
      <c r="AT285" s="37"/>
    </row>
    <row r="286" spans="2:46" ht="13.5" customHeight="1" x14ac:dyDescent="0.15">
      <c r="B286" s="285"/>
      <c r="C286" s="27" t="s">
        <v>37</v>
      </c>
      <c r="D286" s="186"/>
      <c r="E286" s="56"/>
      <c r="F286" s="187"/>
      <c r="G286" s="187"/>
      <c r="H286" s="187"/>
      <c r="I286" s="62"/>
      <c r="J286" s="62"/>
      <c r="K286" s="188"/>
      <c r="L286" s="258"/>
      <c r="M286" s="258"/>
      <c r="N286" s="56"/>
      <c r="O286" s="28"/>
      <c r="P286" s="56"/>
      <c r="Q286" s="28"/>
      <c r="R286" s="132"/>
      <c r="S286" s="213"/>
      <c r="T286" s="285"/>
      <c r="U286" s="27" t="s">
        <v>37</v>
      </c>
      <c r="V286" s="186"/>
      <c r="W286" s="56"/>
      <c r="X286" s="187"/>
      <c r="Y286" s="187"/>
      <c r="Z286" s="187"/>
      <c r="AA286" s="62"/>
      <c r="AB286" s="62"/>
      <c r="AC286" s="188"/>
      <c r="AD286" s="258"/>
      <c r="AE286" s="258"/>
      <c r="AF286" s="56"/>
      <c r="AG286" s="28"/>
      <c r="AH286" s="56"/>
      <c r="AI286" s="28"/>
      <c r="AJ286" s="132"/>
      <c r="AK286" s="199"/>
      <c r="AL286" s="285"/>
      <c r="AM286" s="86" t="str">
        <f t="shared" si="24"/>
        <v/>
      </c>
      <c r="AN286" s="121" t="str">
        <f t="shared" si="25"/>
        <v/>
      </c>
      <c r="AO286" s="121" t="str">
        <f t="shared" si="26"/>
        <v/>
      </c>
      <c r="AP286" s="121" t="str">
        <f t="shared" si="27"/>
        <v/>
      </c>
      <c r="AQ286" s="87" t="str">
        <f t="shared" si="28"/>
        <v/>
      </c>
      <c r="AR286" s="37"/>
      <c r="AS286" s="233"/>
      <c r="AT286" s="37"/>
    </row>
    <row r="287" spans="2:46" ht="13.5" customHeight="1" thickBot="1" x14ac:dyDescent="0.2">
      <c r="B287" s="286"/>
      <c r="C287" s="27"/>
      <c r="D287" s="186"/>
      <c r="E287" s="56"/>
      <c r="F287" s="189"/>
      <c r="G287" s="189"/>
      <c r="H287" s="189"/>
      <c r="I287" s="56"/>
      <c r="J287" s="56"/>
      <c r="K287" s="188"/>
      <c r="L287" s="258"/>
      <c r="M287" s="258"/>
      <c r="N287" s="56"/>
      <c r="O287" s="28"/>
      <c r="P287" s="56"/>
      <c r="Q287" s="28"/>
      <c r="R287" s="184"/>
      <c r="S287" s="213"/>
      <c r="T287" s="286"/>
      <c r="U287" s="27"/>
      <c r="V287" s="186"/>
      <c r="W287" s="56"/>
      <c r="X287" s="189"/>
      <c r="Y287" s="189"/>
      <c r="Z287" s="189"/>
      <c r="AA287" s="56"/>
      <c r="AB287" s="56"/>
      <c r="AC287" s="188"/>
      <c r="AD287" s="258"/>
      <c r="AE287" s="258"/>
      <c r="AF287" s="56"/>
      <c r="AG287" s="28"/>
      <c r="AH287" s="56"/>
      <c r="AI287" s="28"/>
      <c r="AJ287" s="184"/>
      <c r="AK287" s="199"/>
      <c r="AL287" s="286"/>
      <c r="AM287" s="122" t="str">
        <f t="shared" si="24"/>
        <v/>
      </c>
      <c r="AN287" s="123" t="str">
        <f t="shared" si="25"/>
        <v/>
      </c>
      <c r="AO287" s="123" t="str">
        <f t="shared" si="26"/>
        <v/>
      </c>
      <c r="AP287" s="123" t="str">
        <f t="shared" si="27"/>
        <v/>
      </c>
      <c r="AQ287" s="124" t="str">
        <f t="shared" si="28"/>
        <v/>
      </c>
      <c r="AR287" s="37"/>
      <c r="AS287" s="233"/>
      <c r="AT287" s="37"/>
    </row>
    <row r="288" spans="2:46" ht="13.5" customHeight="1" x14ac:dyDescent="0.15">
      <c r="B288" s="284" t="s">
        <v>122</v>
      </c>
      <c r="C288" s="25" t="s">
        <v>33</v>
      </c>
      <c r="D288" s="39"/>
      <c r="E288" s="55"/>
      <c r="F288" s="96"/>
      <c r="G288" s="96"/>
      <c r="H288" s="96"/>
      <c r="I288" s="60"/>
      <c r="J288" s="60"/>
      <c r="K288" s="61"/>
      <c r="L288" s="257"/>
      <c r="M288" s="257"/>
      <c r="N288" s="55"/>
      <c r="O288" s="26"/>
      <c r="P288" s="55"/>
      <c r="Q288" s="26"/>
      <c r="R288" s="131"/>
      <c r="S288" s="213"/>
      <c r="T288" s="284" t="s">
        <v>122</v>
      </c>
      <c r="U288" s="25" t="s">
        <v>33</v>
      </c>
      <c r="V288" s="39"/>
      <c r="W288" s="55"/>
      <c r="X288" s="96"/>
      <c r="Y288" s="96"/>
      <c r="Z288" s="96"/>
      <c r="AA288" s="60"/>
      <c r="AB288" s="60"/>
      <c r="AC288" s="61"/>
      <c r="AD288" s="257"/>
      <c r="AE288" s="257"/>
      <c r="AF288" s="55"/>
      <c r="AG288" s="26"/>
      <c r="AH288" s="55"/>
      <c r="AI288" s="26"/>
      <c r="AJ288" s="131"/>
      <c r="AK288" s="199"/>
      <c r="AL288" s="284" t="s">
        <v>122</v>
      </c>
      <c r="AM288" s="119" t="str">
        <f t="shared" si="24"/>
        <v/>
      </c>
      <c r="AN288" s="95" t="str">
        <f t="shared" si="25"/>
        <v/>
      </c>
      <c r="AO288" s="95" t="str">
        <f t="shared" si="26"/>
        <v/>
      </c>
      <c r="AP288" s="95" t="str">
        <f t="shared" si="27"/>
        <v/>
      </c>
      <c r="AQ288" s="120" t="str">
        <f t="shared" si="28"/>
        <v/>
      </c>
      <c r="AR288" s="37"/>
      <c r="AS288" s="233"/>
      <c r="AT288" s="37"/>
    </row>
    <row r="289" spans="2:46" ht="13.5" customHeight="1" x14ac:dyDescent="0.15">
      <c r="B289" s="285"/>
      <c r="C289" s="27" t="s">
        <v>34</v>
      </c>
      <c r="D289" s="186"/>
      <c r="E289" s="56"/>
      <c r="F289" s="187"/>
      <c r="G289" s="187"/>
      <c r="H289" s="187"/>
      <c r="I289" s="62"/>
      <c r="J289" s="62"/>
      <c r="K289" s="188"/>
      <c r="L289" s="258"/>
      <c r="M289" s="258"/>
      <c r="N289" s="56"/>
      <c r="O289" s="28"/>
      <c r="P289" s="56"/>
      <c r="Q289" s="28"/>
      <c r="R289" s="132"/>
      <c r="S289" s="213"/>
      <c r="T289" s="285"/>
      <c r="U289" s="27" t="s">
        <v>34</v>
      </c>
      <c r="V289" s="186"/>
      <c r="W289" s="56"/>
      <c r="X289" s="187"/>
      <c r="Y289" s="187"/>
      <c r="Z289" s="187"/>
      <c r="AA289" s="62"/>
      <c r="AB289" s="62"/>
      <c r="AC289" s="188"/>
      <c r="AD289" s="258"/>
      <c r="AE289" s="258"/>
      <c r="AF289" s="56"/>
      <c r="AG289" s="28"/>
      <c r="AH289" s="56"/>
      <c r="AI289" s="28"/>
      <c r="AJ289" s="132"/>
      <c r="AK289" s="199"/>
      <c r="AL289" s="285"/>
      <c r="AM289" s="86" t="str">
        <f t="shared" ref="AM289:AM352" si="29">IF(OR(X289="",F289=""),"",X289-F289)</f>
        <v/>
      </c>
      <c r="AN289" s="121" t="str">
        <f t="shared" ref="AN289:AN352" si="30">IF(OR(Y289="",G289=""),"",Y289-G289)</f>
        <v/>
      </c>
      <c r="AO289" s="121" t="str">
        <f t="shared" ref="AO289:AO352" si="31">IF(OR(Z289="",H289=""),"",Z289-H289)</f>
        <v/>
      </c>
      <c r="AP289" s="121" t="str">
        <f t="shared" ref="AP289:AP352" si="32">IF(OR(AA289="",I289=""),"",AA289-I289)</f>
        <v/>
      </c>
      <c r="AQ289" s="87" t="str">
        <f t="shared" ref="AQ289:AQ352" si="33">IF(OR(AB289="",J289=""),"",AB289-J289)</f>
        <v/>
      </c>
      <c r="AR289" s="37"/>
      <c r="AS289" s="233"/>
      <c r="AT289" s="37"/>
    </row>
    <row r="290" spans="2:46" ht="13.5" customHeight="1" x14ac:dyDescent="0.15">
      <c r="B290" s="285"/>
      <c r="C290" s="27" t="s">
        <v>35</v>
      </c>
      <c r="D290" s="186"/>
      <c r="E290" s="56"/>
      <c r="F290" s="187"/>
      <c r="G290" s="187"/>
      <c r="H290" s="187"/>
      <c r="I290" s="62"/>
      <c r="J290" s="62"/>
      <c r="K290" s="188"/>
      <c r="L290" s="258"/>
      <c r="M290" s="258"/>
      <c r="N290" s="56"/>
      <c r="O290" s="28"/>
      <c r="P290" s="56"/>
      <c r="Q290" s="28"/>
      <c r="R290" s="132"/>
      <c r="S290" s="213"/>
      <c r="T290" s="285"/>
      <c r="U290" s="27" t="s">
        <v>35</v>
      </c>
      <c r="V290" s="186"/>
      <c r="W290" s="56"/>
      <c r="X290" s="187"/>
      <c r="Y290" s="187"/>
      <c r="Z290" s="187"/>
      <c r="AA290" s="62"/>
      <c r="AB290" s="62"/>
      <c r="AC290" s="188"/>
      <c r="AD290" s="258"/>
      <c r="AE290" s="258"/>
      <c r="AF290" s="56"/>
      <c r="AG290" s="28"/>
      <c r="AH290" s="56"/>
      <c r="AI290" s="28"/>
      <c r="AJ290" s="132"/>
      <c r="AK290" s="199"/>
      <c r="AL290" s="285"/>
      <c r="AM290" s="86" t="str">
        <f t="shared" si="29"/>
        <v/>
      </c>
      <c r="AN290" s="121" t="str">
        <f t="shared" si="30"/>
        <v/>
      </c>
      <c r="AO290" s="121" t="str">
        <f t="shared" si="31"/>
        <v/>
      </c>
      <c r="AP290" s="121" t="str">
        <f t="shared" si="32"/>
        <v/>
      </c>
      <c r="AQ290" s="87" t="str">
        <f t="shared" si="33"/>
        <v/>
      </c>
      <c r="AR290" s="37"/>
      <c r="AS290" s="233"/>
      <c r="AT290" s="37"/>
    </row>
    <row r="291" spans="2:46" ht="13.5" customHeight="1" x14ac:dyDescent="0.15">
      <c r="B291" s="285"/>
      <c r="C291" s="27" t="s">
        <v>37</v>
      </c>
      <c r="D291" s="186"/>
      <c r="E291" s="56"/>
      <c r="F291" s="187"/>
      <c r="G291" s="187"/>
      <c r="H291" s="187"/>
      <c r="I291" s="62"/>
      <c r="J291" s="62"/>
      <c r="K291" s="188"/>
      <c r="L291" s="258"/>
      <c r="M291" s="258"/>
      <c r="N291" s="56"/>
      <c r="O291" s="28"/>
      <c r="P291" s="56"/>
      <c r="Q291" s="28"/>
      <c r="R291" s="132"/>
      <c r="S291" s="213"/>
      <c r="T291" s="285"/>
      <c r="U291" s="27" t="s">
        <v>37</v>
      </c>
      <c r="V291" s="186"/>
      <c r="W291" s="56"/>
      <c r="X291" s="187"/>
      <c r="Y291" s="187"/>
      <c r="Z291" s="187"/>
      <c r="AA291" s="62"/>
      <c r="AB291" s="62"/>
      <c r="AC291" s="188"/>
      <c r="AD291" s="258"/>
      <c r="AE291" s="258"/>
      <c r="AF291" s="56"/>
      <c r="AG291" s="28"/>
      <c r="AH291" s="56"/>
      <c r="AI291" s="28"/>
      <c r="AJ291" s="132"/>
      <c r="AK291" s="199"/>
      <c r="AL291" s="285"/>
      <c r="AM291" s="86" t="str">
        <f t="shared" si="29"/>
        <v/>
      </c>
      <c r="AN291" s="121" t="str">
        <f t="shared" si="30"/>
        <v/>
      </c>
      <c r="AO291" s="121" t="str">
        <f t="shared" si="31"/>
        <v/>
      </c>
      <c r="AP291" s="121" t="str">
        <f t="shared" si="32"/>
        <v/>
      </c>
      <c r="AQ291" s="87" t="str">
        <f t="shared" si="33"/>
        <v/>
      </c>
      <c r="AR291" s="37"/>
      <c r="AS291" s="233"/>
      <c r="AT291" s="37"/>
    </row>
    <row r="292" spans="2:46" ht="13.5" customHeight="1" thickBot="1" x14ac:dyDescent="0.2">
      <c r="B292" s="286"/>
      <c r="C292" s="27"/>
      <c r="D292" s="186"/>
      <c r="E292" s="56"/>
      <c r="F292" s="189"/>
      <c r="G292" s="189"/>
      <c r="H292" s="189"/>
      <c r="I292" s="56"/>
      <c r="J292" s="56"/>
      <c r="K292" s="188"/>
      <c r="L292" s="258"/>
      <c r="M292" s="258"/>
      <c r="N292" s="56"/>
      <c r="O292" s="28"/>
      <c r="P292" s="56"/>
      <c r="Q292" s="28"/>
      <c r="R292" s="184"/>
      <c r="S292" s="213"/>
      <c r="T292" s="286"/>
      <c r="U292" s="27"/>
      <c r="V292" s="186"/>
      <c r="W292" s="56"/>
      <c r="X292" s="189"/>
      <c r="Y292" s="189"/>
      <c r="Z292" s="189"/>
      <c r="AA292" s="56"/>
      <c r="AB292" s="56"/>
      <c r="AC292" s="188"/>
      <c r="AD292" s="258"/>
      <c r="AE292" s="258"/>
      <c r="AF292" s="56"/>
      <c r="AG292" s="28"/>
      <c r="AH292" s="56"/>
      <c r="AI292" s="28"/>
      <c r="AJ292" s="184"/>
      <c r="AK292" s="199"/>
      <c r="AL292" s="286"/>
      <c r="AM292" s="122" t="str">
        <f t="shared" si="29"/>
        <v/>
      </c>
      <c r="AN292" s="123" t="str">
        <f t="shared" si="30"/>
        <v/>
      </c>
      <c r="AO292" s="123" t="str">
        <f t="shared" si="31"/>
        <v/>
      </c>
      <c r="AP292" s="123" t="str">
        <f t="shared" si="32"/>
        <v/>
      </c>
      <c r="AQ292" s="124" t="str">
        <f t="shared" si="33"/>
        <v/>
      </c>
      <c r="AR292" s="37"/>
      <c r="AS292" s="233"/>
      <c r="AT292" s="37"/>
    </row>
    <row r="293" spans="2:46" ht="13.5" customHeight="1" x14ac:dyDescent="0.15">
      <c r="B293" s="284" t="s">
        <v>123</v>
      </c>
      <c r="C293" s="25" t="s">
        <v>33</v>
      </c>
      <c r="D293" s="39"/>
      <c r="E293" s="55"/>
      <c r="F293" s="96"/>
      <c r="G293" s="96"/>
      <c r="H293" s="96"/>
      <c r="I293" s="60"/>
      <c r="J293" s="60"/>
      <c r="K293" s="61"/>
      <c r="L293" s="257"/>
      <c r="M293" s="257"/>
      <c r="N293" s="55"/>
      <c r="O293" s="26"/>
      <c r="P293" s="55"/>
      <c r="Q293" s="26"/>
      <c r="R293" s="131"/>
      <c r="S293" s="213"/>
      <c r="T293" s="284" t="s">
        <v>123</v>
      </c>
      <c r="U293" s="25" t="s">
        <v>33</v>
      </c>
      <c r="V293" s="39"/>
      <c r="W293" s="55"/>
      <c r="X293" s="96"/>
      <c r="Y293" s="96"/>
      <c r="Z293" s="96"/>
      <c r="AA293" s="60"/>
      <c r="AB293" s="60"/>
      <c r="AC293" s="61"/>
      <c r="AD293" s="257"/>
      <c r="AE293" s="257"/>
      <c r="AF293" s="55"/>
      <c r="AG293" s="26"/>
      <c r="AH293" s="55"/>
      <c r="AI293" s="26"/>
      <c r="AJ293" s="131"/>
      <c r="AK293" s="199"/>
      <c r="AL293" s="284" t="s">
        <v>123</v>
      </c>
      <c r="AM293" s="119" t="str">
        <f t="shared" si="29"/>
        <v/>
      </c>
      <c r="AN293" s="95" t="str">
        <f t="shared" si="30"/>
        <v/>
      </c>
      <c r="AO293" s="95" t="str">
        <f t="shared" si="31"/>
        <v/>
      </c>
      <c r="AP293" s="95" t="str">
        <f t="shared" si="32"/>
        <v/>
      </c>
      <c r="AQ293" s="120" t="str">
        <f t="shared" si="33"/>
        <v/>
      </c>
      <c r="AR293" s="37"/>
      <c r="AS293" s="233"/>
      <c r="AT293" s="37"/>
    </row>
    <row r="294" spans="2:46" ht="13.5" customHeight="1" x14ac:dyDescent="0.15">
      <c r="B294" s="285"/>
      <c r="C294" s="27" t="s">
        <v>34</v>
      </c>
      <c r="D294" s="186"/>
      <c r="E294" s="56"/>
      <c r="F294" s="187"/>
      <c r="G294" s="187"/>
      <c r="H294" s="187"/>
      <c r="I294" s="62"/>
      <c r="J294" s="62"/>
      <c r="K294" s="188"/>
      <c r="L294" s="258"/>
      <c r="M294" s="258"/>
      <c r="N294" s="56"/>
      <c r="O294" s="28"/>
      <c r="P294" s="56"/>
      <c r="Q294" s="28"/>
      <c r="R294" s="132"/>
      <c r="S294" s="213"/>
      <c r="T294" s="285"/>
      <c r="U294" s="27" t="s">
        <v>34</v>
      </c>
      <c r="V294" s="186"/>
      <c r="W294" s="56"/>
      <c r="X294" s="187"/>
      <c r="Y294" s="187"/>
      <c r="Z294" s="187"/>
      <c r="AA294" s="62"/>
      <c r="AB294" s="62"/>
      <c r="AC294" s="188"/>
      <c r="AD294" s="258"/>
      <c r="AE294" s="258"/>
      <c r="AF294" s="56"/>
      <c r="AG294" s="28"/>
      <c r="AH294" s="56"/>
      <c r="AI294" s="28"/>
      <c r="AJ294" s="132"/>
      <c r="AK294" s="199"/>
      <c r="AL294" s="285"/>
      <c r="AM294" s="86" t="str">
        <f t="shared" si="29"/>
        <v/>
      </c>
      <c r="AN294" s="121" t="str">
        <f t="shared" si="30"/>
        <v/>
      </c>
      <c r="AO294" s="121" t="str">
        <f t="shared" si="31"/>
        <v/>
      </c>
      <c r="AP294" s="121" t="str">
        <f t="shared" si="32"/>
        <v/>
      </c>
      <c r="AQ294" s="87" t="str">
        <f t="shared" si="33"/>
        <v/>
      </c>
      <c r="AR294" s="37"/>
      <c r="AS294" s="233"/>
      <c r="AT294" s="37"/>
    </row>
    <row r="295" spans="2:46" ht="13.5" customHeight="1" x14ac:dyDescent="0.15">
      <c r="B295" s="285"/>
      <c r="C295" s="27" t="s">
        <v>35</v>
      </c>
      <c r="D295" s="186"/>
      <c r="E295" s="56"/>
      <c r="F295" s="187"/>
      <c r="G295" s="187"/>
      <c r="H295" s="187"/>
      <c r="I295" s="62"/>
      <c r="J295" s="62"/>
      <c r="K295" s="188"/>
      <c r="L295" s="258"/>
      <c r="M295" s="258"/>
      <c r="N295" s="56"/>
      <c r="O295" s="28"/>
      <c r="P295" s="56"/>
      <c r="Q295" s="28"/>
      <c r="R295" s="132"/>
      <c r="S295" s="213"/>
      <c r="T295" s="285"/>
      <c r="U295" s="27" t="s">
        <v>35</v>
      </c>
      <c r="V295" s="186"/>
      <c r="W295" s="56"/>
      <c r="X295" s="187"/>
      <c r="Y295" s="187"/>
      <c r="Z295" s="187"/>
      <c r="AA295" s="62"/>
      <c r="AB295" s="62"/>
      <c r="AC295" s="188"/>
      <c r="AD295" s="258"/>
      <c r="AE295" s="258"/>
      <c r="AF295" s="56"/>
      <c r="AG295" s="28"/>
      <c r="AH295" s="56"/>
      <c r="AI295" s="28"/>
      <c r="AJ295" s="132"/>
      <c r="AK295" s="199"/>
      <c r="AL295" s="285"/>
      <c r="AM295" s="86" t="str">
        <f t="shared" si="29"/>
        <v/>
      </c>
      <c r="AN295" s="121" t="str">
        <f t="shared" si="30"/>
        <v/>
      </c>
      <c r="AO295" s="121" t="str">
        <f t="shared" si="31"/>
        <v/>
      </c>
      <c r="AP295" s="121" t="str">
        <f t="shared" si="32"/>
        <v/>
      </c>
      <c r="AQ295" s="87" t="str">
        <f t="shared" si="33"/>
        <v/>
      </c>
      <c r="AR295" s="37"/>
      <c r="AS295" s="233"/>
      <c r="AT295" s="37"/>
    </row>
    <row r="296" spans="2:46" ht="13.5" customHeight="1" x14ac:dyDescent="0.15">
      <c r="B296" s="285"/>
      <c r="C296" s="27" t="s">
        <v>37</v>
      </c>
      <c r="D296" s="186"/>
      <c r="E296" s="56"/>
      <c r="F296" s="187"/>
      <c r="G296" s="187"/>
      <c r="H296" s="187"/>
      <c r="I296" s="62"/>
      <c r="J296" s="62"/>
      <c r="K296" s="188"/>
      <c r="L296" s="258"/>
      <c r="M296" s="258"/>
      <c r="N296" s="56"/>
      <c r="O296" s="28"/>
      <c r="P296" s="56"/>
      <c r="Q296" s="28"/>
      <c r="R296" s="132"/>
      <c r="S296" s="213"/>
      <c r="T296" s="285"/>
      <c r="U296" s="27" t="s">
        <v>37</v>
      </c>
      <c r="V296" s="186"/>
      <c r="W296" s="56"/>
      <c r="X296" s="187"/>
      <c r="Y296" s="187"/>
      <c r="Z296" s="187"/>
      <c r="AA296" s="62"/>
      <c r="AB296" s="62"/>
      <c r="AC296" s="188"/>
      <c r="AD296" s="258"/>
      <c r="AE296" s="258"/>
      <c r="AF296" s="56"/>
      <c r="AG296" s="28"/>
      <c r="AH296" s="56"/>
      <c r="AI296" s="28"/>
      <c r="AJ296" s="132"/>
      <c r="AK296" s="199"/>
      <c r="AL296" s="285"/>
      <c r="AM296" s="86" t="str">
        <f t="shared" si="29"/>
        <v/>
      </c>
      <c r="AN296" s="121" t="str">
        <f t="shared" si="30"/>
        <v/>
      </c>
      <c r="AO296" s="121" t="str">
        <f t="shared" si="31"/>
        <v/>
      </c>
      <c r="AP296" s="121" t="str">
        <f t="shared" si="32"/>
        <v/>
      </c>
      <c r="AQ296" s="87" t="str">
        <f t="shared" si="33"/>
        <v/>
      </c>
      <c r="AR296" s="37"/>
      <c r="AS296" s="233"/>
      <c r="AT296" s="37"/>
    </row>
    <row r="297" spans="2:46" ht="13.5" customHeight="1" thickBot="1" x14ac:dyDescent="0.2">
      <c r="B297" s="286"/>
      <c r="C297" s="27"/>
      <c r="D297" s="186"/>
      <c r="E297" s="56"/>
      <c r="F297" s="189"/>
      <c r="G297" s="189"/>
      <c r="H297" s="189"/>
      <c r="I297" s="56"/>
      <c r="J297" s="56"/>
      <c r="K297" s="188"/>
      <c r="L297" s="258"/>
      <c r="M297" s="258"/>
      <c r="N297" s="56"/>
      <c r="O297" s="28"/>
      <c r="P297" s="56"/>
      <c r="Q297" s="28"/>
      <c r="R297" s="184"/>
      <c r="S297" s="213"/>
      <c r="T297" s="286"/>
      <c r="U297" s="27"/>
      <c r="V297" s="186"/>
      <c r="W297" s="56"/>
      <c r="X297" s="189"/>
      <c r="Y297" s="189"/>
      <c r="Z297" s="189"/>
      <c r="AA297" s="56"/>
      <c r="AB297" s="56"/>
      <c r="AC297" s="188"/>
      <c r="AD297" s="258"/>
      <c r="AE297" s="258"/>
      <c r="AF297" s="56"/>
      <c r="AG297" s="28"/>
      <c r="AH297" s="56"/>
      <c r="AI297" s="28"/>
      <c r="AJ297" s="184"/>
      <c r="AK297" s="199"/>
      <c r="AL297" s="286"/>
      <c r="AM297" s="122" t="str">
        <f t="shared" si="29"/>
        <v/>
      </c>
      <c r="AN297" s="123" t="str">
        <f t="shared" si="30"/>
        <v/>
      </c>
      <c r="AO297" s="123" t="str">
        <f t="shared" si="31"/>
        <v/>
      </c>
      <c r="AP297" s="123" t="str">
        <f t="shared" si="32"/>
        <v/>
      </c>
      <c r="AQ297" s="124" t="str">
        <f t="shared" si="33"/>
        <v/>
      </c>
      <c r="AR297" s="37"/>
      <c r="AS297" s="233"/>
      <c r="AT297" s="37"/>
    </row>
    <row r="298" spans="2:46" ht="13.5" customHeight="1" x14ac:dyDescent="0.15">
      <c r="B298" s="284" t="s">
        <v>124</v>
      </c>
      <c r="C298" s="25" t="s">
        <v>33</v>
      </c>
      <c r="D298" s="39"/>
      <c r="E298" s="55"/>
      <c r="F298" s="96"/>
      <c r="G298" s="96"/>
      <c r="H298" s="96"/>
      <c r="I298" s="60"/>
      <c r="J298" s="60"/>
      <c r="K298" s="61"/>
      <c r="L298" s="257"/>
      <c r="M298" s="257"/>
      <c r="N298" s="55"/>
      <c r="O298" s="26"/>
      <c r="P298" s="55"/>
      <c r="Q298" s="26"/>
      <c r="R298" s="131"/>
      <c r="S298" s="213"/>
      <c r="T298" s="284" t="s">
        <v>124</v>
      </c>
      <c r="U298" s="25" t="s">
        <v>33</v>
      </c>
      <c r="V298" s="39"/>
      <c r="W298" s="55"/>
      <c r="X298" s="96"/>
      <c r="Y298" s="96"/>
      <c r="Z298" s="96"/>
      <c r="AA298" s="60"/>
      <c r="AB298" s="60"/>
      <c r="AC298" s="61"/>
      <c r="AD298" s="257"/>
      <c r="AE298" s="257"/>
      <c r="AF298" s="55"/>
      <c r="AG298" s="26"/>
      <c r="AH298" s="55"/>
      <c r="AI298" s="26"/>
      <c r="AJ298" s="131"/>
      <c r="AK298" s="199"/>
      <c r="AL298" s="284" t="s">
        <v>124</v>
      </c>
      <c r="AM298" s="119" t="str">
        <f t="shared" si="29"/>
        <v/>
      </c>
      <c r="AN298" s="95" t="str">
        <f t="shared" si="30"/>
        <v/>
      </c>
      <c r="AO298" s="95" t="str">
        <f t="shared" si="31"/>
        <v/>
      </c>
      <c r="AP298" s="95" t="str">
        <f t="shared" si="32"/>
        <v/>
      </c>
      <c r="AQ298" s="120" t="str">
        <f t="shared" si="33"/>
        <v/>
      </c>
      <c r="AR298" s="37"/>
      <c r="AS298" s="233"/>
      <c r="AT298" s="37"/>
    </row>
    <row r="299" spans="2:46" ht="13.5" customHeight="1" x14ac:dyDescent="0.15">
      <c r="B299" s="285"/>
      <c r="C299" s="27" t="s">
        <v>34</v>
      </c>
      <c r="D299" s="186"/>
      <c r="E299" s="56"/>
      <c r="F299" s="187"/>
      <c r="G299" s="187"/>
      <c r="H299" s="187"/>
      <c r="I299" s="62"/>
      <c r="J299" s="62"/>
      <c r="K299" s="188"/>
      <c r="L299" s="258"/>
      <c r="M299" s="258"/>
      <c r="N299" s="56"/>
      <c r="O299" s="28"/>
      <c r="P299" s="56"/>
      <c r="Q299" s="28"/>
      <c r="R299" s="132"/>
      <c r="S299" s="213"/>
      <c r="T299" s="285"/>
      <c r="U299" s="27" t="s">
        <v>34</v>
      </c>
      <c r="V299" s="186"/>
      <c r="W299" s="56"/>
      <c r="X299" s="187"/>
      <c r="Y299" s="187"/>
      <c r="Z299" s="187"/>
      <c r="AA299" s="62"/>
      <c r="AB299" s="62"/>
      <c r="AC299" s="188"/>
      <c r="AD299" s="258"/>
      <c r="AE299" s="258"/>
      <c r="AF299" s="56"/>
      <c r="AG299" s="28"/>
      <c r="AH299" s="56"/>
      <c r="AI299" s="28"/>
      <c r="AJ299" s="132"/>
      <c r="AK299" s="199"/>
      <c r="AL299" s="285"/>
      <c r="AM299" s="86" t="str">
        <f t="shared" si="29"/>
        <v/>
      </c>
      <c r="AN299" s="121" t="str">
        <f t="shared" si="30"/>
        <v/>
      </c>
      <c r="AO299" s="121" t="str">
        <f t="shared" si="31"/>
        <v/>
      </c>
      <c r="AP299" s="121" t="str">
        <f t="shared" si="32"/>
        <v/>
      </c>
      <c r="AQ299" s="87" t="str">
        <f t="shared" si="33"/>
        <v/>
      </c>
      <c r="AR299" s="37"/>
      <c r="AS299" s="233"/>
      <c r="AT299" s="37"/>
    </row>
    <row r="300" spans="2:46" ht="13.5" customHeight="1" x14ac:dyDescent="0.15">
      <c r="B300" s="285"/>
      <c r="C300" s="27" t="s">
        <v>35</v>
      </c>
      <c r="D300" s="186"/>
      <c r="E300" s="56"/>
      <c r="F300" s="187"/>
      <c r="G300" s="187"/>
      <c r="H300" s="187"/>
      <c r="I300" s="62"/>
      <c r="J300" s="62"/>
      <c r="K300" s="188"/>
      <c r="L300" s="258"/>
      <c r="M300" s="258"/>
      <c r="N300" s="56"/>
      <c r="O300" s="28"/>
      <c r="P300" s="56"/>
      <c r="Q300" s="28"/>
      <c r="R300" s="132"/>
      <c r="S300" s="213"/>
      <c r="T300" s="285"/>
      <c r="U300" s="27" t="s">
        <v>35</v>
      </c>
      <c r="V300" s="186"/>
      <c r="W300" s="56"/>
      <c r="X300" s="187"/>
      <c r="Y300" s="187"/>
      <c r="Z300" s="187"/>
      <c r="AA300" s="62"/>
      <c r="AB300" s="62"/>
      <c r="AC300" s="188"/>
      <c r="AD300" s="258"/>
      <c r="AE300" s="258"/>
      <c r="AF300" s="56"/>
      <c r="AG300" s="28"/>
      <c r="AH300" s="56"/>
      <c r="AI300" s="28"/>
      <c r="AJ300" s="132"/>
      <c r="AK300" s="199"/>
      <c r="AL300" s="285"/>
      <c r="AM300" s="86" t="str">
        <f t="shared" si="29"/>
        <v/>
      </c>
      <c r="AN300" s="121" t="str">
        <f t="shared" si="30"/>
        <v/>
      </c>
      <c r="AO300" s="121" t="str">
        <f t="shared" si="31"/>
        <v/>
      </c>
      <c r="AP300" s="121" t="str">
        <f t="shared" si="32"/>
        <v/>
      </c>
      <c r="AQ300" s="87" t="str">
        <f t="shared" si="33"/>
        <v/>
      </c>
      <c r="AR300" s="37"/>
      <c r="AS300" s="233"/>
      <c r="AT300" s="37"/>
    </row>
    <row r="301" spans="2:46" ht="13.5" customHeight="1" x14ac:dyDescent="0.15">
      <c r="B301" s="285"/>
      <c r="C301" s="27" t="s">
        <v>37</v>
      </c>
      <c r="D301" s="186"/>
      <c r="E301" s="56"/>
      <c r="F301" s="187"/>
      <c r="G301" s="187"/>
      <c r="H301" s="187"/>
      <c r="I301" s="62"/>
      <c r="J301" s="62"/>
      <c r="K301" s="188"/>
      <c r="L301" s="258"/>
      <c r="M301" s="258"/>
      <c r="N301" s="56"/>
      <c r="O301" s="28"/>
      <c r="P301" s="56"/>
      <c r="Q301" s="28"/>
      <c r="R301" s="132"/>
      <c r="S301" s="213"/>
      <c r="T301" s="285"/>
      <c r="U301" s="27" t="s">
        <v>37</v>
      </c>
      <c r="V301" s="186"/>
      <c r="W301" s="56"/>
      <c r="X301" s="187"/>
      <c r="Y301" s="187"/>
      <c r="Z301" s="187"/>
      <c r="AA301" s="62"/>
      <c r="AB301" s="62"/>
      <c r="AC301" s="188"/>
      <c r="AD301" s="258"/>
      <c r="AE301" s="258"/>
      <c r="AF301" s="56"/>
      <c r="AG301" s="28"/>
      <c r="AH301" s="56"/>
      <c r="AI301" s="28"/>
      <c r="AJ301" s="132"/>
      <c r="AK301" s="199"/>
      <c r="AL301" s="285"/>
      <c r="AM301" s="86" t="str">
        <f t="shared" si="29"/>
        <v/>
      </c>
      <c r="AN301" s="121" t="str">
        <f t="shared" si="30"/>
        <v/>
      </c>
      <c r="AO301" s="121" t="str">
        <f t="shared" si="31"/>
        <v/>
      </c>
      <c r="AP301" s="121" t="str">
        <f t="shared" si="32"/>
        <v/>
      </c>
      <c r="AQ301" s="87" t="str">
        <f t="shared" si="33"/>
        <v/>
      </c>
      <c r="AR301" s="37"/>
      <c r="AS301" s="233"/>
      <c r="AT301" s="37"/>
    </row>
    <row r="302" spans="2:46" ht="13.5" customHeight="1" thickBot="1" x14ac:dyDescent="0.2">
      <c r="B302" s="286"/>
      <c r="C302" s="27"/>
      <c r="D302" s="186"/>
      <c r="E302" s="56"/>
      <c r="F302" s="189"/>
      <c r="G302" s="189"/>
      <c r="H302" s="189"/>
      <c r="I302" s="56"/>
      <c r="J302" s="56"/>
      <c r="K302" s="188"/>
      <c r="L302" s="258"/>
      <c r="M302" s="258"/>
      <c r="N302" s="56"/>
      <c r="O302" s="28"/>
      <c r="P302" s="56"/>
      <c r="Q302" s="28"/>
      <c r="R302" s="184"/>
      <c r="S302" s="213"/>
      <c r="T302" s="286"/>
      <c r="U302" s="27"/>
      <c r="V302" s="186"/>
      <c r="W302" s="56"/>
      <c r="X302" s="189"/>
      <c r="Y302" s="189"/>
      <c r="Z302" s="189"/>
      <c r="AA302" s="56"/>
      <c r="AB302" s="56"/>
      <c r="AC302" s="188"/>
      <c r="AD302" s="258"/>
      <c r="AE302" s="258"/>
      <c r="AF302" s="56"/>
      <c r="AG302" s="28"/>
      <c r="AH302" s="56"/>
      <c r="AI302" s="28"/>
      <c r="AJ302" s="184"/>
      <c r="AK302" s="199"/>
      <c r="AL302" s="286"/>
      <c r="AM302" s="122" t="str">
        <f t="shared" si="29"/>
        <v/>
      </c>
      <c r="AN302" s="123" t="str">
        <f t="shared" si="30"/>
        <v/>
      </c>
      <c r="AO302" s="123" t="str">
        <f t="shared" si="31"/>
        <v/>
      </c>
      <c r="AP302" s="123" t="str">
        <f t="shared" si="32"/>
        <v/>
      </c>
      <c r="AQ302" s="124" t="str">
        <f t="shared" si="33"/>
        <v/>
      </c>
      <c r="AR302" s="37"/>
      <c r="AS302" s="233"/>
      <c r="AT302" s="37"/>
    </row>
    <row r="303" spans="2:46" ht="13.5" customHeight="1" x14ac:dyDescent="0.15">
      <c r="B303" s="284" t="s">
        <v>125</v>
      </c>
      <c r="C303" s="25" t="s">
        <v>33</v>
      </c>
      <c r="D303" s="39"/>
      <c r="E303" s="55"/>
      <c r="F303" s="96"/>
      <c r="G303" s="96"/>
      <c r="H303" s="96"/>
      <c r="I303" s="60"/>
      <c r="J303" s="60"/>
      <c r="K303" s="61"/>
      <c r="L303" s="257"/>
      <c r="M303" s="257"/>
      <c r="N303" s="55"/>
      <c r="O303" s="26"/>
      <c r="P303" s="55"/>
      <c r="Q303" s="26"/>
      <c r="R303" s="131"/>
      <c r="S303" s="213"/>
      <c r="T303" s="284" t="s">
        <v>125</v>
      </c>
      <c r="U303" s="25" t="s">
        <v>33</v>
      </c>
      <c r="V303" s="39"/>
      <c r="W303" s="55"/>
      <c r="X303" s="96"/>
      <c r="Y303" s="96"/>
      <c r="Z303" s="96"/>
      <c r="AA303" s="60"/>
      <c r="AB303" s="60"/>
      <c r="AC303" s="61"/>
      <c r="AD303" s="257"/>
      <c r="AE303" s="257"/>
      <c r="AF303" s="55"/>
      <c r="AG303" s="26"/>
      <c r="AH303" s="55"/>
      <c r="AI303" s="26"/>
      <c r="AJ303" s="131"/>
      <c r="AK303" s="199"/>
      <c r="AL303" s="284" t="s">
        <v>125</v>
      </c>
      <c r="AM303" s="119" t="str">
        <f t="shared" si="29"/>
        <v/>
      </c>
      <c r="AN303" s="95" t="str">
        <f t="shared" si="30"/>
        <v/>
      </c>
      <c r="AO303" s="95" t="str">
        <f t="shared" si="31"/>
        <v/>
      </c>
      <c r="AP303" s="95" t="str">
        <f t="shared" si="32"/>
        <v/>
      </c>
      <c r="AQ303" s="120" t="str">
        <f t="shared" si="33"/>
        <v/>
      </c>
      <c r="AR303" s="37"/>
      <c r="AS303" s="233"/>
      <c r="AT303" s="37"/>
    </row>
    <row r="304" spans="2:46" ht="13.5" customHeight="1" x14ac:dyDescent="0.15">
      <c r="B304" s="285"/>
      <c r="C304" s="27" t="s">
        <v>34</v>
      </c>
      <c r="D304" s="186"/>
      <c r="E304" s="56"/>
      <c r="F304" s="187"/>
      <c r="G304" s="187"/>
      <c r="H304" s="187"/>
      <c r="I304" s="62"/>
      <c r="J304" s="62"/>
      <c r="K304" s="188"/>
      <c r="L304" s="258"/>
      <c r="M304" s="258"/>
      <c r="N304" s="56"/>
      <c r="O304" s="28"/>
      <c r="P304" s="56"/>
      <c r="Q304" s="28"/>
      <c r="R304" s="132"/>
      <c r="S304" s="213"/>
      <c r="T304" s="285"/>
      <c r="U304" s="27" t="s">
        <v>34</v>
      </c>
      <c r="V304" s="186"/>
      <c r="W304" s="56"/>
      <c r="X304" s="187"/>
      <c r="Y304" s="187"/>
      <c r="Z304" s="187"/>
      <c r="AA304" s="62"/>
      <c r="AB304" s="62"/>
      <c r="AC304" s="188"/>
      <c r="AD304" s="258"/>
      <c r="AE304" s="258"/>
      <c r="AF304" s="56"/>
      <c r="AG304" s="28"/>
      <c r="AH304" s="56"/>
      <c r="AI304" s="28"/>
      <c r="AJ304" s="132"/>
      <c r="AK304" s="199"/>
      <c r="AL304" s="285"/>
      <c r="AM304" s="86" t="str">
        <f t="shared" si="29"/>
        <v/>
      </c>
      <c r="AN304" s="121" t="str">
        <f t="shared" si="30"/>
        <v/>
      </c>
      <c r="AO304" s="121" t="str">
        <f t="shared" si="31"/>
        <v/>
      </c>
      <c r="AP304" s="121" t="str">
        <f t="shared" si="32"/>
        <v/>
      </c>
      <c r="AQ304" s="87" t="str">
        <f t="shared" si="33"/>
        <v/>
      </c>
      <c r="AR304" s="37"/>
      <c r="AS304" s="233"/>
      <c r="AT304" s="37"/>
    </row>
    <row r="305" spans="2:46" ht="13.5" customHeight="1" x14ac:dyDescent="0.15">
      <c r="B305" s="285"/>
      <c r="C305" s="27" t="s">
        <v>35</v>
      </c>
      <c r="D305" s="186"/>
      <c r="E305" s="56"/>
      <c r="F305" s="187"/>
      <c r="G305" s="187"/>
      <c r="H305" s="187"/>
      <c r="I305" s="62"/>
      <c r="J305" s="62"/>
      <c r="K305" s="188"/>
      <c r="L305" s="258"/>
      <c r="M305" s="258"/>
      <c r="N305" s="56"/>
      <c r="O305" s="28"/>
      <c r="P305" s="56"/>
      <c r="Q305" s="28"/>
      <c r="R305" s="132"/>
      <c r="S305" s="213"/>
      <c r="T305" s="285"/>
      <c r="U305" s="27" t="s">
        <v>35</v>
      </c>
      <c r="V305" s="186"/>
      <c r="W305" s="56"/>
      <c r="X305" s="187"/>
      <c r="Y305" s="187"/>
      <c r="Z305" s="187"/>
      <c r="AA305" s="62"/>
      <c r="AB305" s="62"/>
      <c r="AC305" s="188"/>
      <c r="AD305" s="258"/>
      <c r="AE305" s="258"/>
      <c r="AF305" s="56"/>
      <c r="AG305" s="28"/>
      <c r="AH305" s="56"/>
      <c r="AI305" s="28"/>
      <c r="AJ305" s="132"/>
      <c r="AK305" s="199"/>
      <c r="AL305" s="285"/>
      <c r="AM305" s="86" t="str">
        <f t="shared" si="29"/>
        <v/>
      </c>
      <c r="AN305" s="121" t="str">
        <f t="shared" si="30"/>
        <v/>
      </c>
      <c r="AO305" s="121" t="str">
        <f t="shared" si="31"/>
        <v/>
      </c>
      <c r="AP305" s="121" t="str">
        <f t="shared" si="32"/>
        <v/>
      </c>
      <c r="AQ305" s="87" t="str">
        <f t="shared" si="33"/>
        <v/>
      </c>
      <c r="AR305" s="37"/>
      <c r="AS305" s="233"/>
      <c r="AT305" s="37"/>
    </row>
    <row r="306" spans="2:46" ht="13.5" customHeight="1" x14ac:dyDescent="0.15">
      <c r="B306" s="285"/>
      <c r="C306" s="27" t="s">
        <v>37</v>
      </c>
      <c r="D306" s="186"/>
      <c r="E306" s="56"/>
      <c r="F306" s="187"/>
      <c r="G306" s="187"/>
      <c r="H306" s="187"/>
      <c r="I306" s="62"/>
      <c r="J306" s="62"/>
      <c r="K306" s="188"/>
      <c r="L306" s="258"/>
      <c r="M306" s="258"/>
      <c r="N306" s="56"/>
      <c r="O306" s="28"/>
      <c r="P306" s="56"/>
      <c r="Q306" s="28"/>
      <c r="R306" s="132"/>
      <c r="S306" s="213"/>
      <c r="T306" s="285"/>
      <c r="U306" s="27" t="s">
        <v>37</v>
      </c>
      <c r="V306" s="186"/>
      <c r="W306" s="56"/>
      <c r="X306" s="187"/>
      <c r="Y306" s="187"/>
      <c r="Z306" s="187"/>
      <c r="AA306" s="62"/>
      <c r="AB306" s="62"/>
      <c r="AC306" s="188"/>
      <c r="AD306" s="258"/>
      <c r="AE306" s="258"/>
      <c r="AF306" s="56"/>
      <c r="AG306" s="28"/>
      <c r="AH306" s="56"/>
      <c r="AI306" s="28"/>
      <c r="AJ306" s="132"/>
      <c r="AK306" s="199"/>
      <c r="AL306" s="285"/>
      <c r="AM306" s="86" t="str">
        <f t="shared" si="29"/>
        <v/>
      </c>
      <c r="AN306" s="121" t="str">
        <f t="shared" si="30"/>
        <v/>
      </c>
      <c r="AO306" s="121" t="str">
        <f t="shared" si="31"/>
        <v/>
      </c>
      <c r="AP306" s="121" t="str">
        <f t="shared" si="32"/>
        <v/>
      </c>
      <c r="AQ306" s="87" t="str">
        <f t="shared" si="33"/>
        <v/>
      </c>
      <c r="AR306" s="37"/>
      <c r="AS306" s="233"/>
      <c r="AT306" s="37"/>
    </row>
    <row r="307" spans="2:46" ht="13.5" customHeight="1" thickBot="1" x14ac:dyDescent="0.2">
      <c r="B307" s="286"/>
      <c r="C307" s="27"/>
      <c r="D307" s="186"/>
      <c r="E307" s="56"/>
      <c r="F307" s="189"/>
      <c r="G307" s="189"/>
      <c r="H307" s="189"/>
      <c r="I307" s="56"/>
      <c r="J307" s="56"/>
      <c r="K307" s="188"/>
      <c r="L307" s="258"/>
      <c r="M307" s="258"/>
      <c r="N307" s="56"/>
      <c r="O307" s="28"/>
      <c r="P307" s="56"/>
      <c r="Q307" s="28"/>
      <c r="R307" s="184"/>
      <c r="S307" s="213"/>
      <c r="T307" s="286"/>
      <c r="U307" s="27"/>
      <c r="V307" s="186"/>
      <c r="W307" s="56"/>
      <c r="X307" s="189"/>
      <c r="Y307" s="189"/>
      <c r="Z307" s="189"/>
      <c r="AA307" s="56"/>
      <c r="AB307" s="56"/>
      <c r="AC307" s="188"/>
      <c r="AD307" s="258"/>
      <c r="AE307" s="258"/>
      <c r="AF307" s="56"/>
      <c r="AG307" s="28"/>
      <c r="AH307" s="56"/>
      <c r="AI307" s="28"/>
      <c r="AJ307" s="184"/>
      <c r="AK307" s="199"/>
      <c r="AL307" s="286"/>
      <c r="AM307" s="122" t="str">
        <f t="shared" si="29"/>
        <v/>
      </c>
      <c r="AN307" s="123" t="str">
        <f t="shared" si="30"/>
        <v/>
      </c>
      <c r="AO307" s="123" t="str">
        <f t="shared" si="31"/>
        <v/>
      </c>
      <c r="AP307" s="123" t="str">
        <f t="shared" si="32"/>
        <v/>
      </c>
      <c r="AQ307" s="124" t="str">
        <f t="shared" si="33"/>
        <v/>
      </c>
      <c r="AR307" s="37"/>
      <c r="AS307" s="233"/>
      <c r="AT307" s="37"/>
    </row>
    <row r="308" spans="2:46" ht="13.5" customHeight="1" x14ac:dyDescent="0.15">
      <c r="B308" s="284" t="s">
        <v>126</v>
      </c>
      <c r="C308" s="25" t="s">
        <v>33</v>
      </c>
      <c r="D308" s="39"/>
      <c r="E308" s="55"/>
      <c r="F308" s="96"/>
      <c r="G308" s="96"/>
      <c r="H308" s="96"/>
      <c r="I308" s="60"/>
      <c r="J308" s="60"/>
      <c r="K308" s="61"/>
      <c r="L308" s="257"/>
      <c r="M308" s="257"/>
      <c r="N308" s="55"/>
      <c r="O308" s="26"/>
      <c r="P308" s="55"/>
      <c r="Q308" s="26"/>
      <c r="R308" s="131"/>
      <c r="S308" s="213"/>
      <c r="T308" s="284" t="s">
        <v>126</v>
      </c>
      <c r="U308" s="25" t="s">
        <v>33</v>
      </c>
      <c r="V308" s="39"/>
      <c r="W308" s="55"/>
      <c r="X308" s="96"/>
      <c r="Y308" s="96"/>
      <c r="Z308" s="96"/>
      <c r="AA308" s="60"/>
      <c r="AB308" s="60"/>
      <c r="AC308" s="61"/>
      <c r="AD308" s="257"/>
      <c r="AE308" s="257"/>
      <c r="AF308" s="55"/>
      <c r="AG308" s="26"/>
      <c r="AH308" s="55"/>
      <c r="AI308" s="26"/>
      <c r="AJ308" s="131"/>
      <c r="AK308" s="199"/>
      <c r="AL308" s="284" t="s">
        <v>126</v>
      </c>
      <c r="AM308" s="119" t="str">
        <f t="shared" si="29"/>
        <v/>
      </c>
      <c r="AN308" s="95" t="str">
        <f t="shared" si="30"/>
        <v/>
      </c>
      <c r="AO308" s="95" t="str">
        <f t="shared" si="31"/>
        <v/>
      </c>
      <c r="AP308" s="95" t="str">
        <f t="shared" si="32"/>
        <v/>
      </c>
      <c r="AQ308" s="120" t="str">
        <f t="shared" si="33"/>
        <v/>
      </c>
      <c r="AR308" s="37"/>
      <c r="AS308" s="233"/>
      <c r="AT308" s="37"/>
    </row>
    <row r="309" spans="2:46" ht="13.5" customHeight="1" x14ac:dyDescent="0.15">
      <c r="B309" s="285"/>
      <c r="C309" s="27" t="s">
        <v>34</v>
      </c>
      <c r="D309" s="186"/>
      <c r="E309" s="56"/>
      <c r="F309" s="187"/>
      <c r="G309" s="187"/>
      <c r="H309" s="187"/>
      <c r="I309" s="62"/>
      <c r="J309" s="62"/>
      <c r="K309" s="188"/>
      <c r="L309" s="258"/>
      <c r="M309" s="258"/>
      <c r="N309" s="56"/>
      <c r="O309" s="28"/>
      <c r="P309" s="56"/>
      <c r="Q309" s="28"/>
      <c r="R309" s="132"/>
      <c r="S309" s="213"/>
      <c r="T309" s="285"/>
      <c r="U309" s="27" t="s">
        <v>34</v>
      </c>
      <c r="V309" s="186"/>
      <c r="W309" s="56"/>
      <c r="X309" s="187"/>
      <c r="Y309" s="187"/>
      <c r="Z309" s="187"/>
      <c r="AA309" s="62"/>
      <c r="AB309" s="62"/>
      <c r="AC309" s="188"/>
      <c r="AD309" s="258"/>
      <c r="AE309" s="258"/>
      <c r="AF309" s="56"/>
      <c r="AG309" s="28"/>
      <c r="AH309" s="56"/>
      <c r="AI309" s="28"/>
      <c r="AJ309" s="132"/>
      <c r="AK309" s="199"/>
      <c r="AL309" s="285"/>
      <c r="AM309" s="86" t="str">
        <f t="shared" si="29"/>
        <v/>
      </c>
      <c r="AN309" s="121" t="str">
        <f t="shared" si="30"/>
        <v/>
      </c>
      <c r="AO309" s="121" t="str">
        <f t="shared" si="31"/>
        <v/>
      </c>
      <c r="AP309" s="121" t="str">
        <f t="shared" si="32"/>
        <v/>
      </c>
      <c r="AQ309" s="87" t="str">
        <f t="shared" si="33"/>
        <v/>
      </c>
      <c r="AR309" s="37"/>
      <c r="AS309" s="233"/>
      <c r="AT309" s="37"/>
    </row>
    <row r="310" spans="2:46" ht="13.5" customHeight="1" x14ac:dyDescent="0.15">
      <c r="B310" s="285"/>
      <c r="C310" s="27" t="s">
        <v>35</v>
      </c>
      <c r="D310" s="186"/>
      <c r="E310" s="56"/>
      <c r="F310" s="187"/>
      <c r="G310" s="187"/>
      <c r="H310" s="187"/>
      <c r="I310" s="62"/>
      <c r="J310" s="62"/>
      <c r="K310" s="188"/>
      <c r="L310" s="258"/>
      <c r="M310" s="258"/>
      <c r="N310" s="56"/>
      <c r="O310" s="28"/>
      <c r="P310" s="56"/>
      <c r="Q310" s="28"/>
      <c r="R310" s="132"/>
      <c r="S310" s="213"/>
      <c r="T310" s="285"/>
      <c r="U310" s="27" t="s">
        <v>35</v>
      </c>
      <c r="V310" s="186"/>
      <c r="W310" s="56"/>
      <c r="X310" s="187"/>
      <c r="Y310" s="187"/>
      <c r="Z310" s="187"/>
      <c r="AA310" s="62"/>
      <c r="AB310" s="62"/>
      <c r="AC310" s="188"/>
      <c r="AD310" s="258"/>
      <c r="AE310" s="258"/>
      <c r="AF310" s="56"/>
      <c r="AG310" s="28"/>
      <c r="AH310" s="56"/>
      <c r="AI310" s="28"/>
      <c r="AJ310" s="132"/>
      <c r="AK310" s="199"/>
      <c r="AL310" s="285"/>
      <c r="AM310" s="86" t="str">
        <f t="shared" si="29"/>
        <v/>
      </c>
      <c r="AN310" s="121" t="str">
        <f t="shared" si="30"/>
        <v/>
      </c>
      <c r="AO310" s="121" t="str">
        <f t="shared" si="31"/>
        <v/>
      </c>
      <c r="AP310" s="121" t="str">
        <f t="shared" si="32"/>
        <v/>
      </c>
      <c r="AQ310" s="87" t="str">
        <f t="shared" si="33"/>
        <v/>
      </c>
      <c r="AR310" s="37"/>
      <c r="AS310" s="233"/>
      <c r="AT310" s="37"/>
    </row>
    <row r="311" spans="2:46" ht="13.5" customHeight="1" x14ac:dyDescent="0.15">
      <c r="B311" s="285"/>
      <c r="C311" s="27" t="s">
        <v>37</v>
      </c>
      <c r="D311" s="186"/>
      <c r="E311" s="56"/>
      <c r="F311" s="187"/>
      <c r="G311" s="187"/>
      <c r="H311" s="187"/>
      <c r="I311" s="62"/>
      <c r="J311" s="62"/>
      <c r="K311" s="188"/>
      <c r="L311" s="258"/>
      <c r="M311" s="258"/>
      <c r="N311" s="56"/>
      <c r="O311" s="28"/>
      <c r="P311" s="56"/>
      <c r="Q311" s="28"/>
      <c r="R311" s="132"/>
      <c r="S311" s="213"/>
      <c r="T311" s="285"/>
      <c r="U311" s="27" t="s">
        <v>37</v>
      </c>
      <c r="V311" s="186"/>
      <c r="W311" s="56"/>
      <c r="X311" s="187"/>
      <c r="Y311" s="187"/>
      <c r="Z311" s="187"/>
      <c r="AA311" s="62"/>
      <c r="AB311" s="62"/>
      <c r="AC311" s="188"/>
      <c r="AD311" s="258"/>
      <c r="AE311" s="258"/>
      <c r="AF311" s="56"/>
      <c r="AG311" s="28"/>
      <c r="AH311" s="56"/>
      <c r="AI311" s="28"/>
      <c r="AJ311" s="132"/>
      <c r="AK311" s="199"/>
      <c r="AL311" s="285"/>
      <c r="AM311" s="86" t="str">
        <f t="shared" si="29"/>
        <v/>
      </c>
      <c r="AN311" s="121" t="str">
        <f t="shared" si="30"/>
        <v/>
      </c>
      <c r="AO311" s="121" t="str">
        <f t="shared" si="31"/>
        <v/>
      </c>
      <c r="AP311" s="121" t="str">
        <f t="shared" si="32"/>
        <v/>
      </c>
      <c r="AQ311" s="87" t="str">
        <f t="shared" si="33"/>
        <v/>
      </c>
      <c r="AR311" s="37"/>
      <c r="AS311" s="233"/>
      <c r="AT311" s="37"/>
    </row>
    <row r="312" spans="2:46" ht="13.5" customHeight="1" thickBot="1" x14ac:dyDescent="0.2">
      <c r="B312" s="286"/>
      <c r="C312" s="27"/>
      <c r="D312" s="186"/>
      <c r="E312" s="56"/>
      <c r="F312" s="189"/>
      <c r="G312" s="189"/>
      <c r="H312" s="189"/>
      <c r="I312" s="56"/>
      <c r="J312" s="56"/>
      <c r="K312" s="188"/>
      <c r="L312" s="258"/>
      <c r="M312" s="258"/>
      <c r="N312" s="56"/>
      <c r="O312" s="28"/>
      <c r="P312" s="56"/>
      <c r="Q312" s="28"/>
      <c r="R312" s="184"/>
      <c r="S312" s="213"/>
      <c r="T312" s="286"/>
      <c r="U312" s="27"/>
      <c r="V312" s="186"/>
      <c r="W312" s="56"/>
      <c r="X312" s="189"/>
      <c r="Y312" s="189"/>
      <c r="Z312" s="189"/>
      <c r="AA312" s="56"/>
      <c r="AB312" s="56"/>
      <c r="AC312" s="188"/>
      <c r="AD312" s="258"/>
      <c r="AE312" s="258"/>
      <c r="AF312" s="56"/>
      <c r="AG312" s="28"/>
      <c r="AH312" s="56"/>
      <c r="AI312" s="28"/>
      <c r="AJ312" s="184"/>
      <c r="AK312" s="199"/>
      <c r="AL312" s="286"/>
      <c r="AM312" s="122" t="str">
        <f t="shared" si="29"/>
        <v/>
      </c>
      <c r="AN312" s="123" t="str">
        <f t="shared" si="30"/>
        <v/>
      </c>
      <c r="AO312" s="123" t="str">
        <f t="shared" si="31"/>
        <v/>
      </c>
      <c r="AP312" s="123" t="str">
        <f t="shared" si="32"/>
        <v/>
      </c>
      <c r="AQ312" s="124" t="str">
        <f t="shared" si="33"/>
        <v/>
      </c>
      <c r="AR312" s="37"/>
      <c r="AS312" s="233"/>
      <c r="AT312" s="37"/>
    </row>
    <row r="313" spans="2:46" ht="13.5" customHeight="1" x14ac:dyDescent="0.15">
      <c r="B313" s="284" t="s">
        <v>127</v>
      </c>
      <c r="C313" s="25" t="s">
        <v>33</v>
      </c>
      <c r="D313" s="39"/>
      <c r="E313" s="55"/>
      <c r="F313" s="96"/>
      <c r="G313" s="96"/>
      <c r="H313" s="96"/>
      <c r="I313" s="60"/>
      <c r="J313" s="60"/>
      <c r="K313" s="61"/>
      <c r="L313" s="257"/>
      <c r="M313" s="257"/>
      <c r="N313" s="55"/>
      <c r="O313" s="26"/>
      <c r="P313" s="55"/>
      <c r="Q313" s="26"/>
      <c r="R313" s="131"/>
      <c r="S313" s="213"/>
      <c r="T313" s="284" t="s">
        <v>127</v>
      </c>
      <c r="U313" s="25" t="s">
        <v>33</v>
      </c>
      <c r="V313" s="39"/>
      <c r="W313" s="55"/>
      <c r="X313" s="96"/>
      <c r="Y313" s="96"/>
      <c r="Z313" s="96"/>
      <c r="AA313" s="60"/>
      <c r="AB313" s="60"/>
      <c r="AC313" s="61"/>
      <c r="AD313" s="257"/>
      <c r="AE313" s="257"/>
      <c r="AF313" s="55"/>
      <c r="AG313" s="26"/>
      <c r="AH313" s="55"/>
      <c r="AI313" s="26"/>
      <c r="AJ313" s="131"/>
      <c r="AK313" s="199"/>
      <c r="AL313" s="284" t="s">
        <v>127</v>
      </c>
      <c r="AM313" s="119" t="str">
        <f t="shared" si="29"/>
        <v/>
      </c>
      <c r="AN313" s="95" t="str">
        <f t="shared" si="30"/>
        <v/>
      </c>
      <c r="AO313" s="95" t="str">
        <f t="shared" si="31"/>
        <v/>
      </c>
      <c r="AP313" s="95" t="str">
        <f t="shared" si="32"/>
        <v/>
      </c>
      <c r="AQ313" s="120" t="str">
        <f t="shared" si="33"/>
        <v/>
      </c>
      <c r="AR313" s="37"/>
      <c r="AS313" s="233"/>
      <c r="AT313" s="37"/>
    </row>
    <row r="314" spans="2:46" ht="13.5" customHeight="1" x14ac:dyDescent="0.15">
      <c r="B314" s="285"/>
      <c r="C314" s="27" t="s">
        <v>34</v>
      </c>
      <c r="D314" s="186"/>
      <c r="E314" s="56"/>
      <c r="F314" s="187"/>
      <c r="G314" s="187"/>
      <c r="H314" s="187"/>
      <c r="I314" s="62"/>
      <c r="J314" s="62"/>
      <c r="K314" s="188"/>
      <c r="L314" s="258"/>
      <c r="M314" s="258"/>
      <c r="N314" s="56"/>
      <c r="O314" s="28"/>
      <c r="P314" s="56"/>
      <c r="Q314" s="28"/>
      <c r="R314" s="132"/>
      <c r="S314" s="213"/>
      <c r="T314" s="285"/>
      <c r="U314" s="27" t="s">
        <v>34</v>
      </c>
      <c r="V314" s="186"/>
      <c r="W314" s="56"/>
      <c r="X314" s="187"/>
      <c r="Y314" s="187"/>
      <c r="Z314" s="187"/>
      <c r="AA314" s="62"/>
      <c r="AB314" s="62"/>
      <c r="AC314" s="188"/>
      <c r="AD314" s="258"/>
      <c r="AE314" s="258"/>
      <c r="AF314" s="56"/>
      <c r="AG314" s="28"/>
      <c r="AH314" s="56"/>
      <c r="AI314" s="28"/>
      <c r="AJ314" s="132"/>
      <c r="AK314" s="199"/>
      <c r="AL314" s="285"/>
      <c r="AM314" s="86" t="str">
        <f t="shared" si="29"/>
        <v/>
      </c>
      <c r="AN314" s="121" t="str">
        <f t="shared" si="30"/>
        <v/>
      </c>
      <c r="AO314" s="121" t="str">
        <f t="shared" si="31"/>
        <v/>
      </c>
      <c r="AP314" s="121" t="str">
        <f t="shared" si="32"/>
        <v/>
      </c>
      <c r="AQ314" s="87" t="str">
        <f t="shared" si="33"/>
        <v/>
      </c>
      <c r="AR314" s="37"/>
      <c r="AS314" s="233"/>
      <c r="AT314" s="37"/>
    </row>
    <row r="315" spans="2:46" ht="13.5" customHeight="1" x14ac:dyDescent="0.15">
      <c r="B315" s="285"/>
      <c r="C315" s="27" t="s">
        <v>35</v>
      </c>
      <c r="D315" s="186"/>
      <c r="E315" s="56"/>
      <c r="F315" s="187"/>
      <c r="G315" s="187"/>
      <c r="H315" s="187"/>
      <c r="I315" s="62"/>
      <c r="J315" s="62"/>
      <c r="K315" s="188"/>
      <c r="L315" s="258"/>
      <c r="M315" s="258"/>
      <c r="N315" s="56"/>
      <c r="O315" s="28"/>
      <c r="P315" s="56"/>
      <c r="Q315" s="28"/>
      <c r="R315" s="132"/>
      <c r="S315" s="213"/>
      <c r="T315" s="285"/>
      <c r="U315" s="27" t="s">
        <v>35</v>
      </c>
      <c r="V315" s="186"/>
      <c r="W315" s="56"/>
      <c r="X315" s="187"/>
      <c r="Y315" s="187"/>
      <c r="Z315" s="187"/>
      <c r="AA315" s="62"/>
      <c r="AB315" s="62"/>
      <c r="AC315" s="188"/>
      <c r="AD315" s="258"/>
      <c r="AE315" s="258"/>
      <c r="AF315" s="56"/>
      <c r="AG315" s="28"/>
      <c r="AH315" s="56"/>
      <c r="AI315" s="28"/>
      <c r="AJ315" s="132"/>
      <c r="AK315" s="199"/>
      <c r="AL315" s="285"/>
      <c r="AM315" s="86" t="str">
        <f t="shared" si="29"/>
        <v/>
      </c>
      <c r="AN315" s="121" t="str">
        <f t="shared" si="30"/>
        <v/>
      </c>
      <c r="AO315" s="121" t="str">
        <f t="shared" si="31"/>
        <v/>
      </c>
      <c r="AP315" s="121" t="str">
        <f t="shared" si="32"/>
        <v/>
      </c>
      <c r="AQ315" s="87" t="str">
        <f t="shared" si="33"/>
        <v/>
      </c>
      <c r="AR315" s="37"/>
      <c r="AS315" s="233"/>
      <c r="AT315" s="37"/>
    </row>
    <row r="316" spans="2:46" ht="13.5" customHeight="1" x14ac:dyDescent="0.15">
      <c r="B316" s="285"/>
      <c r="C316" s="27" t="s">
        <v>37</v>
      </c>
      <c r="D316" s="186"/>
      <c r="E316" s="56"/>
      <c r="F316" s="187"/>
      <c r="G316" s="187"/>
      <c r="H316" s="187"/>
      <c r="I316" s="62"/>
      <c r="J316" s="62"/>
      <c r="K316" s="188"/>
      <c r="L316" s="258"/>
      <c r="M316" s="258"/>
      <c r="N316" s="56"/>
      <c r="O316" s="28"/>
      <c r="P316" s="56"/>
      <c r="Q316" s="28"/>
      <c r="R316" s="132"/>
      <c r="S316" s="213"/>
      <c r="T316" s="285"/>
      <c r="U316" s="27" t="s">
        <v>37</v>
      </c>
      <c r="V316" s="186"/>
      <c r="W316" s="56"/>
      <c r="X316" s="187"/>
      <c r="Y316" s="187"/>
      <c r="Z316" s="187"/>
      <c r="AA316" s="62"/>
      <c r="AB316" s="62"/>
      <c r="AC316" s="188"/>
      <c r="AD316" s="258"/>
      <c r="AE316" s="258"/>
      <c r="AF316" s="56"/>
      <c r="AG316" s="28"/>
      <c r="AH316" s="56"/>
      <c r="AI316" s="28"/>
      <c r="AJ316" s="132"/>
      <c r="AK316" s="199"/>
      <c r="AL316" s="285"/>
      <c r="AM316" s="86" t="str">
        <f t="shared" si="29"/>
        <v/>
      </c>
      <c r="AN316" s="121" t="str">
        <f t="shared" si="30"/>
        <v/>
      </c>
      <c r="AO316" s="121" t="str">
        <f t="shared" si="31"/>
        <v/>
      </c>
      <c r="AP316" s="121" t="str">
        <f t="shared" si="32"/>
        <v/>
      </c>
      <c r="AQ316" s="87" t="str">
        <f t="shared" si="33"/>
        <v/>
      </c>
      <c r="AR316" s="37"/>
      <c r="AS316" s="233"/>
      <c r="AT316" s="37"/>
    </row>
    <row r="317" spans="2:46" ht="13.5" customHeight="1" thickBot="1" x14ac:dyDescent="0.2">
      <c r="B317" s="286"/>
      <c r="C317" s="27"/>
      <c r="D317" s="186"/>
      <c r="E317" s="56"/>
      <c r="F317" s="189"/>
      <c r="G317" s="189"/>
      <c r="H317" s="189"/>
      <c r="I317" s="56"/>
      <c r="J317" s="56"/>
      <c r="K317" s="188"/>
      <c r="L317" s="258"/>
      <c r="M317" s="258"/>
      <c r="N317" s="56"/>
      <c r="O317" s="28"/>
      <c r="P317" s="56"/>
      <c r="Q317" s="28"/>
      <c r="R317" s="184"/>
      <c r="S317" s="213"/>
      <c r="T317" s="286"/>
      <c r="U317" s="27"/>
      <c r="V317" s="186"/>
      <c r="W317" s="56"/>
      <c r="X317" s="189"/>
      <c r="Y317" s="189"/>
      <c r="Z317" s="189"/>
      <c r="AA317" s="56"/>
      <c r="AB317" s="56"/>
      <c r="AC317" s="188"/>
      <c r="AD317" s="258"/>
      <c r="AE317" s="258"/>
      <c r="AF317" s="56"/>
      <c r="AG317" s="28"/>
      <c r="AH317" s="56"/>
      <c r="AI317" s="28"/>
      <c r="AJ317" s="184"/>
      <c r="AK317" s="199"/>
      <c r="AL317" s="286"/>
      <c r="AM317" s="122" t="str">
        <f t="shared" si="29"/>
        <v/>
      </c>
      <c r="AN317" s="123" t="str">
        <f t="shared" si="30"/>
        <v/>
      </c>
      <c r="AO317" s="123" t="str">
        <f t="shared" si="31"/>
        <v/>
      </c>
      <c r="AP317" s="123" t="str">
        <f t="shared" si="32"/>
        <v/>
      </c>
      <c r="AQ317" s="124" t="str">
        <f t="shared" si="33"/>
        <v/>
      </c>
      <c r="AR317" s="37"/>
      <c r="AS317" s="233"/>
      <c r="AT317" s="37"/>
    </row>
    <row r="318" spans="2:46" ht="13.5" customHeight="1" x14ac:dyDescent="0.15">
      <c r="B318" s="284" t="s">
        <v>128</v>
      </c>
      <c r="C318" s="25" t="s">
        <v>33</v>
      </c>
      <c r="D318" s="39"/>
      <c r="E318" s="55"/>
      <c r="F318" s="96"/>
      <c r="G318" s="96"/>
      <c r="H318" s="96"/>
      <c r="I318" s="60"/>
      <c r="J318" s="60"/>
      <c r="K318" s="61"/>
      <c r="L318" s="257"/>
      <c r="M318" s="257"/>
      <c r="N318" s="55"/>
      <c r="O318" s="26"/>
      <c r="P318" s="55"/>
      <c r="Q318" s="26"/>
      <c r="R318" s="131"/>
      <c r="S318" s="213"/>
      <c r="T318" s="284" t="s">
        <v>128</v>
      </c>
      <c r="U318" s="25" t="s">
        <v>33</v>
      </c>
      <c r="V318" s="39"/>
      <c r="W318" s="55"/>
      <c r="X318" s="96"/>
      <c r="Y318" s="96"/>
      <c r="Z318" s="96"/>
      <c r="AA318" s="60"/>
      <c r="AB318" s="60"/>
      <c r="AC318" s="61"/>
      <c r="AD318" s="257"/>
      <c r="AE318" s="257"/>
      <c r="AF318" s="55"/>
      <c r="AG318" s="26"/>
      <c r="AH318" s="55"/>
      <c r="AI318" s="26"/>
      <c r="AJ318" s="131"/>
      <c r="AK318" s="199"/>
      <c r="AL318" s="284" t="s">
        <v>128</v>
      </c>
      <c r="AM318" s="119" t="str">
        <f t="shared" si="29"/>
        <v/>
      </c>
      <c r="AN318" s="95" t="str">
        <f t="shared" si="30"/>
        <v/>
      </c>
      <c r="AO318" s="95" t="str">
        <f t="shared" si="31"/>
        <v/>
      </c>
      <c r="AP318" s="95" t="str">
        <f t="shared" si="32"/>
        <v/>
      </c>
      <c r="AQ318" s="120" t="str">
        <f t="shared" si="33"/>
        <v/>
      </c>
      <c r="AR318" s="37"/>
      <c r="AS318" s="233"/>
      <c r="AT318" s="37"/>
    </row>
    <row r="319" spans="2:46" ht="13.5" customHeight="1" x14ac:dyDescent="0.15">
      <c r="B319" s="285"/>
      <c r="C319" s="27" t="s">
        <v>34</v>
      </c>
      <c r="D319" s="186"/>
      <c r="E319" s="56"/>
      <c r="F319" s="187"/>
      <c r="G319" s="187"/>
      <c r="H319" s="187"/>
      <c r="I319" s="62"/>
      <c r="J319" s="62"/>
      <c r="K319" s="188"/>
      <c r="L319" s="258"/>
      <c r="M319" s="258"/>
      <c r="N319" s="56"/>
      <c r="O319" s="28"/>
      <c r="P319" s="56"/>
      <c r="Q319" s="28"/>
      <c r="R319" s="132"/>
      <c r="S319" s="213"/>
      <c r="T319" s="285"/>
      <c r="U319" s="27" t="s">
        <v>34</v>
      </c>
      <c r="V319" s="186"/>
      <c r="W319" s="56"/>
      <c r="X319" s="187"/>
      <c r="Y319" s="187"/>
      <c r="Z319" s="187"/>
      <c r="AA319" s="62"/>
      <c r="AB319" s="62"/>
      <c r="AC319" s="188"/>
      <c r="AD319" s="258"/>
      <c r="AE319" s="258"/>
      <c r="AF319" s="56"/>
      <c r="AG319" s="28"/>
      <c r="AH319" s="56"/>
      <c r="AI319" s="28"/>
      <c r="AJ319" s="132"/>
      <c r="AK319" s="199"/>
      <c r="AL319" s="285"/>
      <c r="AM319" s="86" t="str">
        <f t="shared" si="29"/>
        <v/>
      </c>
      <c r="AN319" s="121" t="str">
        <f t="shared" si="30"/>
        <v/>
      </c>
      <c r="AO319" s="121" t="str">
        <f t="shared" si="31"/>
        <v/>
      </c>
      <c r="AP319" s="121" t="str">
        <f t="shared" si="32"/>
        <v/>
      </c>
      <c r="AQ319" s="87" t="str">
        <f t="shared" si="33"/>
        <v/>
      </c>
      <c r="AR319" s="37"/>
      <c r="AS319" s="233"/>
      <c r="AT319" s="37"/>
    </row>
    <row r="320" spans="2:46" ht="13.5" customHeight="1" x14ac:dyDescent="0.15">
      <c r="B320" s="285"/>
      <c r="C320" s="27" t="s">
        <v>35</v>
      </c>
      <c r="D320" s="186"/>
      <c r="E320" s="56"/>
      <c r="F320" s="187"/>
      <c r="G320" s="187"/>
      <c r="H320" s="187"/>
      <c r="I320" s="62"/>
      <c r="J320" s="62"/>
      <c r="K320" s="188"/>
      <c r="L320" s="258"/>
      <c r="M320" s="258"/>
      <c r="N320" s="56"/>
      <c r="O320" s="28"/>
      <c r="P320" s="56"/>
      <c r="Q320" s="28"/>
      <c r="R320" s="132"/>
      <c r="S320" s="213"/>
      <c r="T320" s="285"/>
      <c r="U320" s="27" t="s">
        <v>35</v>
      </c>
      <c r="V320" s="186"/>
      <c r="W320" s="56"/>
      <c r="X320" s="187"/>
      <c r="Y320" s="187"/>
      <c r="Z320" s="187"/>
      <c r="AA320" s="62"/>
      <c r="AB320" s="62"/>
      <c r="AC320" s="188"/>
      <c r="AD320" s="258"/>
      <c r="AE320" s="258"/>
      <c r="AF320" s="56"/>
      <c r="AG320" s="28"/>
      <c r="AH320" s="56"/>
      <c r="AI320" s="28"/>
      <c r="AJ320" s="132"/>
      <c r="AK320" s="199"/>
      <c r="AL320" s="285"/>
      <c r="AM320" s="86" t="str">
        <f t="shared" si="29"/>
        <v/>
      </c>
      <c r="AN320" s="121" t="str">
        <f t="shared" si="30"/>
        <v/>
      </c>
      <c r="AO320" s="121" t="str">
        <f t="shared" si="31"/>
        <v/>
      </c>
      <c r="AP320" s="121" t="str">
        <f t="shared" si="32"/>
        <v/>
      </c>
      <c r="AQ320" s="87" t="str">
        <f t="shared" si="33"/>
        <v/>
      </c>
      <c r="AR320" s="37"/>
      <c r="AS320" s="233"/>
      <c r="AT320" s="37"/>
    </row>
    <row r="321" spans="2:46" ht="13.5" customHeight="1" x14ac:dyDescent="0.15">
      <c r="B321" s="285"/>
      <c r="C321" s="27" t="s">
        <v>37</v>
      </c>
      <c r="D321" s="186"/>
      <c r="E321" s="56"/>
      <c r="F321" s="187"/>
      <c r="G321" s="187"/>
      <c r="H321" s="187"/>
      <c r="I321" s="62"/>
      <c r="J321" s="62"/>
      <c r="K321" s="188"/>
      <c r="L321" s="258"/>
      <c r="M321" s="258"/>
      <c r="N321" s="56"/>
      <c r="O321" s="28"/>
      <c r="P321" s="56"/>
      <c r="Q321" s="28"/>
      <c r="R321" s="132"/>
      <c r="S321" s="213"/>
      <c r="T321" s="285"/>
      <c r="U321" s="27" t="s">
        <v>37</v>
      </c>
      <c r="V321" s="186"/>
      <c r="W321" s="56"/>
      <c r="X321" s="187"/>
      <c r="Y321" s="187"/>
      <c r="Z321" s="187"/>
      <c r="AA321" s="62"/>
      <c r="AB321" s="62"/>
      <c r="AC321" s="188"/>
      <c r="AD321" s="258"/>
      <c r="AE321" s="258"/>
      <c r="AF321" s="56"/>
      <c r="AG321" s="28"/>
      <c r="AH321" s="56"/>
      <c r="AI321" s="28"/>
      <c r="AJ321" s="132"/>
      <c r="AK321" s="199"/>
      <c r="AL321" s="285"/>
      <c r="AM321" s="86" t="str">
        <f t="shared" si="29"/>
        <v/>
      </c>
      <c r="AN321" s="121" t="str">
        <f t="shared" si="30"/>
        <v/>
      </c>
      <c r="AO321" s="121" t="str">
        <f t="shared" si="31"/>
        <v/>
      </c>
      <c r="AP321" s="121" t="str">
        <f t="shared" si="32"/>
        <v/>
      </c>
      <c r="AQ321" s="87" t="str">
        <f t="shared" si="33"/>
        <v/>
      </c>
      <c r="AR321" s="37"/>
      <c r="AS321" s="233"/>
      <c r="AT321" s="37"/>
    </row>
    <row r="322" spans="2:46" ht="13.5" customHeight="1" thickBot="1" x14ac:dyDescent="0.2">
      <c r="B322" s="286"/>
      <c r="C322" s="27"/>
      <c r="D322" s="186"/>
      <c r="E322" s="56"/>
      <c r="F322" s="189"/>
      <c r="G322" s="189"/>
      <c r="H322" s="189"/>
      <c r="I322" s="56"/>
      <c r="J322" s="56"/>
      <c r="K322" s="188"/>
      <c r="L322" s="258"/>
      <c r="M322" s="258"/>
      <c r="N322" s="56"/>
      <c r="O322" s="28"/>
      <c r="P322" s="56"/>
      <c r="Q322" s="28"/>
      <c r="R322" s="184"/>
      <c r="S322" s="213"/>
      <c r="T322" s="286"/>
      <c r="U322" s="27"/>
      <c r="V322" s="186"/>
      <c r="W322" s="56"/>
      <c r="X322" s="189"/>
      <c r="Y322" s="189"/>
      <c r="Z322" s="189"/>
      <c r="AA322" s="56"/>
      <c r="AB322" s="56"/>
      <c r="AC322" s="188"/>
      <c r="AD322" s="258"/>
      <c r="AE322" s="258"/>
      <c r="AF322" s="56"/>
      <c r="AG322" s="28"/>
      <c r="AH322" s="56"/>
      <c r="AI322" s="28"/>
      <c r="AJ322" s="184"/>
      <c r="AK322" s="199"/>
      <c r="AL322" s="286"/>
      <c r="AM322" s="122" t="str">
        <f t="shared" si="29"/>
        <v/>
      </c>
      <c r="AN322" s="123" t="str">
        <f t="shared" si="30"/>
        <v/>
      </c>
      <c r="AO322" s="123" t="str">
        <f t="shared" si="31"/>
        <v/>
      </c>
      <c r="AP322" s="123" t="str">
        <f t="shared" si="32"/>
        <v/>
      </c>
      <c r="AQ322" s="124" t="str">
        <f t="shared" si="33"/>
        <v/>
      </c>
      <c r="AR322" s="37"/>
      <c r="AS322" s="233"/>
      <c r="AT322" s="37"/>
    </row>
    <row r="323" spans="2:46" ht="13.5" customHeight="1" x14ac:dyDescent="0.15">
      <c r="B323" s="284" t="s">
        <v>129</v>
      </c>
      <c r="C323" s="25" t="s">
        <v>33</v>
      </c>
      <c r="D323" s="39"/>
      <c r="E323" s="55"/>
      <c r="F323" s="96"/>
      <c r="G323" s="96"/>
      <c r="H323" s="96"/>
      <c r="I323" s="60"/>
      <c r="J323" s="60"/>
      <c r="K323" s="61"/>
      <c r="L323" s="257"/>
      <c r="M323" s="257"/>
      <c r="N323" s="55"/>
      <c r="O323" s="26"/>
      <c r="P323" s="55"/>
      <c r="Q323" s="26"/>
      <c r="R323" s="131"/>
      <c r="S323" s="213"/>
      <c r="T323" s="284" t="s">
        <v>129</v>
      </c>
      <c r="U323" s="25" t="s">
        <v>33</v>
      </c>
      <c r="V323" s="39"/>
      <c r="W323" s="55"/>
      <c r="X323" s="96"/>
      <c r="Y323" s="96"/>
      <c r="Z323" s="96"/>
      <c r="AA323" s="60"/>
      <c r="AB323" s="60"/>
      <c r="AC323" s="61"/>
      <c r="AD323" s="257"/>
      <c r="AE323" s="257"/>
      <c r="AF323" s="55"/>
      <c r="AG323" s="26"/>
      <c r="AH323" s="55"/>
      <c r="AI323" s="26"/>
      <c r="AJ323" s="131"/>
      <c r="AK323" s="199"/>
      <c r="AL323" s="284" t="s">
        <v>129</v>
      </c>
      <c r="AM323" s="119" t="str">
        <f t="shared" si="29"/>
        <v/>
      </c>
      <c r="AN323" s="95" t="str">
        <f t="shared" si="30"/>
        <v/>
      </c>
      <c r="AO323" s="95" t="str">
        <f t="shared" si="31"/>
        <v/>
      </c>
      <c r="AP323" s="95" t="str">
        <f t="shared" si="32"/>
        <v/>
      </c>
      <c r="AQ323" s="120" t="str">
        <f t="shared" si="33"/>
        <v/>
      </c>
      <c r="AR323" s="37"/>
      <c r="AS323" s="233"/>
      <c r="AT323" s="37"/>
    </row>
    <row r="324" spans="2:46" ht="13.5" customHeight="1" x14ac:dyDescent="0.15">
      <c r="B324" s="285"/>
      <c r="C324" s="27" t="s">
        <v>34</v>
      </c>
      <c r="D324" s="186"/>
      <c r="E324" s="56"/>
      <c r="F324" s="187"/>
      <c r="G324" s="187"/>
      <c r="H324" s="187"/>
      <c r="I324" s="62"/>
      <c r="J324" s="62"/>
      <c r="K324" s="188"/>
      <c r="L324" s="258"/>
      <c r="M324" s="258"/>
      <c r="N324" s="56"/>
      <c r="O324" s="28"/>
      <c r="P324" s="56"/>
      <c r="Q324" s="28"/>
      <c r="R324" s="132"/>
      <c r="S324" s="213"/>
      <c r="T324" s="285"/>
      <c r="U324" s="27" t="s">
        <v>34</v>
      </c>
      <c r="V324" s="186"/>
      <c r="W324" s="56"/>
      <c r="X324" s="187"/>
      <c r="Y324" s="187"/>
      <c r="Z324" s="187"/>
      <c r="AA324" s="62"/>
      <c r="AB324" s="62"/>
      <c r="AC324" s="188"/>
      <c r="AD324" s="258"/>
      <c r="AE324" s="258"/>
      <c r="AF324" s="56"/>
      <c r="AG324" s="28"/>
      <c r="AH324" s="56"/>
      <c r="AI324" s="28"/>
      <c r="AJ324" s="132"/>
      <c r="AK324" s="199"/>
      <c r="AL324" s="285"/>
      <c r="AM324" s="86" t="str">
        <f t="shared" si="29"/>
        <v/>
      </c>
      <c r="AN324" s="121" t="str">
        <f t="shared" si="30"/>
        <v/>
      </c>
      <c r="AO324" s="121" t="str">
        <f t="shared" si="31"/>
        <v/>
      </c>
      <c r="AP324" s="121" t="str">
        <f t="shared" si="32"/>
        <v/>
      </c>
      <c r="AQ324" s="87" t="str">
        <f t="shared" si="33"/>
        <v/>
      </c>
      <c r="AR324" s="37"/>
      <c r="AS324" s="233"/>
      <c r="AT324" s="37"/>
    </row>
    <row r="325" spans="2:46" ht="13.5" customHeight="1" x14ac:dyDescent="0.15">
      <c r="B325" s="285"/>
      <c r="C325" s="27" t="s">
        <v>35</v>
      </c>
      <c r="D325" s="186"/>
      <c r="E325" s="56"/>
      <c r="F325" s="187"/>
      <c r="G325" s="187"/>
      <c r="H325" s="187"/>
      <c r="I325" s="62"/>
      <c r="J325" s="62"/>
      <c r="K325" s="188"/>
      <c r="L325" s="258"/>
      <c r="M325" s="258"/>
      <c r="N325" s="56"/>
      <c r="O325" s="28"/>
      <c r="P325" s="56"/>
      <c r="Q325" s="28"/>
      <c r="R325" s="132"/>
      <c r="S325" s="213"/>
      <c r="T325" s="285"/>
      <c r="U325" s="27" t="s">
        <v>35</v>
      </c>
      <c r="V325" s="186"/>
      <c r="W325" s="56"/>
      <c r="X325" s="187"/>
      <c r="Y325" s="187"/>
      <c r="Z325" s="187"/>
      <c r="AA325" s="62"/>
      <c r="AB325" s="62"/>
      <c r="AC325" s="188"/>
      <c r="AD325" s="258"/>
      <c r="AE325" s="258"/>
      <c r="AF325" s="56"/>
      <c r="AG325" s="28"/>
      <c r="AH325" s="56"/>
      <c r="AI325" s="28"/>
      <c r="AJ325" s="132"/>
      <c r="AK325" s="199"/>
      <c r="AL325" s="285"/>
      <c r="AM325" s="86" t="str">
        <f t="shared" si="29"/>
        <v/>
      </c>
      <c r="AN325" s="121" t="str">
        <f t="shared" si="30"/>
        <v/>
      </c>
      <c r="AO325" s="121" t="str">
        <f t="shared" si="31"/>
        <v/>
      </c>
      <c r="AP325" s="121" t="str">
        <f t="shared" si="32"/>
        <v/>
      </c>
      <c r="AQ325" s="87" t="str">
        <f t="shared" si="33"/>
        <v/>
      </c>
      <c r="AR325" s="37"/>
      <c r="AS325" s="233"/>
      <c r="AT325" s="37"/>
    </row>
    <row r="326" spans="2:46" ht="13.5" customHeight="1" x14ac:dyDescent="0.15">
      <c r="B326" s="285"/>
      <c r="C326" s="27" t="s">
        <v>37</v>
      </c>
      <c r="D326" s="186"/>
      <c r="E326" s="56"/>
      <c r="F326" s="187"/>
      <c r="G326" s="187"/>
      <c r="H326" s="187"/>
      <c r="I326" s="62"/>
      <c r="J326" s="62"/>
      <c r="K326" s="188"/>
      <c r="L326" s="258"/>
      <c r="M326" s="258"/>
      <c r="N326" s="56"/>
      <c r="O326" s="28"/>
      <c r="P326" s="56"/>
      <c r="Q326" s="28"/>
      <c r="R326" s="132"/>
      <c r="S326" s="213"/>
      <c r="T326" s="285"/>
      <c r="U326" s="27" t="s">
        <v>37</v>
      </c>
      <c r="V326" s="186"/>
      <c r="W326" s="56"/>
      <c r="X326" s="187"/>
      <c r="Y326" s="187"/>
      <c r="Z326" s="187"/>
      <c r="AA326" s="62"/>
      <c r="AB326" s="62"/>
      <c r="AC326" s="188"/>
      <c r="AD326" s="258"/>
      <c r="AE326" s="258"/>
      <c r="AF326" s="56"/>
      <c r="AG326" s="28"/>
      <c r="AH326" s="56"/>
      <c r="AI326" s="28"/>
      <c r="AJ326" s="132"/>
      <c r="AK326" s="199"/>
      <c r="AL326" s="285"/>
      <c r="AM326" s="86" t="str">
        <f t="shared" si="29"/>
        <v/>
      </c>
      <c r="AN326" s="121" t="str">
        <f t="shared" si="30"/>
        <v/>
      </c>
      <c r="AO326" s="121" t="str">
        <f t="shared" si="31"/>
        <v/>
      </c>
      <c r="AP326" s="121" t="str">
        <f t="shared" si="32"/>
        <v/>
      </c>
      <c r="AQ326" s="87" t="str">
        <f t="shared" si="33"/>
        <v/>
      </c>
      <c r="AR326" s="37"/>
      <c r="AS326" s="233"/>
      <c r="AT326" s="37"/>
    </row>
    <row r="327" spans="2:46" ht="13.5" customHeight="1" thickBot="1" x14ac:dyDescent="0.2">
      <c r="B327" s="286"/>
      <c r="C327" s="27"/>
      <c r="D327" s="186"/>
      <c r="E327" s="56"/>
      <c r="F327" s="189"/>
      <c r="G327" s="189"/>
      <c r="H327" s="189"/>
      <c r="I327" s="56"/>
      <c r="J327" s="56"/>
      <c r="K327" s="188"/>
      <c r="L327" s="258"/>
      <c r="M327" s="258"/>
      <c r="N327" s="56"/>
      <c r="O327" s="28"/>
      <c r="P327" s="56"/>
      <c r="Q327" s="28"/>
      <c r="R327" s="184"/>
      <c r="S327" s="213"/>
      <c r="T327" s="286"/>
      <c r="U327" s="27"/>
      <c r="V327" s="186"/>
      <c r="W327" s="56"/>
      <c r="X327" s="189"/>
      <c r="Y327" s="189"/>
      <c r="Z327" s="189"/>
      <c r="AA327" s="56"/>
      <c r="AB327" s="56"/>
      <c r="AC327" s="188"/>
      <c r="AD327" s="258"/>
      <c r="AE327" s="258"/>
      <c r="AF327" s="56"/>
      <c r="AG327" s="28"/>
      <c r="AH327" s="56"/>
      <c r="AI327" s="28"/>
      <c r="AJ327" s="184"/>
      <c r="AK327" s="199"/>
      <c r="AL327" s="286"/>
      <c r="AM327" s="122" t="str">
        <f t="shared" si="29"/>
        <v/>
      </c>
      <c r="AN327" s="123" t="str">
        <f t="shared" si="30"/>
        <v/>
      </c>
      <c r="AO327" s="123" t="str">
        <f t="shared" si="31"/>
        <v/>
      </c>
      <c r="AP327" s="123" t="str">
        <f t="shared" si="32"/>
        <v/>
      </c>
      <c r="AQ327" s="124" t="str">
        <f t="shared" si="33"/>
        <v/>
      </c>
      <c r="AR327" s="37"/>
      <c r="AS327" s="233"/>
      <c r="AT327" s="37"/>
    </row>
    <row r="328" spans="2:46" ht="13.5" customHeight="1" x14ac:dyDescent="0.15">
      <c r="B328" s="284" t="s">
        <v>130</v>
      </c>
      <c r="C328" s="25" t="s">
        <v>33</v>
      </c>
      <c r="D328" s="39"/>
      <c r="E328" s="55"/>
      <c r="F328" s="96"/>
      <c r="G328" s="96"/>
      <c r="H328" s="96"/>
      <c r="I328" s="60"/>
      <c r="J328" s="60"/>
      <c r="K328" s="61"/>
      <c r="L328" s="257"/>
      <c r="M328" s="257"/>
      <c r="N328" s="55"/>
      <c r="O328" s="26"/>
      <c r="P328" s="55"/>
      <c r="Q328" s="26"/>
      <c r="R328" s="131"/>
      <c r="S328" s="213"/>
      <c r="T328" s="284" t="s">
        <v>130</v>
      </c>
      <c r="U328" s="25" t="s">
        <v>33</v>
      </c>
      <c r="V328" s="39"/>
      <c r="W328" s="55"/>
      <c r="X328" s="96"/>
      <c r="Y328" s="96"/>
      <c r="Z328" s="96"/>
      <c r="AA328" s="60"/>
      <c r="AB328" s="60"/>
      <c r="AC328" s="61"/>
      <c r="AD328" s="257"/>
      <c r="AE328" s="257"/>
      <c r="AF328" s="55"/>
      <c r="AG328" s="26"/>
      <c r="AH328" s="55"/>
      <c r="AI328" s="26"/>
      <c r="AJ328" s="131"/>
      <c r="AK328" s="199"/>
      <c r="AL328" s="284" t="s">
        <v>130</v>
      </c>
      <c r="AM328" s="119" t="str">
        <f t="shared" si="29"/>
        <v/>
      </c>
      <c r="AN328" s="95" t="str">
        <f t="shared" si="30"/>
        <v/>
      </c>
      <c r="AO328" s="95" t="str">
        <f t="shared" si="31"/>
        <v/>
      </c>
      <c r="AP328" s="95" t="str">
        <f t="shared" si="32"/>
        <v/>
      </c>
      <c r="AQ328" s="120" t="str">
        <f t="shared" si="33"/>
        <v/>
      </c>
      <c r="AR328" s="37"/>
      <c r="AS328" s="233"/>
      <c r="AT328" s="37"/>
    </row>
    <row r="329" spans="2:46" ht="13.5" customHeight="1" x14ac:dyDescent="0.15">
      <c r="B329" s="285"/>
      <c r="C329" s="27" t="s">
        <v>34</v>
      </c>
      <c r="D329" s="186"/>
      <c r="E329" s="56"/>
      <c r="F329" s="187"/>
      <c r="G329" s="187"/>
      <c r="H329" s="187"/>
      <c r="I329" s="62"/>
      <c r="J329" s="62"/>
      <c r="K329" s="188"/>
      <c r="L329" s="258"/>
      <c r="M329" s="258"/>
      <c r="N329" s="56"/>
      <c r="O329" s="28"/>
      <c r="P329" s="56"/>
      <c r="Q329" s="28"/>
      <c r="R329" s="132"/>
      <c r="S329" s="213"/>
      <c r="T329" s="285"/>
      <c r="U329" s="27" t="s">
        <v>34</v>
      </c>
      <c r="V329" s="186"/>
      <c r="W329" s="56"/>
      <c r="X329" s="187"/>
      <c r="Y329" s="187"/>
      <c r="Z329" s="187"/>
      <c r="AA329" s="62"/>
      <c r="AB329" s="62"/>
      <c r="AC329" s="188"/>
      <c r="AD329" s="258"/>
      <c r="AE329" s="258"/>
      <c r="AF329" s="56"/>
      <c r="AG329" s="28"/>
      <c r="AH329" s="56"/>
      <c r="AI329" s="28"/>
      <c r="AJ329" s="132"/>
      <c r="AK329" s="199"/>
      <c r="AL329" s="285"/>
      <c r="AM329" s="86" t="str">
        <f t="shared" si="29"/>
        <v/>
      </c>
      <c r="AN329" s="121" t="str">
        <f t="shared" si="30"/>
        <v/>
      </c>
      <c r="AO329" s="121" t="str">
        <f t="shared" si="31"/>
        <v/>
      </c>
      <c r="AP329" s="121" t="str">
        <f t="shared" si="32"/>
        <v/>
      </c>
      <c r="AQ329" s="87" t="str">
        <f t="shared" si="33"/>
        <v/>
      </c>
      <c r="AR329" s="37"/>
      <c r="AS329" s="233"/>
      <c r="AT329" s="37"/>
    </row>
    <row r="330" spans="2:46" ht="13.5" customHeight="1" x14ac:dyDescent="0.15">
      <c r="B330" s="285"/>
      <c r="C330" s="27" t="s">
        <v>35</v>
      </c>
      <c r="D330" s="186"/>
      <c r="E330" s="56"/>
      <c r="F330" s="187"/>
      <c r="G330" s="187"/>
      <c r="H330" s="187"/>
      <c r="I330" s="62"/>
      <c r="J330" s="62"/>
      <c r="K330" s="188"/>
      <c r="L330" s="258"/>
      <c r="M330" s="258"/>
      <c r="N330" s="56"/>
      <c r="O330" s="28"/>
      <c r="P330" s="56"/>
      <c r="Q330" s="28"/>
      <c r="R330" s="132"/>
      <c r="S330" s="213"/>
      <c r="T330" s="285"/>
      <c r="U330" s="27" t="s">
        <v>35</v>
      </c>
      <c r="V330" s="186"/>
      <c r="W330" s="56"/>
      <c r="X330" s="187"/>
      <c r="Y330" s="187"/>
      <c r="Z330" s="187"/>
      <c r="AA330" s="62"/>
      <c r="AB330" s="62"/>
      <c r="AC330" s="188"/>
      <c r="AD330" s="258"/>
      <c r="AE330" s="258"/>
      <c r="AF330" s="56"/>
      <c r="AG330" s="28"/>
      <c r="AH330" s="56"/>
      <c r="AI330" s="28"/>
      <c r="AJ330" s="132"/>
      <c r="AK330" s="199"/>
      <c r="AL330" s="285"/>
      <c r="AM330" s="86" t="str">
        <f t="shared" si="29"/>
        <v/>
      </c>
      <c r="AN330" s="121" t="str">
        <f t="shared" si="30"/>
        <v/>
      </c>
      <c r="AO330" s="121" t="str">
        <f t="shared" si="31"/>
        <v/>
      </c>
      <c r="AP330" s="121" t="str">
        <f t="shared" si="32"/>
        <v/>
      </c>
      <c r="AQ330" s="87" t="str">
        <f t="shared" si="33"/>
        <v/>
      </c>
      <c r="AR330" s="37"/>
      <c r="AS330" s="233"/>
      <c r="AT330" s="37"/>
    </row>
    <row r="331" spans="2:46" ht="13.5" customHeight="1" x14ac:dyDescent="0.15">
      <c r="B331" s="285"/>
      <c r="C331" s="27" t="s">
        <v>37</v>
      </c>
      <c r="D331" s="186"/>
      <c r="E331" s="56"/>
      <c r="F331" s="187"/>
      <c r="G331" s="187"/>
      <c r="H331" s="187"/>
      <c r="I331" s="62"/>
      <c r="J331" s="62"/>
      <c r="K331" s="188"/>
      <c r="L331" s="258"/>
      <c r="M331" s="258"/>
      <c r="N331" s="56"/>
      <c r="O331" s="28"/>
      <c r="P331" s="56"/>
      <c r="Q331" s="28"/>
      <c r="R331" s="132"/>
      <c r="S331" s="213"/>
      <c r="T331" s="285"/>
      <c r="U331" s="27" t="s">
        <v>37</v>
      </c>
      <c r="V331" s="186"/>
      <c r="W331" s="56"/>
      <c r="X331" s="187"/>
      <c r="Y331" s="187"/>
      <c r="Z331" s="187"/>
      <c r="AA331" s="62"/>
      <c r="AB331" s="62"/>
      <c r="AC331" s="188"/>
      <c r="AD331" s="258"/>
      <c r="AE331" s="258"/>
      <c r="AF331" s="56"/>
      <c r="AG331" s="28"/>
      <c r="AH331" s="56"/>
      <c r="AI331" s="28"/>
      <c r="AJ331" s="132"/>
      <c r="AK331" s="199"/>
      <c r="AL331" s="285"/>
      <c r="AM331" s="86" t="str">
        <f t="shared" si="29"/>
        <v/>
      </c>
      <c r="AN331" s="121" t="str">
        <f t="shared" si="30"/>
        <v/>
      </c>
      <c r="AO331" s="121" t="str">
        <f t="shared" si="31"/>
        <v/>
      </c>
      <c r="AP331" s="121" t="str">
        <f t="shared" si="32"/>
        <v/>
      </c>
      <c r="AQ331" s="87" t="str">
        <f t="shared" si="33"/>
        <v/>
      </c>
      <c r="AR331" s="37"/>
      <c r="AS331" s="233"/>
      <c r="AT331" s="37"/>
    </row>
    <row r="332" spans="2:46" ht="13.5" customHeight="1" thickBot="1" x14ac:dyDescent="0.2">
      <c r="B332" s="286"/>
      <c r="C332" s="27"/>
      <c r="D332" s="186"/>
      <c r="E332" s="56"/>
      <c r="F332" s="189"/>
      <c r="G332" s="189"/>
      <c r="H332" s="189"/>
      <c r="I332" s="56"/>
      <c r="J332" s="56"/>
      <c r="K332" s="188"/>
      <c r="L332" s="258"/>
      <c r="M332" s="258"/>
      <c r="N332" s="56"/>
      <c r="O332" s="28"/>
      <c r="P332" s="56"/>
      <c r="Q332" s="28"/>
      <c r="R332" s="184"/>
      <c r="S332" s="213"/>
      <c r="T332" s="286"/>
      <c r="U332" s="27"/>
      <c r="V332" s="186"/>
      <c r="W332" s="56"/>
      <c r="X332" s="189"/>
      <c r="Y332" s="189"/>
      <c r="Z332" s="189"/>
      <c r="AA332" s="56"/>
      <c r="AB332" s="56"/>
      <c r="AC332" s="188"/>
      <c r="AD332" s="258"/>
      <c r="AE332" s="258"/>
      <c r="AF332" s="56"/>
      <c r="AG332" s="28"/>
      <c r="AH332" s="56"/>
      <c r="AI332" s="28"/>
      <c r="AJ332" s="184"/>
      <c r="AK332" s="199"/>
      <c r="AL332" s="286"/>
      <c r="AM332" s="122" t="str">
        <f t="shared" si="29"/>
        <v/>
      </c>
      <c r="AN332" s="123" t="str">
        <f t="shared" si="30"/>
        <v/>
      </c>
      <c r="AO332" s="123" t="str">
        <f t="shared" si="31"/>
        <v/>
      </c>
      <c r="AP332" s="123" t="str">
        <f t="shared" si="32"/>
        <v/>
      </c>
      <c r="AQ332" s="124" t="str">
        <f t="shared" si="33"/>
        <v/>
      </c>
      <c r="AR332" s="37"/>
      <c r="AS332" s="233"/>
      <c r="AT332" s="37"/>
    </row>
    <row r="333" spans="2:46" ht="13.5" customHeight="1" x14ac:dyDescent="0.15">
      <c r="B333" s="284" t="s">
        <v>131</v>
      </c>
      <c r="C333" s="25" t="s">
        <v>33</v>
      </c>
      <c r="D333" s="39"/>
      <c r="E333" s="55"/>
      <c r="F333" s="96"/>
      <c r="G333" s="96"/>
      <c r="H333" s="96"/>
      <c r="I333" s="60"/>
      <c r="J333" s="60"/>
      <c r="K333" s="61"/>
      <c r="L333" s="257"/>
      <c r="M333" s="257"/>
      <c r="N333" s="55"/>
      <c r="O333" s="26"/>
      <c r="P333" s="55"/>
      <c r="Q333" s="26"/>
      <c r="R333" s="131"/>
      <c r="S333" s="213"/>
      <c r="T333" s="284" t="s">
        <v>131</v>
      </c>
      <c r="U333" s="25" t="s">
        <v>33</v>
      </c>
      <c r="V333" s="39"/>
      <c r="W333" s="55"/>
      <c r="X333" s="96"/>
      <c r="Y333" s="96"/>
      <c r="Z333" s="96"/>
      <c r="AA333" s="60"/>
      <c r="AB333" s="60"/>
      <c r="AC333" s="61"/>
      <c r="AD333" s="257"/>
      <c r="AE333" s="257"/>
      <c r="AF333" s="55"/>
      <c r="AG333" s="26"/>
      <c r="AH333" s="55"/>
      <c r="AI333" s="26"/>
      <c r="AJ333" s="131"/>
      <c r="AK333" s="199"/>
      <c r="AL333" s="284" t="s">
        <v>131</v>
      </c>
      <c r="AM333" s="119" t="str">
        <f t="shared" si="29"/>
        <v/>
      </c>
      <c r="AN333" s="95" t="str">
        <f t="shared" si="30"/>
        <v/>
      </c>
      <c r="AO333" s="95" t="str">
        <f t="shared" si="31"/>
        <v/>
      </c>
      <c r="AP333" s="95" t="str">
        <f t="shared" si="32"/>
        <v/>
      </c>
      <c r="AQ333" s="120" t="str">
        <f t="shared" si="33"/>
        <v/>
      </c>
      <c r="AR333" s="37"/>
      <c r="AS333" s="233"/>
      <c r="AT333" s="37"/>
    </row>
    <row r="334" spans="2:46" ht="13.5" customHeight="1" x14ac:dyDescent="0.15">
      <c r="B334" s="285"/>
      <c r="C334" s="27" t="s">
        <v>34</v>
      </c>
      <c r="D334" s="186"/>
      <c r="E334" s="56"/>
      <c r="F334" s="187"/>
      <c r="G334" s="187"/>
      <c r="H334" s="187"/>
      <c r="I334" s="62"/>
      <c r="J334" s="62"/>
      <c r="K334" s="188"/>
      <c r="L334" s="258"/>
      <c r="M334" s="258"/>
      <c r="N334" s="56"/>
      <c r="O334" s="28"/>
      <c r="P334" s="56"/>
      <c r="Q334" s="28"/>
      <c r="R334" s="132"/>
      <c r="S334" s="213"/>
      <c r="T334" s="285"/>
      <c r="U334" s="27" t="s">
        <v>34</v>
      </c>
      <c r="V334" s="186"/>
      <c r="W334" s="56"/>
      <c r="X334" s="187"/>
      <c r="Y334" s="187"/>
      <c r="Z334" s="187"/>
      <c r="AA334" s="62"/>
      <c r="AB334" s="62"/>
      <c r="AC334" s="188"/>
      <c r="AD334" s="258"/>
      <c r="AE334" s="258"/>
      <c r="AF334" s="56"/>
      <c r="AG334" s="28"/>
      <c r="AH334" s="56"/>
      <c r="AI334" s="28"/>
      <c r="AJ334" s="132"/>
      <c r="AK334" s="199"/>
      <c r="AL334" s="285"/>
      <c r="AM334" s="86" t="str">
        <f t="shared" si="29"/>
        <v/>
      </c>
      <c r="AN334" s="121" t="str">
        <f t="shared" si="30"/>
        <v/>
      </c>
      <c r="AO334" s="121" t="str">
        <f t="shared" si="31"/>
        <v/>
      </c>
      <c r="AP334" s="121" t="str">
        <f t="shared" si="32"/>
        <v/>
      </c>
      <c r="AQ334" s="87" t="str">
        <f t="shared" si="33"/>
        <v/>
      </c>
      <c r="AR334" s="37"/>
      <c r="AS334" s="233"/>
      <c r="AT334" s="37"/>
    </row>
    <row r="335" spans="2:46" ht="13.5" customHeight="1" x14ac:dyDescent="0.15">
      <c r="B335" s="285"/>
      <c r="C335" s="27" t="s">
        <v>35</v>
      </c>
      <c r="D335" s="186"/>
      <c r="E335" s="56"/>
      <c r="F335" s="187"/>
      <c r="G335" s="187"/>
      <c r="H335" s="187"/>
      <c r="I335" s="62"/>
      <c r="J335" s="62"/>
      <c r="K335" s="188"/>
      <c r="L335" s="258"/>
      <c r="M335" s="258"/>
      <c r="N335" s="56"/>
      <c r="O335" s="28"/>
      <c r="P335" s="56"/>
      <c r="Q335" s="28"/>
      <c r="R335" s="132"/>
      <c r="S335" s="213"/>
      <c r="T335" s="285"/>
      <c r="U335" s="27" t="s">
        <v>35</v>
      </c>
      <c r="V335" s="186"/>
      <c r="W335" s="56"/>
      <c r="X335" s="187"/>
      <c r="Y335" s="187"/>
      <c r="Z335" s="187"/>
      <c r="AA335" s="62"/>
      <c r="AB335" s="62"/>
      <c r="AC335" s="188"/>
      <c r="AD335" s="258"/>
      <c r="AE335" s="258"/>
      <c r="AF335" s="56"/>
      <c r="AG335" s="28"/>
      <c r="AH335" s="56"/>
      <c r="AI335" s="28"/>
      <c r="AJ335" s="132"/>
      <c r="AK335" s="199"/>
      <c r="AL335" s="285"/>
      <c r="AM335" s="86" t="str">
        <f t="shared" si="29"/>
        <v/>
      </c>
      <c r="AN335" s="121" t="str">
        <f t="shared" si="30"/>
        <v/>
      </c>
      <c r="AO335" s="121" t="str">
        <f t="shared" si="31"/>
        <v/>
      </c>
      <c r="AP335" s="121" t="str">
        <f t="shared" si="32"/>
        <v/>
      </c>
      <c r="AQ335" s="87" t="str">
        <f t="shared" si="33"/>
        <v/>
      </c>
      <c r="AR335" s="37"/>
      <c r="AS335" s="233"/>
      <c r="AT335" s="37"/>
    </row>
    <row r="336" spans="2:46" ht="13.5" customHeight="1" x14ac:dyDescent="0.15">
      <c r="B336" s="285"/>
      <c r="C336" s="27" t="s">
        <v>37</v>
      </c>
      <c r="D336" s="186"/>
      <c r="E336" s="56"/>
      <c r="F336" s="187"/>
      <c r="G336" s="187"/>
      <c r="H336" s="187"/>
      <c r="I336" s="62"/>
      <c r="J336" s="62"/>
      <c r="K336" s="188"/>
      <c r="L336" s="258"/>
      <c r="M336" s="258"/>
      <c r="N336" s="56"/>
      <c r="O336" s="28"/>
      <c r="P336" s="56"/>
      <c r="Q336" s="28"/>
      <c r="R336" s="132"/>
      <c r="S336" s="213"/>
      <c r="T336" s="285"/>
      <c r="U336" s="27" t="s">
        <v>37</v>
      </c>
      <c r="V336" s="186"/>
      <c r="W336" s="56"/>
      <c r="X336" s="187"/>
      <c r="Y336" s="187"/>
      <c r="Z336" s="187"/>
      <c r="AA336" s="62"/>
      <c r="AB336" s="62"/>
      <c r="AC336" s="188"/>
      <c r="AD336" s="258"/>
      <c r="AE336" s="258"/>
      <c r="AF336" s="56"/>
      <c r="AG336" s="28"/>
      <c r="AH336" s="56"/>
      <c r="AI336" s="28"/>
      <c r="AJ336" s="132"/>
      <c r="AK336" s="199"/>
      <c r="AL336" s="285"/>
      <c r="AM336" s="86" t="str">
        <f t="shared" si="29"/>
        <v/>
      </c>
      <c r="AN336" s="121" t="str">
        <f t="shared" si="30"/>
        <v/>
      </c>
      <c r="AO336" s="121" t="str">
        <f t="shared" si="31"/>
        <v/>
      </c>
      <c r="AP336" s="121" t="str">
        <f t="shared" si="32"/>
        <v/>
      </c>
      <c r="AQ336" s="87" t="str">
        <f t="shared" si="33"/>
        <v/>
      </c>
      <c r="AR336" s="37"/>
      <c r="AS336" s="233"/>
      <c r="AT336" s="37"/>
    </row>
    <row r="337" spans="2:46" ht="13.5" customHeight="1" thickBot="1" x14ac:dyDescent="0.2">
      <c r="B337" s="286"/>
      <c r="C337" s="27"/>
      <c r="D337" s="186"/>
      <c r="E337" s="56"/>
      <c r="F337" s="189"/>
      <c r="G337" s="189"/>
      <c r="H337" s="189"/>
      <c r="I337" s="56"/>
      <c r="J337" s="56"/>
      <c r="K337" s="188"/>
      <c r="L337" s="258"/>
      <c r="M337" s="258"/>
      <c r="N337" s="56"/>
      <c r="O337" s="28"/>
      <c r="P337" s="56"/>
      <c r="Q337" s="28"/>
      <c r="R337" s="184"/>
      <c r="S337" s="213"/>
      <c r="T337" s="286"/>
      <c r="U337" s="27"/>
      <c r="V337" s="186"/>
      <c r="W337" s="56"/>
      <c r="X337" s="189"/>
      <c r="Y337" s="189"/>
      <c r="Z337" s="189"/>
      <c r="AA337" s="56"/>
      <c r="AB337" s="56"/>
      <c r="AC337" s="188"/>
      <c r="AD337" s="258"/>
      <c r="AE337" s="258"/>
      <c r="AF337" s="56"/>
      <c r="AG337" s="28"/>
      <c r="AH337" s="56"/>
      <c r="AI337" s="28"/>
      <c r="AJ337" s="184"/>
      <c r="AK337" s="199"/>
      <c r="AL337" s="286"/>
      <c r="AM337" s="122" t="str">
        <f t="shared" si="29"/>
        <v/>
      </c>
      <c r="AN337" s="123" t="str">
        <f t="shared" si="30"/>
        <v/>
      </c>
      <c r="AO337" s="123" t="str">
        <f t="shared" si="31"/>
        <v/>
      </c>
      <c r="AP337" s="123" t="str">
        <f t="shared" si="32"/>
        <v/>
      </c>
      <c r="AQ337" s="124" t="str">
        <f t="shared" si="33"/>
        <v/>
      </c>
      <c r="AR337" s="37"/>
      <c r="AS337" s="233"/>
      <c r="AT337" s="37"/>
    </row>
    <row r="338" spans="2:46" ht="13.5" customHeight="1" x14ac:dyDescent="0.15">
      <c r="B338" s="284" t="s">
        <v>132</v>
      </c>
      <c r="C338" s="25" t="s">
        <v>33</v>
      </c>
      <c r="D338" s="39"/>
      <c r="E338" s="55"/>
      <c r="F338" s="96"/>
      <c r="G338" s="96"/>
      <c r="H338" s="96"/>
      <c r="I338" s="60"/>
      <c r="J338" s="60"/>
      <c r="K338" s="61"/>
      <c r="L338" s="257"/>
      <c r="M338" s="257"/>
      <c r="N338" s="55"/>
      <c r="O338" s="26"/>
      <c r="P338" s="55"/>
      <c r="Q338" s="26"/>
      <c r="R338" s="131"/>
      <c r="S338" s="213"/>
      <c r="T338" s="284" t="s">
        <v>132</v>
      </c>
      <c r="U338" s="25" t="s">
        <v>33</v>
      </c>
      <c r="V338" s="39"/>
      <c r="W338" s="55"/>
      <c r="X338" s="96"/>
      <c r="Y338" s="96"/>
      <c r="Z338" s="96"/>
      <c r="AA338" s="60"/>
      <c r="AB338" s="60"/>
      <c r="AC338" s="61"/>
      <c r="AD338" s="257"/>
      <c r="AE338" s="257"/>
      <c r="AF338" s="55"/>
      <c r="AG338" s="26"/>
      <c r="AH338" s="55"/>
      <c r="AI338" s="26"/>
      <c r="AJ338" s="131"/>
      <c r="AK338" s="199"/>
      <c r="AL338" s="284" t="s">
        <v>132</v>
      </c>
      <c r="AM338" s="119" t="str">
        <f t="shared" si="29"/>
        <v/>
      </c>
      <c r="AN338" s="95" t="str">
        <f t="shared" si="30"/>
        <v/>
      </c>
      <c r="AO338" s="95" t="str">
        <f t="shared" si="31"/>
        <v/>
      </c>
      <c r="AP338" s="95" t="str">
        <f t="shared" si="32"/>
        <v/>
      </c>
      <c r="AQ338" s="120" t="str">
        <f t="shared" si="33"/>
        <v/>
      </c>
      <c r="AR338" s="37"/>
      <c r="AS338" s="233"/>
      <c r="AT338" s="37"/>
    </row>
    <row r="339" spans="2:46" ht="13.5" customHeight="1" x14ac:dyDescent="0.15">
      <c r="B339" s="285"/>
      <c r="C339" s="27" t="s">
        <v>34</v>
      </c>
      <c r="D339" s="186"/>
      <c r="E339" s="56"/>
      <c r="F339" s="187"/>
      <c r="G339" s="187"/>
      <c r="H339" s="187"/>
      <c r="I339" s="62"/>
      <c r="J339" s="62"/>
      <c r="K339" s="188"/>
      <c r="L339" s="258"/>
      <c r="M339" s="258"/>
      <c r="N339" s="56"/>
      <c r="O339" s="28"/>
      <c r="P339" s="56"/>
      <c r="Q339" s="28"/>
      <c r="R339" s="132"/>
      <c r="S339" s="213"/>
      <c r="T339" s="285"/>
      <c r="U339" s="27" t="s">
        <v>34</v>
      </c>
      <c r="V339" s="186"/>
      <c r="W339" s="56"/>
      <c r="X339" s="187"/>
      <c r="Y339" s="187"/>
      <c r="Z339" s="187"/>
      <c r="AA339" s="62"/>
      <c r="AB339" s="62"/>
      <c r="AC339" s="188"/>
      <c r="AD339" s="258"/>
      <c r="AE339" s="258"/>
      <c r="AF339" s="56"/>
      <c r="AG339" s="28"/>
      <c r="AH339" s="56"/>
      <c r="AI339" s="28"/>
      <c r="AJ339" s="132"/>
      <c r="AK339" s="199"/>
      <c r="AL339" s="285"/>
      <c r="AM339" s="86" t="str">
        <f t="shared" si="29"/>
        <v/>
      </c>
      <c r="AN339" s="121" t="str">
        <f t="shared" si="30"/>
        <v/>
      </c>
      <c r="AO339" s="121" t="str">
        <f t="shared" si="31"/>
        <v/>
      </c>
      <c r="AP339" s="121" t="str">
        <f t="shared" si="32"/>
        <v/>
      </c>
      <c r="AQ339" s="87" t="str">
        <f t="shared" si="33"/>
        <v/>
      </c>
      <c r="AR339" s="37"/>
      <c r="AS339" s="233"/>
      <c r="AT339" s="37"/>
    </row>
    <row r="340" spans="2:46" ht="13.5" customHeight="1" x14ac:dyDescent="0.15">
      <c r="B340" s="285"/>
      <c r="C340" s="27" t="s">
        <v>35</v>
      </c>
      <c r="D340" s="186"/>
      <c r="E340" s="56"/>
      <c r="F340" s="187"/>
      <c r="G340" s="187"/>
      <c r="H340" s="187"/>
      <c r="I340" s="62"/>
      <c r="J340" s="62"/>
      <c r="K340" s="188"/>
      <c r="L340" s="258"/>
      <c r="M340" s="258"/>
      <c r="N340" s="56"/>
      <c r="O340" s="28"/>
      <c r="P340" s="56"/>
      <c r="Q340" s="28"/>
      <c r="R340" s="132"/>
      <c r="S340" s="213"/>
      <c r="T340" s="285"/>
      <c r="U340" s="27" t="s">
        <v>35</v>
      </c>
      <c r="V340" s="186"/>
      <c r="W340" s="56"/>
      <c r="X340" s="187"/>
      <c r="Y340" s="187"/>
      <c r="Z340" s="187"/>
      <c r="AA340" s="62"/>
      <c r="AB340" s="62"/>
      <c r="AC340" s="188"/>
      <c r="AD340" s="258"/>
      <c r="AE340" s="258"/>
      <c r="AF340" s="56"/>
      <c r="AG340" s="28"/>
      <c r="AH340" s="56"/>
      <c r="AI340" s="28"/>
      <c r="AJ340" s="132"/>
      <c r="AK340" s="199"/>
      <c r="AL340" s="285"/>
      <c r="AM340" s="86" t="str">
        <f t="shared" si="29"/>
        <v/>
      </c>
      <c r="AN340" s="121" t="str">
        <f t="shared" si="30"/>
        <v/>
      </c>
      <c r="AO340" s="121" t="str">
        <f t="shared" si="31"/>
        <v/>
      </c>
      <c r="AP340" s="121" t="str">
        <f t="shared" si="32"/>
        <v/>
      </c>
      <c r="AQ340" s="87" t="str">
        <f t="shared" si="33"/>
        <v/>
      </c>
      <c r="AR340" s="37"/>
      <c r="AS340" s="233"/>
      <c r="AT340" s="37"/>
    </row>
    <row r="341" spans="2:46" ht="13.5" customHeight="1" x14ac:dyDescent="0.15">
      <c r="B341" s="285"/>
      <c r="C341" s="27" t="s">
        <v>37</v>
      </c>
      <c r="D341" s="186"/>
      <c r="E341" s="56"/>
      <c r="F341" s="187"/>
      <c r="G341" s="187"/>
      <c r="H341" s="187"/>
      <c r="I341" s="62"/>
      <c r="J341" s="62"/>
      <c r="K341" s="188"/>
      <c r="L341" s="258"/>
      <c r="M341" s="258"/>
      <c r="N341" s="56"/>
      <c r="O341" s="28"/>
      <c r="P341" s="56"/>
      <c r="Q341" s="28"/>
      <c r="R341" s="132"/>
      <c r="S341" s="213"/>
      <c r="T341" s="285"/>
      <c r="U341" s="27" t="s">
        <v>37</v>
      </c>
      <c r="V341" s="186"/>
      <c r="W341" s="56"/>
      <c r="X341" s="187"/>
      <c r="Y341" s="187"/>
      <c r="Z341" s="187"/>
      <c r="AA341" s="62"/>
      <c r="AB341" s="62"/>
      <c r="AC341" s="188"/>
      <c r="AD341" s="258"/>
      <c r="AE341" s="258"/>
      <c r="AF341" s="56"/>
      <c r="AG341" s="28"/>
      <c r="AH341" s="56"/>
      <c r="AI341" s="28"/>
      <c r="AJ341" s="132"/>
      <c r="AK341" s="199"/>
      <c r="AL341" s="285"/>
      <c r="AM341" s="86" t="str">
        <f t="shared" si="29"/>
        <v/>
      </c>
      <c r="AN341" s="121" t="str">
        <f t="shared" si="30"/>
        <v/>
      </c>
      <c r="AO341" s="121" t="str">
        <f t="shared" si="31"/>
        <v/>
      </c>
      <c r="AP341" s="121" t="str">
        <f t="shared" si="32"/>
        <v/>
      </c>
      <c r="AQ341" s="87" t="str">
        <f t="shared" si="33"/>
        <v/>
      </c>
      <c r="AR341" s="37"/>
      <c r="AS341" s="233"/>
      <c r="AT341" s="37"/>
    </row>
    <row r="342" spans="2:46" ht="13.5" customHeight="1" thickBot="1" x14ac:dyDescent="0.2">
      <c r="B342" s="286"/>
      <c r="C342" s="27"/>
      <c r="D342" s="186"/>
      <c r="E342" s="56"/>
      <c r="F342" s="189"/>
      <c r="G342" s="189"/>
      <c r="H342" s="189"/>
      <c r="I342" s="56"/>
      <c r="J342" s="56"/>
      <c r="K342" s="188"/>
      <c r="L342" s="258"/>
      <c r="M342" s="258"/>
      <c r="N342" s="56"/>
      <c r="O342" s="28"/>
      <c r="P342" s="56"/>
      <c r="Q342" s="28"/>
      <c r="R342" s="184"/>
      <c r="S342" s="213"/>
      <c r="T342" s="286"/>
      <c r="U342" s="27"/>
      <c r="V342" s="186"/>
      <c r="W342" s="56"/>
      <c r="X342" s="189"/>
      <c r="Y342" s="189"/>
      <c r="Z342" s="189"/>
      <c r="AA342" s="56"/>
      <c r="AB342" s="56"/>
      <c r="AC342" s="188"/>
      <c r="AD342" s="258"/>
      <c r="AE342" s="258"/>
      <c r="AF342" s="56"/>
      <c r="AG342" s="28"/>
      <c r="AH342" s="56"/>
      <c r="AI342" s="28"/>
      <c r="AJ342" s="184"/>
      <c r="AK342" s="199"/>
      <c r="AL342" s="286"/>
      <c r="AM342" s="122" t="str">
        <f t="shared" si="29"/>
        <v/>
      </c>
      <c r="AN342" s="123" t="str">
        <f t="shared" si="30"/>
        <v/>
      </c>
      <c r="AO342" s="123" t="str">
        <f t="shared" si="31"/>
        <v/>
      </c>
      <c r="AP342" s="123" t="str">
        <f t="shared" si="32"/>
        <v/>
      </c>
      <c r="AQ342" s="124" t="str">
        <f t="shared" si="33"/>
        <v/>
      </c>
      <c r="AR342" s="37"/>
      <c r="AS342" s="233"/>
      <c r="AT342" s="37"/>
    </row>
    <row r="343" spans="2:46" ht="13.5" customHeight="1" x14ac:dyDescent="0.15">
      <c r="B343" s="284" t="s">
        <v>133</v>
      </c>
      <c r="C343" s="25" t="s">
        <v>33</v>
      </c>
      <c r="D343" s="39"/>
      <c r="E343" s="55"/>
      <c r="F343" s="96"/>
      <c r="G343" s="96"/>
      <c r="H343" s="96"/>
      <c r="I343" s="60"/>
      <c r="J343" s="60"/>
      <c r="K343" s="61"/>
      <c r="L343" s="257"/>
      <c r="M343" s="257"/>
      <c r="N343" s="55"/>
      <c r="O343" s="26"/>
      <c r="P343" s="55"/>
      <c r="Q343" s="26"/>
      <c r="R343" s="131"/>
      <c r="S343" s="213"/>
      <c r="T343" s="284" t="s">
        <v>133</v>
      </c>
      <c r="U343" s="25" t="s">
        <v>33</v>
      </c>
      <c r="V343" s="39"/>
      <c r="W343" s="55"/>
      <c r="X343" s="96"/>
      <c r="Y343" s="96"/>
      <c r="Z343" s="96"/>
      <c r="AA343" s="60"/>
      <c r="AB343" s="60"/>
      <c r="AC343" s="61"/>
      <c r="AD343" s="257"/>
      <c r="AE343" s="257"/>
      <c r="AF343" s="55"/>
      <c r="AG343" s="26"/>
      <c r="AH343" s="55"/>
      <c r="AI343" s="26"/>
      <c r="AJ343" s="131"/>
      <c r="AK343" s="199"/>
      <c r="AL343" s="284" t="s">
        <v>133</v>
      </c>
      <c r="AM343" s="119" t="str">
        <f t="shared" si="29"/>
        <v/>
      </c>
      <c r="AN343" s="95" t="str">
        <f t="shared" si="30"/>
        <v/>
      </c>
      <c r="AO343" s="95" t="str">
        <f t="shared" si="31"/>
        <v/>
      </c>
      <c r="AP343" s="95" t="str">
        <f t="shared" si="32"/>
        <v/>
      </c>
      <c r="AQ343" s="120" t="str">
        <f t="shared" si="33"/>
        <v/>
      </c>
      <c r="AR343" s="37"/>
      <c r="AS343" s="233"/>
      <c r="AT343" s="37"/>
    </row>
    <row r="344" spans="2:46" ht="13.5" customHeight="1" x14ac:dyDescent="0.15">
      <c r="B344" s="285"/>
      <c r="C344" s="27" t="s">
        <v>34</v>
      </c>
      <c r="D344" s="186"/>
      <c r="E344" s="56"/>
      <c r="F344" s="187"/>
      <c r="G344" s="187"/>
      <c r="H344" s="187"/>
      <c r="I344" s="62"/>
      <c r="J344" s="62"/>
      <c r="K344" s="188"/>
      <c r="L344" s="258"/>
      <c r="M344" s="258"/>
      <c r="N344" s="56"/>
      <c r="O344" s="28"/>
      <c r="P344" s="56"/>
      <c r="Q344" s="28"/>
      <c r="R344" s="132"/>
      <c r="S344" s="213"/>
      <c r="T344" s="285"/>
      <c r="U344" s="27" t="s">
        <v>34</v>
      </c>
      <c r="V344" s="186"/>
      <c r="W344" s="56"/>
      <c r="X344" s="187"/>
      <c r="Y344" s="187"/>
      <c r="Z344" s="187"/>
      <c r="AA344" s="62"/>
      <c r="AB344" s="62"/>
      <c r="AC344" s="188"/>
      <c r="AD344" s="258"/>
      <c r="AE344" s="258"/>
      <c r="AF344" s="56"/>
      <c r="AG344" s="28"/>
      <c r="AH344" s="56"/>
      <c r="AI344" s="28"/>
      <c r="AJ344" s="132"/>
      <c r="AK344" s="199"/>
      <c r="AL344" s="285"/>
      <c r="AM344" s="86" t="str">
        <f t="shared" si="29"/>
        <v/>
      </c>
      <c r="AN344" s="121" t="str">
        <f t="shared" si="30"/>
        <v/>
      </c>
      <c r="AO344" s="121" t="str">
        <f t="shared" si="31"/>
        <v/>
      </c>
      <c r="AP344" s="121" t="str">
        <f t="shared" si="32"/>
        <v/>
      </c>
      <c r="AQ344" s="87" t="str">
        <f t="shared" si="33"/>
        <v/>
      </c>
      <c r="AR344" s="37"/>
      <c r="AS344" s="233"/>
      <c r="AT344" s="37"/>
    </row>
    <row r="345" spans="2:46" ht="13.5" customHeight="1" x14ac:dyDescent="0.15">
      <c r="B345" s="285"/>
      <c r="C345" s="27" t="s">
        <v>35</v>
      </c>
      <c r="D345" s="186"/>
      <c r="E345" s="56"/>
      <c r="F345" s="187"/>
      <c r="G345" s="187"/>
      <c r="H345" s="187"/>
      <c r="I345" s="62"/>
      <c r="J345" s="62"/>
      <c r="K345" s="188"/>
      <c r="L345" s="258"/>
      <c r="M345" s="258"/>
      <c r="N345" s="56"/>
      <c r="O345" s="28"/>
      <c r="P345" s="56"/>
      <c r="Q345" s="28"/>
      <c r="R345" s="132"/>
      <c r="S345" s="213"/>
      <c r="T345" s="285"/>
      <c r="U345" s="27" t="s">
        <v>35</v>
      </c>
      <c r="V345" s="186"/>
      <c r="W345" s="56"/>
      <c r="X345" s="187"/>
      <c r="Y345" s="187"/>
      <c r="Z345" s="187"/>
      <c r="AA345" s="62"/>
      <c r="AB345" s="62"/>
      <c r="AC345" s="188"/>
      <c r="AD345" s="258"/>
      <c r="AE345" s="258"/>
      <c r="AF345" s="56"/>
      <c r="AG345" s="28"/>
      <c r="AH345" s="56"/>
      <c r="AI345" s="28"/>
      <c r="AJ345" s="132"/>
      <c r="AK345" s="199"/>
      <c r="AL345" s="285"/>
      <c r="AM345" s="86" t="str">
        <f t="shared" si="29"/>
        <v/>
      </c>
      <c r="AN345" s="121" t="str">
        <f t="shared" si="30"/>
        <v/>
      </c>
      <c r="AO345" s="121" t="str">
        <f t="shared" si="31"/>
        <v/>
      </c>
      <c r="AP345" s="121" t="str">
        <f t="shared" si="32"/>
        <v/>
      </c>
      <c r="AQ345" s="87" t="str">
        <f t="shared" si="33"/>
        <v/>
      </c>
      <c r="AR345" s="37"/>
      <c r="AS345" s="233"/>
      <c r="AT345" s="37"/>
    </row>
    <row r="346" spans="2:46" ht="13.5" customHeight="1" x14ac:dyDescent="0.15">
      <c r="B346" s="285"/>
      <c r="C346" s="27" t="s">
        <v>37</v>
      </c>
      <c r="D346" s="186"/>
      <c r="E346" s="56"/>
      <c r="F346" s="187"/>
      <c r="G346" s="187"/>
      <c r="H346" s="187"/>
      <c r="I346" s="62"/>
      <c r="J346" s="62"/>
      <c r="K346" s="188"/>
      <c r="L346" s="258"/>
      <c r="M346" s="258"/>
      <c r="N346" s="56"/>
      <c r="O346" s="28"/>
      <c r="P346" s="56"/>
      <c r="Q346" s="28"/>
      <c r="R346" s="132"/>
      <c r="S346" s="213"/>
      <c r="T346" s="285"/>
      <c r="U346" s="27" t="s">
        <v>37</v>
      </c>
      <c r="V346" s="186"/>
      <c r="W346" s="56"/>
      <c r="X346" s="187"/>
      <c r="Y346" s="187"/>
      <c r="Z346" s="187"/>
      <c r="AA346" s="62"/>
      <c r="AB346" s="62"/>
      <c r="AC346" s="188"/>
      <c r="AD346" s="258"/>
      <c r="AE346" s="258"/>
      <c r="AF346" s="56"/>
      <c r="AG346" s="28"/>
      <c r="AH346" s="56"/>
      <c r="AI346" s="28"/>
      <c r="AJ346" s="132"/>
      <c r="AK346" s="199"/>
      <c r="AL346" s="285"/>
      <c r="AM346" s="86" t="str">
        <f t="shared" si="29"/>
        <v/>
      </c>
      <c r="AN346" s="121" t="str">
        <f t="shared" si="30"/>
        <v/>
      </c>
      <c r="AO346" s="121" t="str">
        <f t="shared" si="31"/>
        <v/>
      </c>
      <c r="AP346" s="121" t="str">
        <f t="shared" si="32"/>
        <v/>
      </c>
      <c r="AQ346" s="87" t="str">
        <f t="shared" si="33"/>
        <v/>
      </c>
      <c r="AR346" s="37"/>
      <c r="AS346" s="233"/>
      <c r="AT346" s="37"/>
    </row>
    <row r="347" spans="2:46" ht="13.5" customHeight="1" thickBot="1" x14ac:dyDescent="0.2">
      <c r="B347" s="286"/>
      <c r="C347" s="27"/>
      <c r="D347" s="186"/>
      <c r="E347" s="56"/>
      <c r="F347" s="189"/>
      <c r="G347" s="189"/>
      <c r="H347" s="189"/>
      <c r="I347" s="56"/>
      <c r="J347" s="56"/>
      <c r="K347" s="188"/>
      <c r="L347" s="258"/>
      <c r="M347" s="258"/>
      <c r="N347" s="56"/>
      <c r="O347" s="28"/>
      <c r="P347" s="56"/>
      <c r="Q347" s="28"/>
      <c r="R347" s="184"/>
      <c r="S347" s="213"/>
      <c r="T347" s="286"/>
      <c r="U347" s="27"/>
      <c r="V347" s="186"/>
      <c r="W347" s="56"/>
      <c r="X347" s="189"/>
      <c r="Y347" s="189"/>
      <c r="Z347" s="189"/>
      <c r="AA347" s="56"/>
      <c r="AB347" s="56"/>
      <c r="AC347" s="188"/>
      <c r="AD347" s="258"/>
      <c r="AE347" s="258"/>
      <c r="AF347" s="56"/>
      <c r="AG347" s="28"/>
      <c r="AH347" s="56"/>
      <c r="AI347" s="28"/>
      <c r="AJ347" s="184"/>
      <c r="AK347" s="199"/>
      <c r="AL347" s="286"/>
      <c r="AM347" s="122" t="str">
        <f t="shared" si="29"/>
        <v/>
      </c>
      <c r="AN347" s="123" t="str">
        <f t="shared" si="30"/>
        <v/>
      </c>
      <c r="AO347" s="123" t="str">
        <f t="shared" si="31"/>
        <v/>
      </c>
      <c r="AP347" s="123" t="str">
        <f t="shared" si="32"/>
        <v/>
      </c>
      <c r="AQ347" s="124" t="str">
        <f t="shared" si="33"/>
        <v/>
      </c>
      <c r="AR347" s="37"/>
      <c r="AS347" s="233"/>
      <c r="AT347" s="37"/>
    </row>
    <row r="348" spans="2:46" ht="13.5" customHeight="1" x14ac:dyDescent="0.15">
      <c r="B348" s="284" t="s">
        <v>134</v>
      </c>
      <c r="C348" s="25" t="s">
        <v>33</v>
      </c>
      <c r="D348" s="39"/>
      <c r="E348" s="55"/>
      <c r="F348" s="96"/>
      <c r="G348" s="96"/>
      <c r="H348" s="96"/>
      <c r="I348" s="60"/>
      <c r="J348" s="60"/>
      <c r="K348" s="61"/>
      <c r="L348" s="257"/>
      <c r="M348" s="257"/>
      <c r="N348" s="55"/>
      <c r="O348" s="26"/>
      <c r="P348" s="55"/>
      <c r="Q348" s="26"/>
      <c r="R348" s="131"/>
      <c r="S348" s="213"/>
      <c r="T348" s="284" t="s">
        <v>134</v>
      </c>
      <c r="U348" s="25" t="s">
        <v>33</v>
      </c>
      <c r="V348" s="39"/>
      <c r="W348" s="55"/>
      <c r="X348" s="96"/>
      <c r="Y348" s="96"/>
      <c r="Z348" s="96"/>
      <c r="AA348" s="60"/>
      <c r="AB348" s="60"/>
      <c r="AC348" s="61"/>
      <c r="AD348" s="257"/>
      <c r="AE348" s="257"/>
      <c r="AF348" s="55"/>
      <c r="AG348" s="26"/>
      <c r="AH348" s="55"/>
      <c r="AI348" s="26"/>
      <c r="AJ348" s="131"/>
      <c r="AK348" s="199"/>
      <c r="AL348" s="284" t="s">
        <v>134</v>
      </c>
      <c r="AM348" s="119" t="str">
        <f t="shared" si="29"/>
        <v/>
      </c>
      <c r="AN348" s="95" t="str">
        <f t="shared" si="30"/>
        <v/>
      </c>
      <c r="AO348" s="95" t="str">
        <f t="shared" si="31"/>
        <v/>
      </c>
      <c r="AP348" s="95" t="str">
        <f t="shared" si="32"/>
        <v/>
      </c>
      <c r="AQ348" s="120" t="str">
        <f t="shared" si="33"/>
        <v/>
      </c>
      <c r="AR348" s="37"/>
      <c r="AS348" s="233"/>
      <c r="AT348" s="37"/>
    </row>
    <row r="349" spans="2:46" ht="13.5" customHeight="1" x14ac:dyDescent="0.15">
      <c r="B349" s="285"/>
      <c r="C349" s="27" t="s">
        <v>34</v>
      </c>
      <c r="D349" s="186"/>
      <c r="E349" s="56"/>
      <c r="F349" s="187"/>
      <c r="G349" s="187"/>
      <c r="H349" s="187"/>
      <c r="I349" s="62"/>
      <c r="J349" s="62"/>
      <c r="K349" s="188"/>
      <c r="L349" s="258"/>
      <c r="M349" s="258"/>
      <c r="N349" s="56"/>
      <c r="O349" s="28"/>
      <c r="P349" s="56"/>
      <c r="Q349" s="28"/>
      <c r="R349" s="132"/>
      <c r="S349" s="213"/>
      <c r="T349" s="285"/>
      <c r="U349" s="27" t="s">
        <v>34</v>
      </c>
      <c r="V349" s="186"/>
      <c r="W349" s="56"/>
      <c r="X349" s="187"/>
      <c r="Y349" s="187"/>
      <c r="Z349" s="187"/>
      <c r="AA349" s="62"/>
      <c r="AB349" s="62"/>
      <c r="AC349" s="188"/>
      <c r="AD349" s="258"/>
      <c r="AE349" s="258"/>
      <c r="AF349" s="56"/>
      <c r="AG349" s="28"/>
      <c r="AH349" s="56"/>
      <c r="AI349" s="28"/>
      <c r="AJ349" s="132"/>
      <c r="AK349" s="199"/>
      <c r="AL349" s="285"/>
      <c r="AM349" s="86" t="str">
        <f t="shared" si="29"/>
        <v/>
      </c>
      <c r="AN349" s="121" t="str">
        <f t="shared" si="30"/>
        <v/>
      </c>
      <c r="AO349" s="121" t="str">
        <f t="shared" si="31"/>
        <v/>
      </c>
      <c r="AP349" s="121" t="str">
        <f t="shared" si="32"/>
        <v/>
      </c>
      <c r="AQ349" s="87" t="str">
        <f t="shared" si="33"/>
        <v/>
      </c>
      <c r="AR349" s="37"/>
      <c r="AS349" s="233"/>
      <c r="AT349" s="37"/>
    </row>
    <row r="350" spans="2:46" ht="13.5" customHeight="1" x14ac:dyDescent="0.15">
      <c r="B350" s="285"/>
      <c r="C350" s="27" t="s">
        <v>35</v>
      </c>
      <c r="D350" s="186"/>
      <c r="E350" s="56"/>
      <c r="F350" s="187"/>
      <c r="G350" s="187"/>
      <c r="H350" s="187"/>
      <c r="I350" s="62"/>
      <c r="J350" s="62"/>
      <c r="K350" s="188"/>
      <c r="L350" s="258"/>
      <c r="M350" s="258"/>
      <c r="N350" s="56"/>
      <c r="O350" s="28"/>
      <c r="P350" s="56"/>
      <c r="Q350" s="28"/>
      <c r="R350" s="132"/>
      <c r="S350" s="213"/>
      <c r="T350" s="285"/>
      <c r="U350" s="27" t="s">
        <v>35</v>
      </c>
      <c r="V350" s="186"/>
      <c r="W350" s="56"/>
      <c r="X350" s="187"/>
      <c r="Y350" s="187"/>
      <c r="Z350" s="187"/>
      <c r="AA350" s="62"/>
      <c r="AB350" s="62"/>
      <c r="AC350" s="188"/>
      <c r="AD350" s="258"/>
      <c r="AE350" s="258"/>
      <c r="AF350" s="56"/>
      <c r="AG350" s="28"/>
      <c r="AH350" s="56"/>
      <c r="AI350" s="28"/>
      <c r="AJ350" s="132"/>
      <c r="AK350" s="199"/>
      <c r="AL350" s="285"/>
      <c r="AM350" s="86" t="str">
        <f t="shared" si="29"/>
        <v/>
      </c>
      <c r="AN350" s="121" t="str">
        <f t="shared" si="30"/>
        <v/>
      </c>
      <c r="AO350" s="121" t="str">
        <f t="shared" si="31"/>
        <v/>
      </c>
      <c r="AP350" s="121" t="str">
        <f t="shared" si="32"/>
        <v/>
      </c>
      <c r="AQ350" s="87" t="str">
        <f t="shared" si="33"/>
        <v/>
      </c>
      <c r="AR350" s="37"/>
      <c r="AS350" s="233"/>
      <c r="AT350" s="37"/>
    </row>
    <row r="351" spans="2:46" ht="13.5" customHeight="1" x14ac:dyDescent="0.15">
      <c r="B351" s="285"/>
      <c r="C351" s="27" t="s">
        <v>37</v>
      </c>
      <c r="D351" s="186"/>
      <c r="E351" s="56"/>
      <c r="F351" s="187"/>
      <c r="G351" s="187"/>
      <c r="H351" s="187"/>
      <c r="I351" s="62"/>
      <c r="J351" s="62"/>
      <c r="K351" s="188"/>
      <c r="L351" s="258"/>
      <c r="M351" s="258"/>
      <c r="N351" s="56"/>
      <c r="O351" s="28"/>
      <c r="P351" s="56"/>
      <c r="Q351" s="28"/>
      <c r="R351" s="132"/>
      <c r="S351" s="213"/>
      <c r="T351" s="285"/>
      <c r="U351" s="27" t="s">
        <v>37</v>
      </c>
      <c r="V351" s="186"/>
      <c r="W351" s="56"/>
      <c r="X351" s="187"/>
      <c r="Y351" s="187"/>
      <c r="Z351" s="187"/>
      <c r="AA351" s="62"/>
      <c r="AB351" s="62"/>
      <c r="AC351" s="188"/>
      <c r="AD351" s="258"/>
      <c r="AE351" s="258"/>
      <c r="AF351" s="56"/>
      <c r="AG351" s="28"/>
      <c r="AH351" s="56"/>
      <c r="AI351" s="28"/>
      <c r="AJ351" s="132"/>
      <c r="AK351" s="199"/>
      <c r="AL351" s="285"/>
      <c r="AM351" s="86" t="str">
        <f t="shared" si="29"/>
        <v/>
      </c>
      <c r="AN351" s="121" t="str">
        <f t="shared" si="30"/>
        <v/>
      </c>
      <c r="AO351" s="121" t="str">
        <f t="shared" si="31"/>
        <v/>
      </c>
      <c r="AP351" s="121" t="str">
        <f t="shared" si="32"/>
        <v/>
      </c>
      <c r="AQ351" s="87" t="str">
        <f t="shared" si="33"/>
        <v/>
      </c>
      <c r="AR351" s="37"/>
      <c r="AS351" s="233"/>
      <c r="AT351" s="37"/>
    </row>
    <row r="352" spans="2:46" ht="13.5" customHeight="1" thickBot="1" x14ac:dyDescent="0.2">
      <c r="B352" s="286"/>
      <c r="C352" s="27"/>
      <c r="D352" s="186"/>
      <c r="E352" s="56"/>
      <c r="F352" s="189"/>
      <c r="G352" s="189"/>
      <c r="H352" s="189"/>
      <c r="I352" s="56"/>
      <c r="J352" s="56"/>
      <c r="K352" s="188"/>
      <c r="L352" s="258"/>
      <c r="M352" s="258"/>
      <c r="N352" s="56"/>
      <c r="O352" s="28"/>
      <c r="P352" s="56"/>
      <c r="Q352" s="28"/>
      <c r="R352" s="184"/>
      <c r="S352" s="213"/>
      <c r="T352" s="286"/>
      <c r="U352" s="27"/>
      <c r="V352" s="186"/>
      <c r="W352" s="56"/>
      <c r="X352" s="189"/>
      <c r="Y352" s="189"/>
      <c r="Z352" s="189"/>
      <c r="AA352" s="56"/>
      <c r="AB352" s="56"/>
      <c r="AC352" s="188"/>
      <c r="AD352" s="258"/>
      <c r="AE352" s="258"/>
      <c r="AF352" s="56"/>
      <c r="AG352" s="28"/>
      <c r="AH352" s="56"/>
      <c r="AI352" s="28"/>
      <c r="AJ352" s="184"/>
      <c r="AK352" s="199"/>
      <c r="AL352" s="286"/>
      <c r="AM352" s="122" t="str">
        <f t="shared" si="29"/>
        <v/>
      </c>
      <c r="AN352" s="123" t="str">
        <f t="shared" si="30"/>
        <v/>
      </c>
      <c r="AO352" s="123" t="str">
        <f t="shared" si="31"/>
        <v/>
      </c>
      <c r="AP352" s="123" t="str">
        <f t="shared" si="32"/>
        <v/>
      </c>
      <c r="AQ352" s="124" t="str">
        <f t="shared" si="33"/>
        <v/>
      </c>
      <c r="AR352" s="37"/>
      <c r="AS352" s="233"/>
      <c r="AT352" s="37"/>
    </row>
    <row r="353" spans="2:46" ht="13.5" customHeight="1" x14ac:dyDescent="0.15">
      <c r="B353" s="284" t="s">
        <v>135</v>
      </c>
      <c r="C353" s="25" t="s">
        <v>33</v>
      </c>
      <c r="D353" s="39"/>
      <c r="E353" s="55"/>
      <c r="F353" s="96"/>
      <c r="G353" s="96"/>
      <c r="H353" s="96"/>
      <c r="I353" s="60"/>
      <c r="J353" s="60"/>
      <c r="K353" s="61"/>
      <c r="L353" s="257"/>
      <c r="M353" s="257"/>
      <c r="N353" s="55"/>
      <c r="O353" s="26"/>
      <c r="P353" s="55"/>
      <c r="Q353" s="26"/>
      <c r="R353" s="131"/>
      <c r="S353" s="213"/>
      <c r="T353" s="284" t="s">
        <v>135</v>
      </c>
      <c r="U353" s="25" t="s">
        <v>33</v>
      </c>
      <c r="V353" s="39"/>
      <c r="W353" s="55"/>
      <c r="X353" s="96"/>
      <c r="Y353" s="96"/>
      <c r="Z353" s="96"/>
      <c r="AA353" s="60"/>
      <c r="AB353" s="60"/>
      <c r="AC353" s="61"/>
      <c r="AD353" s="257"/>
      <c r="AE353" s="257"/>
      <c r="AF353" s="55"/>
      <c r="AG353" s="26"/>
      <c r="AH353" s="55"/>
      <c r="AI353" s="26"/>
      <c r="AJ353" s="131"/>
      <c r="AK353" s="199"/>
      <c r="AL353" s="284" t="s">
        <v>135</v>
      </c>
      <c r="AM353" s="119" t="str">
        <f t="shared" ref="AM353:AM416" si="34">IF(OR(X353="",F353=""),"",X353-F353)</f>
        <v/>
      </c>
      <c r="AN353" s="95" t="str">
        <f t="shared" ref="AN353:AN416" si="35">IF(OR(Y353="",G353=""),"",Y353-G353)</f>
        <v/>
      </c>
      <c r="AO353" s="95" t="str">
        <f t="shared" ref="AO353:AO416" si="36">IF(OR(Z353="",H353=""),"",Z353-H353)</f>
        <v/>
      </c>
      <c r="AP353" s="95" t="str">
        <f t="shared" ref="AP353:AP416" si="37">IF(OR(AA353="",I353=""),"",AA353-I353)</f>
        <v/>
      </c>
      <c r="AQ353" s="120" t="str">
        <f t="shared" ref="AQ353:AQ416" si="38">IF(OR(AB353="",J353=""),"",AB353-J353)</f>
        <v/>
      </c>
      <c r="AR353" s="37"/>
      <c r="AS353" s="233"/>
      <c r="AT353" s="37"/>
    </row>
    <row r="354" spans="2:46" ht="13.5" customHeight="1" x14ac:dyDescent="0.15">
      <c r="B354" s="285"/>
      <c r="C354" s="27" t="s">
        <v>34</v>
      </c>
      <c r="D354" s="186"/>
      <c r="E354" s="56"/>
      <c r="F354" s="187"/>
      <c r="G354" s="187"/>
      <c r="H354" s="187"/>
      <c r="I354" s="62"/>
      <c r="J354" s="62"/>
      <c r="K354" s="188"/>
      <c r="L354" s="258"/>
      <c r="M354" s="258"/>
      <c r="N354" s="56"/>
      <c r="O354" s="28"/>
      <c r="P354" s="56"/>
      <c r="Q354" s="28"/>
      <c r="R354" s="132"/>
      <c r="S354" s="213"/>
      <c r="T354" s="285"/>
      <c r="U354" s="27" t="s">
        <v>34</v>
      </c>
      <c r="V354" s="186"/>
      <c r="W354" s="56"/>
      <c r="X354" s="187"/>
      <c r="Y354" s="187"/>
      <c r="Z354" s="187"/>
      <c r="AA354" s="62"/>
      <c r="AB354" s="62"/>
      <c r="AC354" s="188"/>
      <c r="AD354" s="258"/>
      <c r="AE354" s="258"/>
      <c r="AF354" s="56"/>
      <c r="AG354" s="28"/>
      <c r="AH354" s="56"/>
      <c r="AI354" s="28"/>
      <c r="AJ354" s="132"/>
      <c r="AK354" s="199"/>
      <c r="AL354" s="285"/>
      <c r="AM354" s="86" t="str">
        <f t="shared" si="34"/>
        <v/>
      </c>
      <c r="AN354" s="121" t="str">
        <f t="shared" si="35"/>
        <v/>
      </c>
      <c r="AO354" s="121" t="str">
        <f t="shared" si="36"/>
        <v/>
      </c>
      <c r="AP354" s="121" t="str">
        <f t="shared" si="37"/>
        <v/>
      </c>
      <c r="AQ354" s="87" t="str">
        <f t="shared" si="38"/>
        <v/>
      </c>
      <c r="AR354" s="37"/>
      <c r="AS354" s="233"/>
      <c r="AT354" s="37"/>
    </row>
    <row r="355" spans="2:46" ht="13.5" customHeight="1" x14ac:dyDescent="0.15">
      <c r="B355" s="285"/>
      <c r="C355" s="27" t="s">
        <v>35</v>
      </c>
      <c r="D355" s="186"/>
      <c r="E355" s="56"/>
      <c r="F355" s="187"/>
      <c r="G355" s="187"/>
      <c r="H355" s="187"/>
      <c r="I355" s="62"/>
      <c r="J355" s="62"/>
      <c r="K355" s="188"/>
      <c r="L355" s="258"/>
      <c r="M355" s="258"/>
      <c r="N355" s="56"/>
      <c r="O355" s="28"/>
      <c r="P355" s="56"/>
      <c r="Q355" s="28"/>
      <c r="R355" s="132"/>
      <c r="S355" s="213"/>
      <c r="T355" s="285"/>
      <c r="U355" s="27" t="s">
        <v>35</v>
      </c>
      <c r="V355" s="186"/>
      <c r="W355" s="56"/>
      <c r="X355" s="187"/>
      <c r="Y355" s="187"/>
      <c r="Z355" s="187"/>
      <c r="AA355" s="62"/>
      <c r="AB355" s="62"/>
      <c r="AC355" s="188"/>
      <c r="AD355" s="258"/>
      <c r="AE355" s="258"/>
      <c r="AF355" s="56"/>
      <c r="AG355" s="28"/>
      <c r="AH355" s="56"/>
      <c r="AI355" s="28"/>
      <c r="AJ355" s="132"/>
      <c r="AK355" s="199"/>
      <c r="AL355" s="285"/>
      <c r="AM355" s="86" t="str">
        <f t="shared" si="34"/>
        <v/>
      </c>
      <c r="AN355" s="121" t="str">
        <f t="shared" si="35"/>
        <v/>
      </c>
      <c r="AO355" s="121" t="str">
        <f t="shared" si="36"/>
        <v/>
      </c>
      <c r="AP355" s="121" t="str">
        <f t="shared" si="37"/>
        <v/>
      </c>
      <c r="AQ355" s="87" t="str">
        <f t="shared" si="38"/>
        <v/>
      </c>
      <c r="AR355" s="37"/>
      <c r="AS355" s="233"/>
      <c r="AT355" s="37"/>
    </row>
    <row r="356" spans="2:46" ht="13.5" customHeight="1" x14ac:dyDescent="0.15">
      <c r="B356" s="285"/>
      <c r="C356" s="27" t="s">
        <v>37</v>
      </c>
      <c r="D356" s="186"/>
      <c r="E356" s="56"/>
      <c r="F356" s="187"/>
      <c r="G356" s="187"/>
      <c r="H356" s="187"/>
      <c r="I356" s="62"/>
      <c r="J356" s="62"/>
      <c r="K356" s="188"/>
      <c r="L356" s="258"/>
      <c r="M356" s="258"/>
      <c r="N356" s="56"/>
      <c r="O356" s="28"/>
      <c r="P356" s="56"/>
      <c r="Q356" s="28"/>
      <c r="R356" s="132"/>
      <c r="S356" s="213"/>
      <c r="T356" s="285"/>
      <c r="U356" s="27" t="s">
        <v>37</v>
      </c>
      <c r="V356" s="186"/>
      <c r="W356" s="56"/>
      <c r="X356" s="187"/>
      <c r="Y356" s="187"/>
      <c r="Z356" s="187"/>
      <c r="AA356" s="62"/>
      <c r="AB356" s="62"/>
      <c r="AC356" s="188"/>
      <c r="AD356" s="258"/>
      <c r="AE356" s="258"/>
      <c r="AF356" s="56"/>
      <c r="AG356" s="28"/>
      <c r="AH356" s="56"/>
      <c r="AI356" s="28"/>
      <c r="AJ356" s="132"/>
      <c r="AK356" s="199"/>
      <c r="AL356" s="285"/>
      <c r="AM356" s="86" t="str">
        <f t="shared" si="34"/>
        <v/>
      </c>
      <c r="AN356" s="121" t="str">
        <f t="shared" si="35"/>
        <v/>
      </c>
      <c r="AO356" s="121" t="str">
        <f t="shared" si="36"/>
        <v/>
      </c>
      <c r="AP356" s="121" t="str">
        <f t="shared" si="37"/>
        <v/>
      </c>
      <c r="AQ356" s="87" t="str">
        <f t="shared" si="38"/>
        <v/>
      </c>
      <c r="AR356" s="37"/>
      <c r="AS356" s="233"/>
      <c r="AT356" s="37"/>
    </row>
    <row r="357" spans="2:46" ht="13.5" customHeight="1" thickBot="1" x14ac:dyDescent="0.2">
      <c r="B357" s="286"/>
      <c r="C357" s="27"/>
      <c r="D357" s="186"/>
      <c r="E357" s="56"/>
      <c r="F357" s="189"/>
      <c r="G357" s="189"/>
      <c r="H357" s="189"/>
      <c r="I357" s="56"/>
      <c r="J357" s="56"/>
      <c r="K357" s="188"/>
      <c r="L357" s="258"/>
      <c r="M357" s="258"/>
      <c r="N357" s="56"/>
      <c r="O357" s="28"/>
      <c r="P357" s="56"/>
      <c r="Q357" s="28"/>
      <c r="R357" s="184"/>
      <c r="S357" s="213"/>
      <c r="T357" s="286"/>
      <c r="U357" s="27"/>
      <c r="V357" s="186"/>
      <c r="W357" s="56"/>
      <c r="X357" s="189"/>
      <c r="Y357" s="189"/>
      <c r="Z357" s="189"/>
      <c r="AA357" s="56"/>
      <c r="AB357" s="56"/>
      <c r="AC357" s="188"/>
      <c r="AD357" s="258"/>
      <c r="AE357" s="258"/>
      <c r="AF357" s="56"/>
      <c r="AG357" s="28"/>
      <c r="AH357" s="56"/>
      <c r="AI357" s="28"/>
      <c r="AJ357" s="184"/>
      <c r="AK357" s="199"/>
      <c r="AL357" s="286"/>
      <c r="AM357" s="122" t="str">
        <f t="shared" si="34"/>
        <v/>
      </c>
      <c r="AN357" s="123" t="str">
        <f t="shared" si="35"/>
        <v/>
      </c>
      <c r="AO357" s="123" t="str">
        <f t="shared" si="36"/>
        <v/>
      </c>
      <c r="AP357" s="123" t="str">
        <f t="shared" si="37"/>
        <v/>
      </c>
      <c r="AQ357" s="124" t="str">
        <f t="shared" si="38"/>
        <v/>
      </c>
      <c r="AR357" s="37"/>
      <c r="AS357" s="233"/>
      <c r="AT357" s="37"/>
    </row>
    <row r="358" spans="2:46" ht="13.5" customHeight="1" x14ac:dyDescent="0.15">
      <c r="B358" s="284" t="s">
        <v>136</v>
      </c>
      <c r="C358" s="25" t="s">
        <v>33</v>
      </c>
      <c r="D358" s="39"/>
      <c r="E358" s="55"/>
      <c r="F358" s="96"/>
      <c r="G358" s="96"/>
      <c r="H358" s="96"/>
      <c r="I358" s="60"/>
      <c r="J358" s="60"/>
      <c r="K358" s="61"/>
      <c r="L358" s="257"/>
      <c r="M358" s="257"/>
      <c r="N358" s="55"/>
      <c r="O358" s="26"/>
      <c r="P358" s="55"/>
      <c r="Q358" s="26"/>
      <c r="R358" s="131"/>
      <c r="S358" s="213"/>
      <c r="T358" s="284" t="s">
        <v>136</v>
      </c>
      <c r="U358" s="25" t="s">
        <v>33</v>
      </c>
      <c r="V358" s="39"/>
      <c r="W358" s="55"/>
      <c r="X358" s="96"/>
      <c r="Y358" s="96"/>
      <c r="Z358" s="96"/>
      <c r="AA358" s="60"/>
      <c r="AB358" s="60"/>
      <c r="AC358" s="61"/>
      <c r="AD358" s="257"/>
      <c r="AE358" s="257"/>
      <c r="AF358" s="55"/>
      <c r="AG358" s="26"/>
      <c r="AH358" s="55"/>
      <c r="AI358" s="26"/>
      <c r="AJ358" s="131"/>
      <c r="AK358" s="199"/>
      <c r="AL358" s="284" t="s">
        <v>136</v>
      </c>
      <c r="AM358" s="119" t="str">
        <f t="shared" si="34"/>
        <v/>
      </c>
      <c r="AN358" s="95" t="str">
        <f t="shared" si="35"/>
        <v/>
      </c>
      <c r="AO358" s="95" t="str">
        <f t="shared" si="36"/>
        <v/>
      </c>
      <c r="AP358" s="95" t="str">
        <f t="shared" si="37"/>
        <v/>
      </c>
      <c r="AQ358" s="120" t="str">
        <f t="shared" si="38"/>
        <v/>
      </c>
      <c r="AR358" s="37"/>
      <c r="AS358" s="233"/>
      <c r="AT358" s="37"/>
    </row>
    <row r="359" spans="2:46" ht="13.5" customHeight="1" x14ac:dyDescent="0.15">
      <c r="B359" s="285"/>
      <c r="C359" s="27" t="s">
        <v>34</v>
      </c>
      <c r="D359" s="186"/>
      <c r="E359" s="56"/>
      <c r="F359" s="187"/>
      <c r="G359" s="187"/>
      <c r="H359" s="187"/>
      <c r="I359" s="62"/>
      <c r="J359" s="62"/>
      <c r="K359" s="188"/>
      <c r="L359" s="258"/>
      <c r="M359" s="258"/>
      <c r="N359" s="56"/>
      <c r="O359" s="28"/>
      <c r="P359" s="56"/>
      <c r="Q359" s="28"/>
      <c r="R359" s="132"/>
      <c r="S359" s="213"/>
      <c r="T359" s="285"/>
      <c r="U359" s="27" t="s">
        <v>34</v>
      </c>
      <c r="V359" s="186"/>
      <c r="W359" s="56"/>
      <c r="X359" s="187"/>
      <c r="Y359" s="187"/>
      <c r="Z359" s="187"/>
      <c r="AA359" s="62"/>
      <c r="AB359" s="62"/>
      <c r="AC359" s="188"/>
      <c r="AD359" s="258"/>
      <c r="AE359" s="258"/>
      <c r="AF359" s="56"/>
      <c r="AG359" s="28"/>
      <c r="AH359" s="56"/>
      <c r="AI359" s="28"/>
      <c r="AJ359" s="132"/>
      <c r="AK359" s="199"/>
      <c r="AL359" s="285"/>
      <c r="AM359" s="86" t="str">
        <f t="shared" si="34"/>
        <v/>
      </c>
      <c r="AN359" s="121" t="str">
        <f t="shared" si="35"/>
        <v/>
      </c>
      <c r="AO359" s="121" t="str">
        <f t="shared" si="36"/>
        <v/>
      </c>
      <c r="AP359" s="121" t="str">
        <f t="shared" si="37"/>
        <v/>
      </c>
      <c r="AQ359" s="87" t="str">
        <f t="shared" si="38"/>
        <v/>
      </c>
      <c r="AR359" s="37"/>
      <c r="AS359" s="233"/>
      <c r="AT359" s="37"/>
    </row>
    <row r="360" spans="2:46" ht="13.5" customHeight="1" x14ac:dyDescent="0.15">
      <c r="B360" s="285"/>
      <c r="C360" s="27" t="s">
        <v>35</v>
      </c>
      <c r="D360" s="186"/>
      <c r="E360" s="56"/>
      <c r="F360" s="187"/>
      <c r="G360" s="187"/>
      <c r="H360" s="187"/>
      <c r="I360" s="62"/>
      <c r="J360" s="62"/>
      <c r="K360" s="188"/>
      <c r="L360" s="258"/>
      <c r="M360" s="258"/>
      <c r="N360" s="56"/>
      <c r="O360" s="28"/>
      <c r="P360" s="56"/>
      <c r="Q360" s="28"/>
      <c r="R360" s="132"/>
      <c r="S360" s="213"/>
      <c r="T360" s="285"/>
      <c r="U360" s="27" t="s">
        <v>35</v>
      </c>
      <c r="V360" s="186"/>
      <c r="W360" s="56"/>
      <c r="X360" s="187"/>
      <c r="Y360" s="187"/>
      <c r="Z360" s="187"/>
      <c r="AA360" s="62"/>
      <c r="AB360" s="62"/>
      <c r="AC360" s="188"/>
      <c r="AD360" s="258"/>
      <c r="AE360" s="258"/>
      <c r="AF360" s="56"/>
      <c r="AG360" s="28"/>
      <c r="AH360" s="56"/>
      <c r="AI360" s="28"/>
      <c r="AJ360" s="132"/>
      <c r="AK360" s="199"/>
      <c r="AL360" s="285"/>
      <c r="AM360" s="86" t="str">
        <f t="shared" si="34"/>
        <v/>
      </c>
      <c r="AN360" s="121" t="str">
        <f t="shared" si="35"/>
        <v/>
      </c>
      <c r="AO360" s="121" t="str">
        <f t="shared" si="36"/>
        <v/>
      </c>
      <c r="AP360" s="121" t="str">
        <f t="shared" si="37"/>
        <v/>
      </c>
      <c r="AQ360" s="87" t="str">
        <f t="shared" si="38"/>
        <v/>
      </c>
      <c r="AR360" s="37"/>
      <c r="AS360" s="233"/>
      <c r="AT360" s="37"/>
    </row>
    <row r="361" spans="2:46" ht="13.5" customHeight="1" x14ac:dyDescent="0.15">
      <c r="B361" s="285"/>
      <c r="C361" s="27" t="s">
        <v>37</v>
      </c>
      <c r="D361" s="186"/>
      <c r="E361" s="56"/>
      <c r="F361" s="187"/>
      <c r="G361" s="187"/>
      <c r="H361" s="187"/>
      <c r="I361" s="62"/>
      <c r="J361" s="62"/>
      <c r="K361" s="188"/>
      <c r="L361" s="258"/>
      <c r="M361" s="258"/>
      <c r="N361" s="56"/>
      <c r="O361" s="28"/>
      <c r="P361" s="56"/>
      <c r="Q361" s="28"/>
      <c r="R361" s="132"/>
      <c r="S361" s="213"/>
      <c r="T361" s="285"/>
      <c r="U361" s="27" t="s">
        <v>37</v>
      </c>
      <c r="V361" s="186"/>
      <c r="W361" s="56"/>
      <c r="X361" s="187"/>
      <c r="Y361" s="187"/>
      <c r="Z361" s="187"/>
      <c r="AA361" s="62"/>
      <c r="AB361" s="62"/>
      <c r="AC361" s="188"/>
      <c r="AD361" s="258"/>
      <c r="AE361" s="258"/>
      <c r="AF361" s="56"/>
      <c r="AG361" s="28"/>
      <c r="AH361" s="56"/>
      <c r="AI361" s="28"/>
      <c r="AJ361" s="132"/>
      <c r="AK361" s="199"/>
      <c r="AL361" s="285"/>
      <c r="AM361" s="86" t="str">
        <f t="shared" si="34"/>
        <v/>
      </c>
      <c r="AN361" s="121" t="str">
        <f t="shared" si="35"/>
        <v/>
      </c>
      <c r="AO361" s="121" t="str">
        <f t="shared" si="36"/>
        <v/>
      </c>
      <c r="AP361" s="121" t="str">
        <f t="shared" si="37"/>
        <v/>
      </c>
      <c r="AQ361" s="87" t="str">
        <f t="shared" si="38"/>
        <v/>
      </c>
      <c r="AR361" s="37"/>
      <c r="AS361" s="233"/>
      <c r="AT361" s="37"/>
    </row>
    <row r="362" spans="2:46" ht="13.5" customHeight="1" thickBot="1" x14ac:dyDescent="0.2">
      <c r="B362" s="286"/>
      <c r="C362" s="27"/>
      <c r="D362" s="186"/>
      <c r="E362" s="56"/>
      <c r="F362" s="189"/>
      <c r="G362" s="189"/>
      <c r="H362" s="189"/>
      <c r="I362" s="56"/>
      <c r="J362" s="56"/>
      <c r="K362" s="188"/>
      <c r="L362" s="258"/>
      <c r="M362" s="258"/>
      <c r="N362" s="56"/>
      <c r="O362" s="28"/>
      <c r="P362" s="56"/>
      <c r="Q362" s="28"/>
      <c r="R362" s="184"/>
      <c r="S362" s="213"/>
      <c r="T362" s="286"/>
      <c r="U362" s="27"/>
      <c r="V362" s="186"/>
      <c r="W362" s="56"/>
      <c r="X362" s="189"/>
      <c r="Y362" s="189"/>
      <c r="Z362" s="189"/>
      <c r="AA362" s="56"/>
      <c r="AB362" s="56"/>
      <c r="AC362" s="188"/>
      <c r="AD362" s="258"/>
      <c r="AE362" s="258"/>
      <c r="AF362" s="56"/>
      <c r="AG362" s="28"/>
      <c r="AH362" s="56"/>
      <c r="AI362" s="28"/>
      <c r="AJ362" s="184"/>
      <c r="AK362" s="199"/>
      <c r="AL362" s="286"/>
      <c r="AM362" s="122" t="str">
        <f t="shared" si="34"/>
        <v/>
      </c>
      <c r="AN362" s="123" t="str">
        <f t="shared" si="35"/>
        <v/>
      </c>
      <c r="AO362" s="123" t="str">
        <f t="shared" si="36"/>
        <v/>
      </c>
      <c r="AP362" s="123" t="str">
        <f t="shared" si="37"/>
        <v/>
      </c>
      <c r="AQ362" s="124" t="str">
        <f t="shared" si="38"/>
        <v/>
      </c>
      <c r="AR362" s="37"/>
      <c r="AS362" s="233"/>
      <c r="AT362" s="37"/>
    </row>
    <row r="363" spans="2:46" ht="13.5" customHeight="1" x14ac:dyDescent="0.15">
      <c r="B363" s="284" t="s">
        <v>137</v>
      </c>
      <c r="C363" s="25" t="s">
        <v>33</v>
      </c>
      <c r="D363" s="39"/>
      <c r="E363" s="55"/>
      <c r="F363" s="96"/>
      <c r="G363" s="96"/>
      <c r="H363" s="96"/>
      <c r="I363" s="60"/>
      <c r="J363" s="60"/>
      <c r="K363" s="61"/>
      <c r="L363" s="257"/>
      <c r="M363" s="257"/>
      <c r="N363" s="55"/>
      <c r="O363" s="26"/>
      <c r="P363" s="55"/>
      <c r="Q363" s="26"/>
      <c r="R363" s="131"/>
      <c r="S363" s="213"/>
      <c r="T363" s="284" t="s">
        <v>137</v>
      </c>
      <c r="U363" s="25" t="s">
        <v>33</v>
      </c>
      <c r="V363" s="39"/>
      <c r="W363" s="55"/>
      <c r="X363" s="96"/>
      <c r="Y363" s="96"/>
      <c r="Z363" s="96"/>
      <c r="AA363" s="60"/>
      <c r="AB363" s="60"/>
      <c r="AC363" s="61"/>
      <c r="AD363" s="257"/>
      <c r="AE363" s="257"/>
      <c r="AF363" s="55"/>
      <c r="AG363" s="26"/>
      <c r="AH363" s="55"/>
      <c r="AI363" s="26"/>
      <c r="AJ363" s="131"/>
      <c r="AK363" s="199"/>
      <c r="AL363" s="284" t="s">
        <v>137</v>
      </c>
      <c r="AM363" s="119" t="str">
        <f t="shared" si="34"/>
        <v/>
      </c>
      <c r="AN363" s="95" t="str">
        <f t="shared" si="35"/>
        <v/>
      </c>
      <c r="AO363" s="95" t="str">
        <f t="shared" si="36"/>
        <v/>
      </c>
      <c r="AP363" s="95" t="str">
        <f t="shared" si="37"/>
        <v/>
      </c>
      <c r="AQ363" s="120" t="str">
        <f t="shared" si="38"/>
        <v/>
      </c>
      <c r="AR363" s="37"/>
      <c r="AS363" s="233"/>
      <c r="AT363" s="37"/>
    </row>
    <row r="364" spans="2:46" ht="13.5" customHeight="1" x14ac:dyDescent="0.15">
      <c r="B364" s="285"/>
      <c r="C364" s="27" t="s">
        <v>34</v>
      </c>
      <c r="D364" s="186"/>
      <c r="E364" s="56"/>
      <c r="F364" s="187"/>
      <c r="G364" s="187"/>
      <c r="H364" s="187"/>
      <c r="I364" s="62"/>
      <c r="J364" s="62"/>
      <c r="K364" s="188"/>
      <c r="L364" s="258"/>
      <c r="M364" s="258"/>
      <c r="N364" s="56"/>
      <c r="O364" s="28"/>
      <c r="P364" s="56"/>
      <c r="Q364" s="28"/>
      <c r="R364" s="132"/>
      <c r="S364" s="213"/>
      <c r="T364" s="285"/>
      <c r="U364" s="27" t="s">
        <v>34</v>
      </c>
      <c r="V364" s="186"/>
      <c r="W364" s="56"/>
      <c r="X364" s="187"/>
      <c r="Y364" s="187"/>
      <c r="Z364" s="187"/>
      <c r="AA364" s="62"/>
      <c r="AB364" s="62"/>
      <c r="AC364" s="188"/>
      <c r="AD364" s="258"/>
      <c r="AE364" s="258"/>
      <c r="AF364" s="56"/>
      <c r="AG364" s="28"/>
      <c r="AH364" s="56"/>
      <c r="AI364" s="28"/>
      <c r="AJ364" s="132"/>
      <c r="AK364" s="199"/>
      <c r="AL364" s="285"/>
      <c r="AM364" s="86" t="str">
        <f t="shared" si="34"/>
        <v/>
      </c>
      <c r="AN364" s="121" t="str">
        <f t="shared" si="35"/>
        <v/>
      </c>
      <c r="AO364" s="121" t="str">
        <f t="shared" si="36"/>
        <v/>
      </c>
      <c r="AP364" s="121" t="str">
        <f t="shared" si="37"/>
        <v/>
      </c>
      <c r="AQ364" s="87" t="str">
        <f t="shared" si="38"/>
        <v/>
      </c>
      <c r="AR364" s="37"/>
      <c r="AS364" s="233"/>
      <c r="AT364" s="37"/>
    </row>
    <row r="365" spans="2:46" ht="13.5" customHeight="1" x14ac:dyDescent="0.15">
      <c r="B365" s="285"/>
      <c r="C365" s="27" t="s">
        <v>35</v>
      </c>
      <c r="D365" s="186"/>
      <c r="E365" s="56"/>
      <c r="F365" s="187"/>
      <c r="G365" s="187"/>
      <c r="H365" s="187"/>
      <c r="I365" s="62"/>
      <c r="J365" s="62"/>
      <c r="K365" s="188"/>
      <c r="L365" s="258"/>
      <c r="M365" s="258"/>
      <c r="N365" s="56"/>
      <c r="O365" s="28"/>
      <c r="P365" s="56"/>
      <c r="Q365" s="28"/>
      <c r="R365" s="132"/>
      <c r="S365" s="213"/>
      <c r="T365" s="285"/>
      <c r="U365" s="27" t="s">
        <v>35</v>
      </c>
      <c r="V365" s="186"/>
      <c r="W365" s="56"/>
      <c r="X365" s="187"/>
      <c r="Y365" s="187"/>
      <c r="Z365" s="187"/>
      <c r="AA365" s="62"/>
      <c r="AB365" s="62"/>
      <c r="AC365" s="188"/>
      <c r="AD365" s="258"/>
      <c r="AE365" s="258"/>
      <c r="AF365" s="56"/>
      <c r="AG365" s="28"/>
      <c r="AH365" s="56"/>
      <c r="AI365" s="28"/>
      <c r="AJ365" s="132"/>
      <c r="AK365" s="199"/>
      <c r="AL365" s="285"/>
      <c r="AM365" s="86" t="str">
        <f t="shared" si="34"/>
        <v/>
      </c>
      <c r="AN365" s="121" t="str">
        <f t="shared" si="35"/>
        <v/>
      </c>
      <c r="AO365" s="121" t="str">
        <f t="shared" si="36"/>
        <v/>
      </c>
      <c r="AP365" s="121" t="str">
        <f t="shared" si="37"/>
        <v/>
      </c>
      <c r="AQ365" s="87" t="str">
        <f t="shared" si="38"/>
        <v/>
      </c>
      <c r="AR365" s="37"/>
      <c r="AS365" s="233"/>
      <c r="AT365" s="37"/>
    </row>
    <row r="366" spans="2:46" ht="13.5" customHeight="1" x14ac:dyDescent="0.15">
      <c r="B366" s="285"/>
      <c r="C366" s="27" t="s">
        <v>37</v>
      </c>
      <c r="D366" s="186"/>
      <c r="E366" s="56"/>
      <c r="F366" s="187"/>
      <c r="G366" s="187"/>
      <c r="H366" s="187"/>
      <c r="I366" s="62"/>
      <c r="J366" s="62"/>
      <c r="K366" s="188"/>
      <c r="L366" s="258"/>
      <c r="M366" s="258"/>
      <c r="N366" s="56"/>
      <c r="O366" s="28"/>
      <c r="P366" s="56"/>
      <c r="Q366" s="28"/>
      <c r="R366" s="132"/>
      <c r="S366" s="213"/>
      <c r="T366" s="285"/>
      <c r="U366" s="27" t="s">
        <v>37</v>
      </c>
      <c r="V366" s="186"/>
      <c r="W366" s="56"/>
      <c r="X366" s="187"/>
      <c r="Y366" s="187"/>
      <c r="Z366" s="187"/>
      <c r="AA366" s="62"/>
      <c r="AB366" s="62"/>
      <c r="AC366" s="188"/>
      <c r="AD366" s="258"/>
      <c r="AE366" s="258"/>
      <c r="AF366" s="56"/>
      <c r="AG366" s="28"/>
      <c r="AH366" s="56"/>
      <c r="AI366" s="28"/>
      <c r="AJ366" s="132"/>
      <c r="AK366" s="199"/>
      <c r="AL366" s="285"/>
      <c r="AM366" s="86" t="str">
        <f t="shared" si="34"/>
        <v/>
      </c>
      <c r="AN366" s="121" t="str">
        <f t="shared" si="35"/>
        <v/>
      </c>
      <c r="AO366" s="121" t="str">
        <f t="shared" si="36"/>
        <v/>
      </c>
      <c r="AP366" s="121" t="str">
        <f t="shared" si="37"/>
        <v/>
      </c>
      <c r="AQ366" s="87" t="str">
        <f t="shared" si="38"/>
        <v/>
      </c>
      <c r="AR366" s="37"/>
      <c r="AS366" s="233"/>
      <c r="AT366" s="37"/>
    </row>
    <row r="367" spans="2:46" ht="13.5" customHeight="1" thickBot="1" x14ac:dyDescent="0.2">
      <c r="B367" s="286"/>
      <c r="C367" s="27"/>
      <c r="D367" s="186"/>
      <c r="E367" s="56"/>
      <c r="F367" s="189"/>
      <c r="G367" s="189"/>
      <c r="H367" s="189"/>
      <c r="I367" s="56"/>
      <c r="J367" s="56"/>
      <c r="K367" s="188"/>
      <c r="L367" s="258"/>
      <c r="M367" s="258"/>
      <c r="N367" s="56"/>
      <c r="O367" s="28"/>
      <c r="P367" s="56"/>
      <c r="Q367" s="28"/>
      <c r="R367" s="184"/>
      <c r="S367" s="213"/>
      <c r="T367" s="286"/>
      <c r="U367" s="27"/>
      <c r="V367" s="186"/>
      <c r="W367" s="56"/>
      <c r="X367" s="189"/>
      <c r="Y367" s="189"/>
      <c r="Z367" s="189"/>
      <c r="AA367" s="56"/>
      <c r="AB367" s="56"/>
      <c r="AC367" s="188"/>
      <c r="AD367" s="258"/>
      <c r="AE367" s="258"/>
      <c r="AF367" s="56"/>
      <c r="AG367" s="28"/>
      <c r="AH367" s="56"/>
      <c r="AI367" s="28"/>
      <c r="AJ367" s="184"/>
      <c r="AK367" s="199"/>
      <c r="AL367" s="286"/>
      <c r="AM367" s="122" t="str">
        <f t="shared" si="34"/>
        <v/>
      </c>
      <c r="AN367" s="123" t="str">
        <f t="shared" si="35"/>
        <v/>
      </c>
      <c r="AO367" s="123" t="str">
        <f t="shared" si="36"/>
        <v/>
      </c>
      <c r="AP367" s="123" t="str">
        <f t="shared" si="37"/>
        <v/>
      </c>
      <c r="AQ367" s="124" t="str">
        <f t="shared" si="38"/>
        <v/>
      </c>
      <c r="AR367" s="37"/>
      <c r="AS367" s="233"/>
      <c r="AT367" s="37"/>
    </row>
    <row r="368" spans="2:46" ht="13.5" customHeight="1" x14ac:dyDescent="0.15">
      <c r="B368" s="284" t="s">
        <v>138</v>
      </c>
      <c r="C368" s="25" t="s">
        <v>33</v>
      </c>
      <c r="D368" s="39"/>
      <c r="E368" s="55"/>
      <c r="F368" s="96"/>
      <c r="G368" s="96"/>
      <c r="H368" s="96"/>
      <c r="I368" s="60"/>
      <c r="J368" s="60"/>
      <c r="K368" s="61"/>
      <c r="L368" s="257"/>
      <c r="M368" s="257"/>
      <c r="N368" s="55"/>
      <c r="O368" s="26"/>
      <c r="P368" s="55"/>
      <c r="Q368" s="26"/>
      <c r="R368" s="131"/>
      <c r="S368" s="213"/>
      <c r="T368" s="284" t="s">
        <v>138</v>
      </c>
      <c r="U368" s="25" t="s">
        <v>33</v>
      </c>
      <c r="V368" s="39"/>
      <c r="W368" s="55"/>
      <c r="X368" s="96"/>
      <c r="Y368" s="96"/>
      <c r="Z368" s="96"/>
      <c r="AA368" s="60"/>
      <c r="AB368" s="60"/>
      <c r="AC368" s="61"/>
      <c r="AD368" s="257"/>
      <c r="AE368" s="257"/>
      <c r="AF368" s="55"/>
      <c r="AG368" s="26"/>
      <c r="AH368" s="55"/>
      <c r="AI368" s="26"/>
      <c r="AJ368" s="131"/>
      <c r="AK368" s="199"/>
      <c r="AL368" s="284" t="s">
        <v>138</v>
      </c>
      <c r="AM368" s="119" t="str">
        <f t="shared" si="34"/>
        <v/>
      </c>
      <c r="AN368" s="95" t="str">
        <f t="shared" si="35"/>
        <v/>
      </c>
      <c r="AO368" s="95" t="str">
        <f t="shared" si="36"/>
        <v/>
      </c>
      <c r="AP368" s="95" t="str">
        <f t="shared" si="37"/>
        <v/>
      </c>
      <c r="AQ368" s="120" t="str">
        <f t="shared" si="38"/>
        <v/>
      </c>
      <c r="AR368" s="37"/>
      <c r="AS368" s="233"/>
      <c r="AT368" s="37"/>
    </row>
    <row r="369" spans="2:46" ht="13.5" customHeight="1" x14ac:dyDescent="0.15">
      <c r="B369" s="285"/>
      <c r="C369" s="27" t="s">
        <v>34</v>
      </c>
      <c r="D369" s="186"/>
      <c r="E369" s="56"/>
      <c r="F369" s="187"/>
      <c r="G369" s="187"/>
      <c r="H369" s="187"/>
      <c r="I369" s="62"/>
      <c r="J369" s="62"/>
      <c r="K369" s="188"/>
      <c r="L369" s="258"/>
      <c r="M369" s="258"/>
      <c r="N369" s="56"/>
      <c r="O369" s="28"/>
      <c r="P369" s="56"/>
      <c r="Q369" s="28"/>
      <c r="R369" s="132"/>
      <c r="S369" s="213"/>
      <c r="T369" s="285"/>
      <c r="U369" s="27" t="s">
        <v>34</v>
      </c>
      <c r="V369" s="186"/>
      <c r="W369" s="56"/>
      <c r="X369" s="187"/>
      <c r="Y369" s="187"/>
      <c r="Z369" s="187"/>
      <c r="AA369" s="62"/>
      <c r="AB369" s="62"/>
      <c r="AC369" s="188"/>
      <c r="AD369" s="258"/>
      <c r="AE369" s="258"/>
      <c r="AF369" s="56"/>
      <c r="AG369" s="28"/>
      <c r="AH369" s="56"/>
      <c r="AI369" s="28"/>
      <c r="AJ369" s="132"/>
      <c r="AK369" s="199"/>
      <c r="AL369" s="285"/>
      <c r="AM369" s="86" t="str">
        <f t="shared" si="34"/>
        <v/>
      </c>
      <c r="AN369" s="121" t="str">
        <f t="shared" si="35"/>
        <v/>
      </c>
      <c r="AO369" s="121" t="str">
        <f t="shared" si="36"/>
        <v/>
      </c>
      <c r="AP369" s="121" t="str">
        <f t="shared" si="37"/>
        <v/>
      </c>
      <c r="AQ369" s="87" t="str">
        <f t="shared" si="38"/>
        <v/>
      </c>
      <c r="AR369" s="37"/>
      <c r="AS369" s="233"/>
      <c r="AT369" s="37"/>
    </row>
    <row r="370" spans="2:46" ht="13.5" customHeight="1" x14ac:dyDescent="0.15">
      <c r="B370" s="285"/>
      <c r="C370" s="27" t="s">
        <v>35</v>
      </c>
      <c r="D370" s="186"/>
      <c r="E370" s="56"/>
      <c r="F370" s="187"/>
      <c r="G370" s="187"/>
      <c r="H370" s="187"/>
      <c r="I370" s="62"/>
      <c r="J370" s="62"/>
      <c r="K370" s="188"/>
      <c r="L370" s="258"/>
      <c r="M370" s="258"/>
      <c r="N370" s="56"/>
      <c r="O370" s="28"/>
      <c r="P370" s="56"/>
      <c r="Q370" s="28"/>
      <c r="R370" s="132"/>
      <c r="S370" s="213"/>
      <c r="T370" s="285"/>
      <c r="U370" s="27" t="s">
        <v>35</v>
      </c>
      <c r="V370" s="186"/>
      <c r="W370" s="56"/>
      <c r="X370" s="187"/>
      <c r="Y370" s="187"/>
      <c r="Z370" s="187"/>
      <c r="AA370" s="62"/>
      <c r="AB370" s="62"/>
      <c r="AC370" s="188"/>
      <c r="AD370" s="258"/>
      <c r="AE370" s="258"/>
      <c r="AF370" s="56"/>
      <c r="AG370" s="28"/>
      <c r="AH370" s="56"/>
      <c r="AI370" s="28"/>
      <c r="AJ370" s="132"/>
      <c r="AK370" s="199"/>
      <c r="AL370" s="285"/>
      <c r="AM370" s="86" t="str">
        <f t="shared" si="34"/>
        <v/>
      </c>
      <c r="AN370" s="121" t="str">
        <f t="shared" si="35"/>
        <v/>
      </c>
      <c r="AO370" s="121" t="str">
        <f t="shared" si="36"/>
        <v/>
      </c>
      <c r="AP370" s="121" t="str">
        <f t="shared" si="37"/>
        <v/>
      </c>
      <c r="AQ370" s="87" t="str">
        <f t="shared" si="38"/>
        <v/>
      </c>
      <c r="AR370" s="37"/>
      <c r="AS370" s="233"/>
      <c r="AT370" s="37"/>
    </row>
    <row r="371" spans="2:46" ht="13.5" customHeight="1" x14ac:dyDescent="0.15">
      <c r="B371" s="285"/>
      <c r="C371" s="27" t="s">
        <v>37</v>
      </c>
      <c r="D371" s="186"/>
      <c r="E371" s="56"/>
      <c r="F371" s="187"/>
      <c r="G371" s="187"/>
      <c r="H371" s="187"/>
      <c r="I371" s="62"/>
      <c r="J371" s="62"/>
      <c r="K371" s="188"/>
      <c r="L371" s="258"/>
      <c r="M371" s="258"/>
      <c r="N371" s="56"/>
      <c r="O371" s="28"/>
      <c r="P371" s="56"/>
      <c r="Q371" s="28"/>
      <c r="R371" s="132"/>
      <c r="S371" s="213"/>
      <c r="T371" s="285"/>
      <c r="U371" s="27" t="s">
        <v>37</v>
      </c>
      <c r="V371" s="186"/>
      <c r="W371" s="56"/>
      <c r="X371" s="187"/>
      <c r="Y371" s="187"/>
      <c r="Z371" s="187"/>
      <c r="AA371" s="62"/>
      <c r="AB371" s="62"/>
      <c r="AC371" s="188"/>
      <c r="AD371" s="258"/>
      <c r="AE371" s="258"/>
      <c r="AF371" s="56"/>
      <c r="AG371" s="28"/>
      <c r="AH371" s="56"/>
      <c r="AI371" s="28"/>
      <c r="AJ371" s="132"/>
      <c r="AK371" s="199"/>
      <c r="AL371" s="285"/>
      <c r="AM371" s="86" t="str">
        <f t="shared" si="34"/>
        <v/>
      </c>
      <c r="AN371" s="121" t="str">
        <f t="shared" si="35"/>
        <v/>
      </c>
      <c r="AO371" s="121" t="str">
        <f t="shared" si="36"/>
        <v/>
      </c>
      <c r="AP371" s="121" t="str">
        <f t="shared" si="37"/>
        <v/>
      </c>
      <c r="AQ371" s="87" t="str">
        <f t="shared" si="38"/>
        <v/>
      </c>
      <c r="AR371" s="37"/>
      <c r="AS371" s="233"/>
      <c r="AT371" s="37"/>
    </row>
    <row r="372" spans="2:46" ht="13.5" customHeight="1" thickBot="1" x14ac:dyDescent="0.2">
      <c r="B372" s="286"/>
      <c r="C372" s="27"/>
      <c r="D372" s="186"/>
      <c r="E372" s="56"/>
      <c r="F372" s="189"/>
      <c r="G372" s="189"/>
      <c r="H372" s="189"/>
      <c r="I372" s="56"/>
      <c r="J372" s="56"/>
      <c r="K372" s="188"/>
      <c r="L372" s="258"/>
      <c r="M372" s="258"/>
      <c r="N372" s="56"/>
      <c r="O372" s="28"/>
      <c r="P372" s="56"/>
      <c r="Q372" s="28"/>
      <c r="R372" s="184"/>
      <c r="S372" s="213"/>
      <c r="T372" s="286"/>
      <c r="U372" s="27"/>
      <c r="V372" s="186"/>
      <c r="W372" s="56"/>
      <c r="X372" s="189"/>
      <c r="Y372" s="189"/>
      <c r="Z372" s="189"/>
      <c r="AA372" s="56"/>
      <c r="AB372" s="56"/>
      <c r="AC372" s="188"/>
      <c r="AD372" s="258"/>
      <c r="AE372" s="258"/>
      <c r="AF372" s="56"/>
      <c r="AG372" s="28"/>
      <c r="AH372" s="56"/>
      <c r="AI372" s="28"/>
      <c r="AJ372" s="184"/>
      <c r="AK372" s="199"/>
      <c r="AL372" s="286"/>
      <c r="AM372" s="122" t="str">
        <f t="shared" si="34"/>
        <v/>
      </c>
      <c r="AN372" s="123" t="str">
        <f t="shared" si="35"/>
        <v/>
      </c>
      <c r="AO372" s="123" t="str">
        <f t="shared" si="36"/>
        <v/>
      </c>
      <c r="AP372" s="123" t="str">
        <f t="shared" si="37"/>
        <v/>
      </c>
      <c r="AQ372" s="124" t="str">
        <f t="shared" si="38"/>
        <v/>
      </c>
      <c r="AR372" s="37"/>
      <c r="AS372" s="233"/>
      <c r="AT372" s="37"/>
    </row>
    <row r="373" spans="2:46" ht="13.5" customHeight="1" x14ac:dyDescent="0.15">
      <c r="B373" s="284" t="s">
        <v>139</v>
      </c>
      <c r="C373" s="25" t="s">
        <v>33</v>
      </c>
      <c r="D373" s="39"/>
      <c r="E373" s="55"/>
      <c r="F373" s="96"/>
      <c r="G373" s="96"/>
      <c r="H373" s="96"/>
      <c r="I373" s="60"/>
      <c r="J373" s="60"/>
      <c r="K373" s="61"/>
      <c r="L373" s="257"/>
      <c r="M373" s="257"/>
      <c r="N373" s="55"/>
      <c r="O373" s="26"/>
      <c r="P373" s="55"/>
      <c r="Q373" s="26"/>
      <c r="R373" s="131"/>
      <c r="S373" s="213"/>
      <c r="T373" s="284" t="s">
        <v>139</v>
      </c>
      <c r="U373" s="25" t="s">
        <v>33</v>
      </c>
      <c r="V373" s="39"/>
      <c r="W373" s="55"/>
      <c r="X373" s="96"/>
      <c r="Y373" s="96"/>
      <c r="Z373" s="96"/>
      <c r="AA373" s="60"/>
      <c r="AB373" s="60"/>
      <c r="AC373" s="61"/>
      <c r="AD373" s="257"/>
      <c r="AE373" s="257"/>
      <c r="AF373" s="55"/>
      <c r="AG373" s="26"/>
      <c r="AH373" s="55"/>
      <c r="AI373" s="26"/>
      <c r="AJ373" s="131"/>
      <c r="AK373" s="199"/>
      <c r="AL373" s="284" t="s">
        <v>139</v>
      </c>
      <c r="AM373" s="119" t="str">
        <f t="shared" si="34"/>
        <v/>
      </c>
      <c r="AN373" s="95" t="str">
        <f t="shared" si="35"/>
        <v/>
      </c>
      <c r="AO373" s="95" t="str">
        <f t="shared" si="36"/>
        <v/>
      </c>
      <c r="AP373" s="95" t="str">
        <f t="shared" si="37"/>
        <v/>
      </c>
      <c r="AQ373" s="120" t="str">
        <f t="shared" si="38"/>
        <v/>
      </c>
      <c r="AR373" s="37"/>
      <c r="AS373" s="233"/>
      <c r="AT373" s="37"/>
    </row>
    <row r="374" spans="2:46" ht="13.5" customHeight="1" x14ac:dyDescent="0.15">
      <c r="B374" s="285"/>
      <c r="C374" s="27" t="s">
        <v>34</v>
      </c>
      <c r="D374" s="186"/>
      <c r="E374" s="56"/>
      <c r="F374" s="187"/>
      <c r="G374" s="187"/>
      <c r="H374" s="187"/>
      <c r="I374" s="62"/>
      <c r="J374" s="62"/>
      <c r="K374" s="188"/>
      <c r="L374" s="258"/>
      <c r="M374" s="258"/>
      <c r="N374" s="56"/>
      <c r="O374" s="28"/>
      <c r="P374" s="56"/>
      <c r="Q374" s="28"/>
      <c r="R374" s="132"/>
      <c r="S374" s="213"/>
      <c r="T374" s="285"/>
      <c r="U374" s="27" t="s">
        <v>34</v>
      </c>
      <c r="V374" s="186"/>
      <c r="W374" s="56"/>
      <c r="X374" s="187"/>
      <c r="Y374" s="187"/>
      <c r="Z374" s="187"/>
      <c r="AA374" s="62"/>
      <c r="AB374" s="62"/>
      <c r="AC374" s="188"/>
      <c r="AD374" s="258"/>
      <c r="AE374" s="258"/>
      <c r="AF374" s="56"/>
      <c r="AG374" s="28"/>
      <c r="AH374" s="56"/>
      <c r="AI374" s="28"/>
      <c r="AJ374" s="132"/>
      <c r="AK374" s="199"/>
      <c r="AL374" s="285"/>
      <c r="AM374" s="86" t="str">
        <f t="shared" si="34"/>
        <v/>
      </c>
      <c r="AN374" s="121" t="str">
        <f t="shared" si="35"/>
        <v/>
      </c>
      <c r="AO374" s="121" t="str">
        <f t="shared" si="36"/>
        <v/>
      </c>
      <c r="AP374" s="121" t="str">
        <f t="shared" si="37"/>
        <v/>
      </c>
      <c r="AQ374" s="87" t="str">
        <f t="shared" si="38"/>
        <v/>
      </c>
      <c r="AR374" s="37"/>
      <c r="AS374" s="233"/>
      <c r="AT374" s="37"/>
    </row>
    <row r="375" spans="2:46" ht="13.5" customHeight="1" x14ac:dyDescent="0.15">
      <c r="B375" s="285"/>
      <c r="C375" s="27" t="s">
        <v>35</v>
      </c>
      <c r="D375" s="186"/>
      <c r="E375" s="56"/>
      <c r="F375" s="187"/>
      <c r="G375" s="187"/>
      <c r="H375" s="187"/>
      <c r="I375" s="62"/>
      <c r="J375" s="62"/>
      <c r="K375" s="188"/>
      <c r="L375" s="258"/>
      <c r="M375" s="258"/>
      <c r="N375" s="56"/>
      <c r="O375" s="28"/>
      <c r="P375" s="56"/>
      <c r="Q375" s="28"/>
      <c r="R375" s="132"/>
      <c r="S375" s="213"/>
      <c r="T375" s="285"/>
      <c r="U375" s="27" t="s">
        <v>35</v>
      </c>
      <c r="V375" s="186"/>
      <c r="W375" s="56"/>
      <c r="X375" s="187"/>
      <c r="Y375" s="187"/>
      <c r="Z375" s="187"/>
      <c r="AA375" s="62"/>
      <c r="AB375" s="62"/>
      <c r="AC375" s="188"/>
      <c r="AD375" s="258"/>
      <c r="AE375" s="258"/>
      <c r="AF375" s="56"/>
      <c r="AG375" s="28"/>
      <c r="AH375" s="56"/>
      <c r="AI375" s="28"/>
      <c r="AJ375" s="132"/>
      <c r="AK375" s="199"/>
      <c r="AL375" s="285"/>
      <c r="AM375" s="86" t="str">
        <f t="shared" si="34"/>
        <v/>
      </c>
      <c r="AN375" s="121" t="str">
        <f t="shared" si="35"/>
        <v/>
      </c>
      <c r="AO375" s="121" t="str">
        <f t="shared" si="36"/>
        <v/>
      </c>
      <c r="AP375" s="121" t="str">
        <f t="shared" si="37"/>
        <v/>
      </c>
      <c r="AQ375" s="87" t="str">
        <f t="shared" si="38"/>
        <v/>
      </c>
      <c r="AR375" s="37"/>
      <c r="AS375" s="233"/>
      <c r="AT375" s="37"/>
    </row>
    <row r="376" spans="2:46" ht="13.5" customHeight="1" x14ac:dyDescent="0.15">
      <c r="B376" s="285"/>
      <c r="C376" s="27" t="s">
        <v>37</v>
      </c>
      <c r="D376" s="186"/>
      <c r="E376" s="56"/>
      <c r="F376" s="187"/>
      <c r="G376" s="187"/>
      <c r="H376" s="187"/>
      <c r="I376" s="62"/>
      <c r="J376" s="62"/>
      <c r="K376" s="188"/>
      <c r="L376" s="258"/>
      <c r="M376" s="258"/>
      <c r="N376" s="56"/>
      <c r="O376" s="28"/>
      <c r="P376" s="56"/>
      <c r="Q376" s="28"/>
      <c r="R376" s="132"/>
      <c r="S376" s="213"/>
      <c r="T376" s="285"/>
      <c r="U376" s="27" t="s">
        <v>37</v>
      </c>
      <c r="V376" s="186"/>
      <c r="W376" s="56"/>
      <c r="X376" s="187"/>
      <c r="Y376" s="187"/>
      <c r="Z376" s="187"/>
      <c r="AA376" s="62"/>
      <c r="AB376" s="62"/>
      <c r="AC376" s="188"/>
      <c r="AD376" s="258"/>
      <c r="AE376" s="258"/>
      <c r="AF376" s="56"/>
      <c r="AG376" s="28"/>
      <c r="AH376" s="56"/>
      <c r="AI376" s="28"/>
      <c r="AJ376" s="132"/>
      <c r="AK376" s="199"/>
      <c r="AL376" s="285"/>
      <c r="AM376" s="86" t="str">
        <f t="shared" si="34"/>
        <v/>
      </c>
      <c r="AN376" s="121" t="str">
        <f t="shared" si="35"/>
        <v/>
      </c>
      <c r="AO376" s="121" t="str">
        <f t="shared" si="36"/>
        <v/>
      </c>
      <c r="AP376" s="121" t="str">
        <f t="shared" si="37"/>
        <v/>
      </c>
      <c r="AQ376" s="87" t="str">
        <f t="shared" si="38"/>
        <v/>
      </c>
      <c r="AR376" s="37"/>
      <c r="AS376" s="233"/>
      <c r="AT376" s="37"/>
    </row>
    <row r="377" spans="2:46" ht="13.5" customHeight="1" thickBot="1" x14ac:dyDescent="0.2">
      <c r="B377" s="286"/>
      <c r="C377" s="27"/>
      <c r="D377" s="186"/>
      <c r="E377" s="56"/>
      <c r="F377" s="189"/>
      <c r="G377" s="189"/>
      <c r="H377" s="189"/>
      <c r="I377" s="56"/>
      <c r="J377" s="56"/>
      <c r="K377" s="188"/>
      <c r="L377" s="258"/>
      <c r="M377" s="258"/>
      <c r="N377" s="56"/>
      <c r="O377" s="28"/>
      <c r="P377" s="56"/>
      <c r="Q377" s="28"/>
      <c r="R377" s="184"/>
      <c r="S377" s="213"/>
      <c r="T377" s="286"/>
      <c r="U377" s="27"/>
      <c r="V377" s="186"/>
      <c r="W377" s="56"/>
      <c r="X377" s="189"/>
      <c r="Y377" s="189"/>
      <c r="Z377" s="189"/>
      <c r="AA377" s="56"/>
      <c r="AB377" s="56"/>
      <c r="AC377" s="188"/>
      <c r="AD377" s="258"/>
      <c r="AE377" s="258"/>
      <c r="AF377" s="56"/>
      <c r="AG377" s="28"/>
      <c r="AH377" s="56"/>
      <c r="AI377" s="28"/>
      <c r="AJ377" s="184"/>
      <c r="AK377" s="199"/>
      <c r="AL377" s="286"/>
      <c r="AM377" s="122" t="str">
        <f t="shared" si="34"/>
        <v/>
      </c>
      <c r="AN377" s="123" t="str">
        <f t="shared" si="35"/>
        <v/>
      </c>
      <c r="AO377" s="123" t="str">
        <f t="shared" si="36"/>
        <v/>
      </c>
      <c r="AP377" s="123" t="str">
        <f t="shared" si="37"/>
        <v/>
      </c>
      <c r="AQ377" s="124" t="str">
        <f t="shared" si="38"/>
        <v/>
      </c>
      <c r="AR377" s="37"/>
      <c r="AS377" s="233"/>
      <c r="AT377" s="37"/>
    </row>
    <row r="378" spans="2:46" ht="13.5" customHeight="1" x14ac:dyDescent="0.15">
      <c r="B378" s="284" t="s">
        <v>140</v>
      </c>
      <c r="C378" s="25" t="s">
        <v>33</v>
      </c>
      <c r="D378" s="39"/>
      <c r="E378" s="55"/>
      <c r="F378" s="96"/>
      <c r="G378" s="96"/>
      <c r="H378" s="96"/>
      <c r="I378" s="60"/>
      <c r="J378" s="60"/>
      <c r="K378" s="61"/>
      <c r="L378" s="257"/>
      <c r="M378" s="257"/>
      <c r="N378" s="55"/>
      <c r="O378" s="26"/>
      <c r="P378" s="55"/>
      <c r="Q378" s="26"/>
      <c r="R378" s="131"/>
      <c r="S378" s="213"/>
      <c r="T378" s="284" t="s">
        <v>140</v>
      </c>
      <c r="U378" s="25" t="s">
        <v>33</v>
      </c>
      <c r="V378" s="39"/>
      <c r="W378" s="55"/>
      <c r="X378" s="96"/>
      <c r="Y378" s="96"/>
      <c r="Z378" s="96"/>
      <c r="AA378" s="60"/>
      <c r="AB378" s="60"/>
      <c r="AC378" s="61"/>
      <c r="AD378" s="257"/>
      <c r="AE378" s="257"/>
      <c r="AF378" s="55"/>
      <c r="AG378" s="26"/>
      <c r="AH378" s="55"/>
      <c r="AI378" s="26"/>
      <c r="AJ378" s="131"/>
      <c r="AK378" s="199"/>
      <c r="AL378" s="284" t="s">
        <v>140</v>
      </c>
      <c r="AM378" s="119" t="str">
        <f t="shared" si="34"/>
        <v/>
      </c>
      <c r="AN378" s="95" t="str">
        <f t="shared" si="35"/>
        <v/>
      </c>
      <c r="AO378" s="95" t="str">
        <f t="shared" si="36"/>
        <v/>
      </c>
      <c r="AP378" s="95" t="str">
        <f t="shared" si="37"/>
        <v/>
      </c>
      <c r="AQ378" s="120" t="str">
        <f t="shared" si="38"/>
        <v/>
      </c>
      <c r="AR378" s="37"/>
      <c r="AS378" s="233"/>
      <c r="AT378" s="37"/>
    </row>
    <row r="379" spans="2:46" ht="13.5" customHeight="1" x14ac:dyDescent="0.15">
      <c r="B379" s="285"/>
      <c r="C379" s="27" t="s">
        <v>34</v>
      </c>
      <c r="D379" s="186"/>
      <c r="E379" s="56"/>
      <c r="F379" s="187"/>
      <c r="G379" s="187"/>
      <c r="H379" s="187"/>
      <c r="I379" s="62"/>
      <c r="J379" s="62"/>
      <c r="K379" s="188"/>
      <c r="L379" s="258"/>
      <c r="M379" s="258"/>
      <c r="N379" s="56"/>
      <c r="O379" s="28"/>
      <c r="P379" s="56"/>
      <c r="Q379" s="28"/>
      <c r="R379" s="132"/>
      <c r="S379" s="213"/>
      <c r="T379" s="285"/>
      <c r="U379" s="27" t="s">
        <v>34</v>
      </c>
      <c r="V379" s="186"/>
      <c r="W379" s="56"/>
      <c r="X379" s="187"/>
      <c r="Y379" s="187"/>
      <c r="Z379" s="187"/>
      <c r="AA379" s="62"/>
      <c r="AB379" s="62"/>
      <c r="AC379" s="188"/>
      <c r="AD379" s="258"/>
      <c r="AE379" s="258"/>
      <c r="AF379" s="56"/>
      <c r="AG379" s="28"/>
      <c r="AH379" s="56"/>
      <c r="AI379" s="28"/>
      <c r="AJ379" s="132"/>
      <c r="AK379" s="199"/>
      <c r="AL379" s="285"/>
      <c r="AM379" s="86" t="str">
        <f t="shared" si="34"/>
        <v/>
      </c>
      <c r="AN379" s="121" t="str">
        <f t="shared" si="35"/>
        <v/>
      </c>
      <c r="AO379" s="121" t="str">
        <f t="shared" si="36"/>
        <v/>
      </c>
      <c r="AP379" s="121" t="str">
        <f t="shared" si="37"/>
        <v/>
      </c>
      <c r="AQ379" s="87" t="str">
        <f t="shared" si="38"/>
        <v/>
      </c>
      <c r="AR379" s="37"/>
      <c r="AS379" s="233"/>
      <c r="AT379" s="37"/>
    </row>
    <row r="380" spans="2:46" ht="13.5" customHeight="1" x14ac:dyDescent="0.15">
      <c r="B380" s="285"/>
      <c r="C380" s="27" t="s">
        <v>35</v>
      </c>
      <c r="D380" s="186"/>
      <c r="E380" s="56"/>
      <c r="F380" s="187"/>
      <c r="G380" s="187"/>
      <c r="H380" s="187"/>
      <c r="I380" s="62"/>
      <c r="J380" s="62"/>
      <c r="K380" s="188"/>
      <c r="L380" s="258"/>
      <c r="M380" s="258"/>
      <c r="N380" s="56"/>
      <c r="O380" s="28"/>
      <c r="P380" s="56"/>
      <c r="Q380" s="28"/>
      <c r="R380" s="132"/>
      <c r="S380" s="213"/>
      <c r="T380" s="285"/>
      <c r="U380" s="27" t="s">
        <v>35</v>
      </c>
      <c r="V380" s="186"/>
      <c r="W380" s="56"/>
      <c r="X380" s="187"/>
      <c r="Y380" s="187"/>
      <c r="Z380" s="187"/>
      <c r="AA380" s="62"/>
      <c r="AB380" s="62"/>
      <c r="AC380" s="188"/>
      <c r="AD380" s="258"/>
      <c r="AE380" s="258"/>
      <c r="AF380" s="56"/>
      <c r="AG380" s="28"/>
      <c r="AH380" s="56"/>
      <c r="AI380" s="28"/>
      <c r="AJ380" s="132"/>
      <c r="AK380" s="199"/>
      <c r="AL380" s="285"/>
      <c r="AM380" s="86" t="str">
        <f t="shared" si="34"/>
        <v/>
      </c>
      <c r="AN380" s="121" t="str">
        <f t="shared" si="35"/>
        <v/>
      </c>
      <c r="AO380" s="121" t="str">
        <f t="shared" si="36"/>
        <v/>
      </c>
      <c r="AP380" s="121" t="str">
        <f t="shared" si="37"/>
        <v/>
      </c>
      <c r="AQ380" s="87" t="str">
        <f t="shared" si="38"/>
        <v/>
      </c>
      <c r="AR380" s="37"/>
      <c r="AS380" s="233"/>
      <c r="AT380" s="37"/>
    </row>
    <row r="381" spans="2:46" ht="13.5" customHeight="1" x14ac:dyDescent="0.15">
      <c r="B381" s="285"/>
      <c r="C381" s="27" t="s">
        <v>37</v>
      </c>
      <c r="D381" s="186"/>
      <c r="E381" s="56"/>
      <c r="F381" s="187"/>
      <c r="G381" s="187"/>
      <c r="H381" s="187"/>
      <c r="I381" s="62"/>
      <c r="J381" s="62"/>
      <c r="K381" s="188"/>
      <c r="L381" s="258"/>
      <c r="M381" s="258"/>
      <c r="N381" s="56"/>
      <c r="O381" s="28"/>
      <c r="P381" s="56"/>
      <c r="Q381" s="28"/>
      <c r="R381" s="132"/>
      <c r="S381" s="213"/>
      <c r="T381" s="285"/>
      <c r="U381" s="27" t="s">
        <v>37</v>
      </c>
      <c r="V381" s="186"/>
      <c r="W381" s="56"/>
      <c r="X381" s="187"/>
      <c r="Y381" s="187"/>
      <c r="Z381" s="187"/>
      <c r="AA381" s="62"/>
      <c r="AB381" s="62"/>
      <c r="AC381" s="188"/>
      <c r="AD381" s="258"/>
      <c r="AE381" s="258"/>
      <c r="AF381" s="56"/>
      <c r="AG381" s="28"/>
      <c r="AH381" s="56"/>
      <c r="AI381" s="28"/>
      <c r="AJ381" s="132"/>
      <c r="AK381" s="199"/>
      <c r="AL381" s="285"/>
      <c r="AM381" s="86" t="str">
        <f t="shared" si="34"/>
        <v/>
      </c>
      <c r="AN381" s="121" t="str">
        <f t="shared" si="35"/>
        <v/>
      </c>
      <c r="AO381" s="121" t="str">
        <f t="shared" si="36"/>
        <v/>
      </c>
      <c r="AP381" s="121" t="str">
        <f t="shared" si="37"/>
        <v/>
      </c>
      <c r="AQ381" s="87" t="str">
        <f t="shared" si="38"/>
        <v/>
      </c>
      <c r="AR381" s="37"/>
      <c r="AS381" s="233"/>
      <c r="AT381" s="37"/>
    </row>
    <row r="382" spans="2:46" ht="13.5" customHeight="1" thickBot="1" x14ac:dyDescent="0.2">
      <c r="B382" s="286"/>
      <c r="C382" s="27"/>
      <c r="D382" s="186"/>
      <c r="E382" s="56"/>
      <c r="F382" s="189"/>
      <c r="G382" s="189"/>
      <c r="H382" s="189"/>
      <c r="I382" s="56"/>
      <c r="J382" s="56"/>
      <c r="K382" s="188"/>
      <c r="L382" s="258"/>
      <c r="M382" s="258"/>
      <c r="N382" s="56"/>
      <c r="O382" s="28"/>
      <c r="P382" s="56"/>
      <c r="Q382" s="28"/>
      <c r="R382" s="184"/>
      <c r="S382" s="213"/>
      <c r="T382" s="286"/>
      <c r="U382" s="27"/>
      <c r="V382" s="186"/>
      <c r="W382" s="56"/>
      <c r="X382" s="189"/>
      <c r="Y382" s="189"/>
      <c r="Z382" s="189"/>
      <c r="AA382" s="56"/>
      <c r="AB382" s="56"/>
      <c r="AC382" s="188"/>
      <c r="AD382" s="258"/>
      <c r="AE382" s="258"/>
      <c r="AF382" s="56"/>
      <c r="AG382" s="28"/>
      <c r="AH382" s="56"/>
      <c r="AI382" s="28"/>
      <c r="AJ382" s="184"/>
      <c r="AK382" s="199"/>
      <c r="AL382" s="286"/>
      <c r="AM382" s="122" t="str">
        <f t="shared" si="34"/>
        <v/>
      </c>
      <c r="AN382" s="123" t="str">
        <f t="shared" si="35"/>
        <v/>
      </c>
      <c r="AO382" s="123" t="str">
        <f t="shared" si="36"/>
        <v/>
      </c>
      <c r="AP382" s="123" t="str">
        <f t="shared" si="37"/>
        <v/>
      </c>
      <c r="AQ382" s="124" t="str">
        <f t="shared" si="38"/>
        <v/>
      </c>
      <c r="AR382" s="37"/>
      <c r="AS382" s="233"/>
      <c r="AT382" s="37"/>
    </row>
    <row r="383" spans="2:46" ht="13.5" customHeight="1" x14ac:dyDescent="0.15">
      <c r="B383" s="284" t="s">
        <v>141</v>
      </c>
      <c r="C383" s="25" t="s">
        <v>33</v>
      </c>
      <c r="D383" s="39"/>
      <c r="E383" s="55"/>
      <c r="F383" s="96"/>
      <c r="G383" s="96"/>
      <c r="H383" s="96"/>
      <c r="I383" s="60"/>
      <c r="J383" s="60"/>
      <c r="K383" s="61"/>
      <c r="L383" s="257"/>
      <c r="M383" s="257"/>
      <c r="N383" s="55"/>
      <c r="O383" s="26"/>
      <c r="P383" s="55"/>
      <c r="Q383" s="26"/>
      <c r="R383" s="131"/>
      <c r="S383" s="213"/>
      <c r="T383" s="284" t="s">
        <v>141</v>
      </c>
      <c r="U383" s="25" t="s">
        <v>33</v>
      </c>
      <c r="V383" s="39"/>
      <c r="W383" s="55"/>
      <c r="X383" s="96"/>
      <c r="Y383" s="96"/>
      <c r="Z383" s="96"/>
      <c r="AA383" s="60"/>
      <c r="AB383" s="60"/>
      <c r="AC383" s="61"/>
      <c r="AD383" s="257"/>
      <c r="AE383" s="257"/>
      <c r="AF383" s="55"/>
      <c r="AG383" s="26"/>
      <c r="AH383" s="55"/>
      <c r="AI383" s="26"/>
      <c r="AJ383" s="131"/>
      <c r="AK383" s="199"/>
      <c r="AL383" s="284" t="s">
        <v>141</v>
      </c>
      <c r="AM383" s="119" t="str">
        <f t="shared" si="34"/>
        <v/>
      </c>
      <c r="AN383" s="95" t="str">
        <f t="shared" si="35"/>
        <v/>
      </c>
      <c r="AO383" s="95" t="str">
        <f t="shared" si="36"/>
        <v/>
      </c>
      <c r="AP383" s="95" t="str">
        <f t="shared" si="37"/>
        <v/>
      </c>
      <c r="AQ383" s="120" t="str">
        <f t="shared" si="38"/>
        <v/>
      </c>
      <c r="AR383" s="37"/>
      <c r="AS383" s="233"/>
      <c r="AT383" s="37"/>
    </row>
    <row r="384" spans="2:46" ht="13.5" customHeight="1" x14ac:dyDescent="0.15">
      <c r="B384" s="285"/>
      <c r="C384" s="27" t="s">
        <v>34</v>
      </c>
      <c r="D384" s="186"/>
      <c r="E384" s="56"/>
      <c r="F384" s="187"/>
      <c r="G384" s="187"/>
      <c r="H384" s="187"/>
      <c r="I384" s="62"/>
      <c r="J384" s="62"/>
      <c r="K384" s="188"/>
      <c r="L384" s="258"/>
      <c r="M384" s="258"/>
      <c r="N384" s="56"/>
      <c r="O384" s="28"/>
      <c r="P384" s="56"/>
      <c r="Q384" s="28"/>
      <c r="R384" s="132"/>
      <c r="S384" s="213"/>
      <c r="T384" s="285"/>
      <c r="U384" s="27" t="s">
        <v>34</v>
      </c>
      <c r="V384" s="186"/>
      <c r="W384" s="56"/>
      <c r="X384" s="187"/>
      <c r="Y384" s="187"/>
      <c r="Z384" s="187"/>
      <c r="AA384" s="62"/>
      <c r="AB384" s="62"/>
      <c r="AC384" s="188"/>
      <c r="AD384" s="258"/>
      <c r="AE384" s="258"/>
      <c r="AF384" s="56"/>
      <c r="AG384" s="28"/>
      <c r="AH384" s="56"/>
      <c r="AI384" s="28"/>
      <c r="AJ384" s="132"/>
      <c r="AK384" s="199"/>
      <c r="AL384" s="285"/>
      <c r="AM384" s="86" t="str">
        <f t="shared" si="34"/>
        <v/>
      </c>
      <c r="AN384" s="121" t="str">
        <f t="shared" si="35"/>
        <v/>
      </c>
      <c r="AO384" s="121" t="str">
        <f t="shared" si="36"/>
        <v/>
      </c>
      <c r="AP384" s="121" t="str">
        <f t="shared" si="37"/>
        <v/>
      </c>
      <c r="AQ384" s="87" t="str">
        <f t="shared" si="38"/>
        <v/>
      </c>
      <c r="AR384" s="37"/>
      <c r="AS384" s="233"/>
      <c r="AT384" s="37"/>
    </row>
    <row r="385" spans="2:46" ht="13.5" customHeight="1" x14ac:dyDescent="0.15">
      <c r="B385" s="285"/>
      <c r="C385" s="27" t="s">
        <v>35</v>
      </c>
      <c r="D385" s="186"/>
      <c r="E385" s="56"/>
      <c r="F385" s="187"/>
      <c r="G385" s="187"/>
      <c r="H385" s="187"/>
      <c r="I385" s="62"/>
      <c r="J385" s="62"/>
      <c r="K385" s="188"/>
      <c r="L385" s="258"/>
      <c r="M385" s="258"/>
      <c r="N385" s="56"/>
      <c r="O385" s="28"/>
      <c r="P385" s="56"/>
      <c r="Q385" s="28"/>
      <c r="R385" s="132"/>
      <c r="S385" s="213"/>
      <c r="T385" s="285"/>
      <c r="U385" s="27" t="s">
        <v>35</v>
      </c>
      <c r="V385" s="186"/>
      <c r="W385" s="56"/>
      <c r="X385" s="187"/>
      <c r="Y385" s="187"/>
      <c r="Z385" s="187"/>
      <c r="AA385" s="62"/>
      <c r="AB385" s="62"/>
      <c r="AC385" s="188"/>
      <c r="AD385" s="258"/>
      <c r="AE385" s="258"/>
      <c r="AF385" s="56"/>
      <c r="AG385" s="28"/>
      <c r="AH385" s="56"/>
      <c r="AI385" s="28"/>
      <c r="AJ385" s="132"/>
      <c r="AK385" s="199"/>
      <c r="AL385" s="285"/>
      <c r="AM385" s="86" t="str">
        <f t="shared" si="34"/>
        <v/>
      </c>
      <c r="AN385" s="121" t="str">
        <f t="shared" si="35"/>
        <v/>
      </c>
      <c r="AO385" s="121" t="str">
        <f t="shared" si="36"/>
        <v/>
      </c>
      <c r="AP385" s="121" t="str">
        <f t="shared" si="37"/>
        <v/>
      </c>
      <c r="AQ385" s="87" t="str">
        <f t="shared" si="38"/>
        <v/>
      </c>
      <c r="AR385" s="37"/>
      <c r="AS385" s="233"/>
      <c r="AT385" s="37"/>
    </row>
    <row r="386" spans="2:46" ht="13.5" customHeight="1" x14ac:dyDescent="0.15">
      <c r="B386" s="285"/>
      <c r="C386" s="27" t="s">
        <v>37</v>
      </c>
      <c r="D386" s="186"/>
      <c r="E386" s="56"/>
      <c r="F386" s="187"/>
      <c r="G386" s="187"/>
      <c r="H386" s="187"/>
      <c r="I386" s="62"/>
      <c r="J386" s="62"/>
      <c r="K386" s="188"/>
      <c r="L386" s="258"/>
      <c r="M386" s="258"/>
      <c r="N386" s="56"/>
      <c r="O386" s="28"/>
      <c r="P386" s="56"/>
      <c r="Q386" s="28"/>
      <c r="R386" s="132"/>
      <c r="S386" s="213"/>
      <c r="T386" s="285"/>
      <c r="U386" s="27" t="s">
        <v>37</v>
      </c>
      <c r="V386" s="186"/>
      <c r="W386" s="56"/>
      <c r="X386" s="187"/>
      <c r="Y386" s="187"/>
      <c r="Z386" s="187"/>
      <c r="AA386" s="62"/>
      <c r="AB386" s="62"/>
      <c r="AC386" s="188"/>
      <c r="AD386" s="258"/>
      <c r="AE386" s="258"/>
      <c r="AF386" s="56"/>
      <c r="AG386" s="28"/>
      <c r="AH386" s="56"/>
      <c r="AI386" s="28"/>
      <c r="AJ386" s="132"/>
      <c r="AK386" s="199"/>
      <c r="AL386" s="285"/>
      <c r="AM386" s="86" t="str">
        <f t="shared" si="34"/>
        <v/>
      </c>
      <c r="AN386" s="121" t="str">
        <f t="shared" si="35"/>
        <v/>
      </c>
      <c r="AO386" s="121" t="str">
        <f t="shared" si="36"/>
        <v/>
      </c>
      <c r="AP386" s="121" t="str">
        <f t="shared" si="37"/>
        <v/>
      </c>
      <c r="AQ386" s="87" t="str">
        <f t="shared" si="38"/>
        <v/>
      </c>
      <c r="AR386" s="37"/>
      <c r="AS386" s="233"/>
      <c r="AT386" s="37"/>
    </row>
    <row r="387" spans="2:46" ht="13.5" customHeight="1" thickBot="1" x14ac:dyDescent="0.2">
      <c r="B387" s="286"/>
      <c r="C387" s="27"/>
      <c r="D387" s="186"/>
      <c r="E387" s="56"/>
      <c r="F387" s="189"/>
      <c r="G387" s="189"/>
      <c r="H387" s="189"/>
      <c r="I387" s="56"/>
      <c r="J387" s="56"/>
      <c r="K387" s="188"/>
      <c r="L387" s="258"/>
      <c r="M387" s="258"/>
      <c r="N387" s="56"/>
      <c r="O387" s="28"/>
      <c r="P387" s="56"/>
      <c r="Q387" s="28"/>
      <c r="R387" s="184"/>
      <c r="S387" s="213"/>
      <c r="T387" s="286"/>
      <c r="U387" s="27"/>
      <c r="V387" s="186"/>
      <c r="W387" s="56"/>
      <c r="X387" s="189"/>
      <c r="Y387" s="189"/>
      <c r="Z387" s="189"/>
      <c r="AA387" s="56"/>
      <c r="AB387" s="56"/>
      <c r="AC387" s="188"/>
      <c r="AD387" s="258"/>
      <c r="AE387" s="258"/>
      <c r="AF387" s="56"/>
      <c r="AG387" s="28"/>
      <c r="AH387" s="56"/>
      <c r="AI387" s="28"/>
      <c r="AJ387" s="184"/>
      <c r="AK387" s="199"/>
      <c r="AL387" s="286"/>
      <c r="AM387" s="122" t="str">
        <f t="shared" si="34"/>
        <v/>
      </c>
      <c r="AN387" s="123" t="str">
        <f t="shared" si="35"/>
        <v/>
      </c>
      <c r="AO387" s="123" t="str">
        <f t="shared" si="36"/>
        <v/>
      </c>
      <c r="AP387" s="123" t="str">
        <f t="shared" si="37"/>
        <v/>
      </c>
      <c r="AQ387" s="124" t="str">
        <f t="shared" si="38"/>
        <v/>
      </c>
      <c r="AR387" s="37"/>
      <c r="AS387" s="233"/>
      <c r="AT387" s="37"/>
    </row>
    <row r="388" spans="2:46" ht="13.5" customHeight="1" x14ac:dyDescent="0.15">
      <c r="B388" s="284" t="s">
        <v>142</v>
      </c>
      <c r="C388" s="25" t="s">
        <v>33</v>
      </c>
      <c r="D388" s="39"/>
      <c r="E388" s="55"/>
      <c r="F388" s="96"/>
      <c r="G388" s="96"/>
      <c r="H388" s="96"/>
      <c r="I388" s="60"/>
      <c r="J388" s="60"/>
      <c r="K388" s="61"/>
      <c r="L388" s="257"/>
      <c r="M388" s="257"/>
      <c r="N388" s="55"/>
      <c r="O388" s="26"/>
      <c r="P388" s="55"/>
      <c r="Q388" s="26"/>
      <c r="R388" s="131"/>
      <c r="S388" s="213"/>
      <c r="T388" s="284" t="s">
        <v>142</v>
      </c>
      <c r="U388" s="25" t="s">
        <v>33</v>
      </c>
      <c r="V388" s="39"/>
      <c r="W388" s="55"/>
      <c r="X388" s="96"/>
      <c r="Y388" s="96"/>
      <c r="Z388" s="96"/>
      <c r="AA388" s="60"/>
      <c r="AB388" s="60"/>
      <c r="AC388" s="61"/>
      <c r="AD388" s="257"/>
      <c r="AE388" s="257"/>
      <c r="AF388" s="55"/>
      <c r="AG388" s="26"/>
      <c r="AH388" s="55"/>
      <c r="AI388" s="26"/>
      <c r="AJ388" s="131"/>
      <c r="AK388" s="199"/>
      <c r="AL388" s="284" t="s">
        <v>142</v>
      </c>
      <c r="AM388" s="119" t="str">
        <f t="shared" si="34"/>
        <v/>
      </c>
      <c r="AN388" s="95" t="str">
        <f t="shared" si="35"/>
        <v/>
      </c>
      <c r="AO388" s="95" t="str">
        <f t="shared" si="36"/>
        <v/>
      </c>
      <c r="AP388" s="95" t="str">
        <f t="shared" si="37"/>
        <v/>
      </c>
      <c r="AQ388" s="120" t="str">
        <f t="shared" si="38"/>
        <v/>
      </c>
      <c r="AR388" s="37"/>
      <c r="AS388" s="233"/>
      <c r="AT388" s="37"/>
    </row>
    <row r="389" spans="2:46" ht="13.5" customHeight="1" x14ac:dyDescent="0.15">
      <c r="B389" s="285"/>
      <c r="C389" s="27" t="s">
        <v>34</v>
      </c>
      <c r="D389" s="186"/>
      <c r="E389" s="56"/>
      <c r="F389" s="187"/>
      <c r="G389" s="187"/>
      <c r="H389" s="187"/>
      <c r="I389" s="62"/>
      <c r="J389" s="62"/>
      <c r="K389" s="188"/>
      <c r="L389" s="258"/>
      <c r="M389" s="258"/>
      <c r="N389" s="56"/>
      <c r="O389" s="28"/>
      <c r="P389" s="56"/>
      <c r="Q389" s="28"/>
      <c r="R389" s="132"/>
      <c r="S389" s="213"/>
      <c r="T389" s="285"/>
      <c r="U389" s="27" t="s">
        <v>34</v>
      </c>
      <c r="V389" s="186"/>
      <c r="W389" s="56"/>
      <c r="X389" s="187"/>
      <c r="Y389" s="187"/>
      <c r="Z389" s="187"/>
      <c r="AA389" s="62"/>
      <c r="AB389" s="62"/>
      <c r="AC389" s="188"/>
      <c r="AD389" s="258"/>
      <c r="AE389" s="258"/>
      <c r="AF389" s="56"/>
      <c r="AG389" s="28"/>
      <c r="AH389" s="56"/>
      <c r="AI389" s="28"/>
      <c r="AJ389" s="132"/>
      <c r="AK389" s="199"/>
      <c r="AL389" s="285"/>
      <c r="AM389" s="86" t="str">
        <f t="shared" si="34"/>
        <v/>
      </c>
      <c r="AN389" s="121" t="str">
        <f t="shared" si="35"/>
        <v/>
      </c>
      <c r="AO389" s="121" t="str">
        <f t="shared" si="36"/>
        <v/>
      </c>
      <c r="AP389" s="121" t="str">
        <f t="shared" si="37"/>
        <v/>
      </c>
      <c r="AQ389" s="87" t="str">
        <f t="shared" si="38"/>
        <v/>
      </c>
      <c r="AR389" s="37"/>
      <c r="AS389" s="233"/>
      <c r="AT389" s="37"/>
    </row>
    <row r="390" spans="2:46" ht="13.5" customHeight="1" x14ac:dyDescent="0.15">
      <c r="B390" s="285"/>
      <c r="C390" s="27" t="s">
        <v>35</v>
      </c>
      <c r="D390" s="186"/>
      <c r="E390" s="56"/>
      <c r="F390" s="187"/>
      <c r="G390" s="187"/>
      <c r="H390" s="187"/>
      <c r="I390" s="62"/>
      <c r="J390" s="62"/>
      <c r="K390" s="188"/>
      <c r="L390" s="258"/>
      <c r="M390" s="258"/>
      <c r="N390" s="56"/>
      <c r="O390" s="28"/>
      <c r="P390" s="56"/>
      <c r="Q390" s="28"/>
      <c r="R390" s="132"/>
      <c r="S390" s="213"/>
      <c r="T390" s="285"/>
      <c r="U390" s="27" t="s">
        <v>35</v>
      </c>
      <c r="V390" s="186"/>
      <c r="W390" s="56"/>
      <c r="X390" s="187"/>
      <c r="Y390" s="187"/>
      <c r="Z390" s="187"/>
      <c r="AA390" s="62"/>
      <c r="AB390" s="62"/>
      <c r="AC390" s="188"/>
      <c r="AD390" s="258"/>
      <c r="AE390" s="258"/>
      <c r="AF390" s="56"/>
      <c r="AG390" s="28"/>
      <c r="AH390" s="56"/>
      <c r="AI390" s="28"/>
      <c r="AJ390" s="132"/>
      <c r="AK390" s="199"/>
      <c r="AL390" s="285"/>
      <c r="AM390" s="86" t="str">
        <f t="shared" si="34"/>
        <v/>
      </c>
      <c r="AN390" s="121" t="str">
        <f t="shared" si="35"/>
        <v/>
      </c>
      <c r="AO390" s="121" t="str">
        <f t="shared" si="36"/>
        <v/>
      </c>
      <c r="AP390" s="121" t="str">
        <f t="shared" si="37"/>
        <v/>
      </c>
      <c r="AQ390" s="87" t="str">
        <f t="shared" si="38"/>
        <v/>
      </c>
      <c r="AR390" s="37"/>
      <c r="AS390" s="233"/>
      <c r="AT390" s="37"/>
    </row>
    <row r="391" spans="2:46" ht="13.5" customHeight="1" x14ac:dyDescent="0.15">
      <c r="B391" s="285"/>
      <c r="C391" s="27" t="s">
        <v>37</v>
      </c>
      <c r="D391" s="186"/>
      <c r="E391" s="56"/>
      <c r="F391" s="187"/>
      <c r="G391" s="187"/>
      <c r="H391" s="187"/>
      <c r="I391" s="62"/>
      <c r="J391" s="62"/>
      <c r="K391" s="188"/>
      <c r="L391" s="258"/>
      <c r="M391" s="258"/>
      <c r="N391" s="56"/>
      <c r="O391" s="28"/>
      <c r="P391" s="56"/>
      <c r="Q391" s="28"/>
      <c r="R391" s="132"/>
      <c r="S391" s="213"/>
      <c r="T391" s="285"/>
      <c r="U391" s="27" t="s">
        <v>37</v>
      </c>
      <c r="V391" s="186"/>
      <c r="W391" s="56"/>
      <c r="X391" s="187"/>
      <c r="Y391" s="187"/>
      <c r="Z391" s="187"/>
      <c r="AA391" s="62"/>
      <c r="AB391" s="62"/>
      <c r="AC391" s="188"/>
      <c r="AD391" s="258"/>
      <c r="AE391" s="258"/>
      <c r="AF391" s="56"/>
      <c r="AG391" s="28"/>
      <c r="AH391" s="56"/>
      <c r="AI391" s="28"/>
      <c r="AJ391" s="132"/>
      <c r="AK391" s="199"/>
      <c r="AL391" s="285"/>
      <c r="AM391" s="86" t="str">
        <f t="shared" si="34"/>
        <v/>
      </c>
      <c r="AN391" s="121" t="str">
        <f t="shared" si="35"/>
        <v/>
      </c>
      <c r="AO391" s="121" t="str">
        <f t="shared" si="36"/>
        <v/>
      </c>
      <c r="AP391" s="121" t="str">
        <f t="shared" si="37"/>
        <v/>
      </c>
      <c r="AQ391" s="87" t="str">
        <f t="shared" si="38"/>
        <v/>
      </c>
      <c r="AR391" s="37"/>
      <c r="AS391" s="233"/>
      <c r="AT391" s="37"/>
    </row>
    <row r="392" spans="2:46" ht="13.5" customHeight="1" thickBot="1" x14ac:dyDescent="0.2">
      <c r="B392" s="286"/>
      <c r="C392" s="27"/>
      <c r="D392" s="186"/>
      <c r="E392" s="56"/>
      <c r="F392" s="189"/>
      <c r="G392" s="189"/>
      <c r="H392" s="189"/>
      <c r="I392" s="56"/>
      <c r="J392" s="56"/>
      <c r="K392" s="188"/>
      <c r="L392" s="258"/>
      <c r="M392" s="258"/>
      <c r="N392" s="56"/>
      <c r="O392" s="28"/>
      <c r="P392" s="56"/>
      <c r="Q392" s="28"/>
      <c r="R392" s="184"/>
      <c r="S392" s="213"/>
      <c r="T392" s="286"/>
      <c r="U392" s="27"/>
      <c r="V392" s="186"/>
      <c r="W392" s="56"/>
      <c r="X392" s="189"/>
      <c r="Y392" s="189"/>
      <c r="Z392" s="189"/>
      <c r="AA392" s="56"/>
      <c r="AB392" s="56"/>
      <c r="AC392" s="188"/>
      <c r="AD392" s="258"/>
      <c r="AE392" s="258"/>
      <c r="AF392" s="56"/>
      <c r="AG392" s="28"/>
      <c r="AH392" s="56"/>
      <c r="AI392" s="28"/>
      <c r="AJ392" s="184"/>
      <c r="AK392" s="199"/>
      <c r="AL392" s="286"/>
      <c r="AM392" s="122" t="str">
        <f t="shared" si="34"/>
        <v/>
      </c>
      <c r="AN392" s="123" t="str">
        <f t="shared" si="35"/>
        <v/>
      </c>
      <c r="AO392" s="123" t="str">
        <f t="shared" si="36"/>
        <v/>
      </c>
      <c r="AP392" s="123" t="str">
        <f t="shared" si="37"/>
        <v/>
      </c>
      <c r="AQ392" s="124" t="str">
        <f t="shared" si="38"/>
        <v/>
      </c>
      <c r="AR392" s="37"/>
      <c r="AS392" s="233"/>
      <c r="AT392" s="37"/>
    </row>
    <row r="393" spans="2:46" ht="13.5" customHeight="1" x14ac:dyDescent="0.15">
      <c r="B393" s="284" t="s">
        <v>143</v>
      </c>
      <c r="C393" s="25" t="s">
        <v>33</v>
      </c>
      <c r="D393" s="39"/>
      <c r="E393" s="55"/>
      <c r="F393" s="96"/>
      <c r="G393" s="96"/>
      <c r="H393" s="96"/>
      <c r="I393" s="60"/>
      <c r="J393" s="60"/>
      <c r="K393" s="61"/>
      <c r="L393" s="257"/>
      <c r="M393" s="257"/>
      <c r="N393" s="55"/>
      <c r="O393" s="26"/>
      <c r="P393" s="55"/>
      <c r="Q393" s="26"/>
      <c r="R393" s="131"/>
      <c r="S393" s="213"/>
      <c r="T393" s="284" t="s">
        <v>143</v>
      </c>
      <c r="U393" s="25" t="s">
        <v>33</v>
      </c>
      <c r="V393" s="39"/>
      <c r="W393" s="55"/>
      <c r="X393" s="96"/>
      <c r="Y393" s="96"/>
      <c r="Z393" s="96"/>
      <c r="AA393" s="60"/>
      <c r="AB393" s="60"/>
      <c r="AC393" s="61"/>
      <c r="AD393" s="257"/>
      <c r="AE393" s="257"/>
      <c r="AF393" s="55"/>
      <c r="AG393" s="26"/>
      <c r="AH393" s="55"/>
      <c r="AI393" s="26"/>
      <c r="AJ393" s="131"/>
      <c r="AK393" s="199"/>
      <c r="AL393" s="284" t="s">
        <v>143</v>
      </c>
      <c r="AM393" s="119" t="str">
        <f t="shared" si="34"/>
        <v/>
      </c>
      <c r="AN393" s="95" t="str">
        <f t="shared" si="35"/>
        <v/>
      </c>
      <c r="AO393" s="95" t="str">
        <f t="shared" si="36"/>
        <v/>
      </c>
      <c r="AP393" s="95" t="str">
        <f t="shared" si="37"/>
        <v/>
      </c>
      <c r="AQ393" s="120" t="str">
        <f t="shared" si="38"/>
        <v/>
      </c>
      <c r="AR393" s="37"/>
      <c r="AS393" s="233"/>
      <c r="AT393" s="37"/>
    </row>
    <row r="394" spans="2:46" ht="13.5" customHeight="1" x14ac:dyDescent="0.15">
      <c r="B394" s="285"/>
      <c r="C394" s="27" t="s">
        <v>34</v>
      </c>
      <c r="D394" s="186"/>
      <c r="E394" s="56"/>
      <c r="F394" s="187"/>
      <c r="G394" s="187"/>
      <c r="H394" s="187"/>
      <c r="I394" s="62"/>
      <c r="J394" s="62"/>
      <c r="K394" s="188"/>
      <c r="L394" s="258"/>
      <c r="M394" s="258"/>
      <c r="N394" s="56"/>
      <c r="O394" s="28"/>
      <c r="P394" s="56"/>
      <c r="Q394" s="28"/>
      <c r="R394" s="132"/>
      <c r="S394" s="213"/>
      <c r="T394" s="285"/>
      <c r="U394" s="27" t="s">
        <v>34</v>
      </c>
      <c r="V394" s="186"/>
      <c r="W394" s="56"/>
      <c r="X394" s="187"/>
      <c r="Y394" s="187"/>
      <c r="Z394" s="187"/>
      <c r="AA394" s="62"/>
      <c r="AB394" s="62"/>
      <c r="AC394" s="188"/>
      <c r="AD394" s="258"/>
      <c r="AE394" s="258"/>
      <c r="AF394" s="56"/>
      <c r="AG394" s="28"/>
      <c r="AH394" s="56"/>
      <c r="AI394" s="28"/>
      <c r="AJ394" s="132"/>
      <c r="AK394" s="199"/>
      <c r="AL394" s="285"/>
      <c r="AM394" s="86" t="str">
        <f t="shared" si="34"/>
        <v/>
      </c>
      <c r="AN394" s="121" t="str">
        <f t="shared" si="35"/>
        <v/>
      </c>
      <c r="AO394" s="121" t="str">
        <f t="shared" si="36"/>
        <v/>
      </c>
      <c r="AP394" s="121" t="str">
        <f t="shared" si="37"/>
        <v/>
      </c>
      <c r="AQ394" s="87" t="str">
        <f t="shared" si="38"/>
        <v/>
      </c>
      <c r="AR394" s="37"/>
      <c r="AS394" s="233"/>
      <c r="AT394" s="37"/>
    </row>
    <row r="395" spans="2:46" ht="13.5" customHeight="1" x14ac:dyDescent="0.15">
      <c r="B395" s="285"/>
      <c r="C395" s="27" t="s">
        <v>35</v>
      </c>
      <c r="D395" s="186"/>
      <c r="E395" s="56"/>
      <c r="F395" s="187"/>
      <c r="G395" s="187"/>
      <c r="H395" s="187"/>
      <c r="I395" s="62"/>
      <c r="J395" s="62"/>
      <c r="K395" s="188"/>
      <c r="L395" s="258"/>
      <c r="M395" s="258"/>
      <c r="N395" s="56"/>
      <c r="O395" s="28"/>
      <c r="P395" s="56"/>
      <c r="Q395" s="28"/>
      <c r="R395" s="132"/>
      <c r="S395" s="213"/>
      <c r="T395" s="285"/>
      <c r="U395" s="27" t="s">
        <v>35</v>
      </c>
      <c r="V395" s="186"/>
      <c r="W395" s="56"/>
      <c r="X395" s="187"/>
      <c r="Y395" s="187"/>
      <c r="Z395" s="187"/>
      <c r="AA395" s="62"/>
      <c r="AB395" s="62"/>
      <c r="AC395" s="188"/>
      <c r="AD395" s="258"/>
      <c r="AE395" s="258"/>
      <c r="AF395" s="56"/>
      <c r="AG395" s="28"/>
      <c r="AH395" s="56"/>
      <c r="AI395" s="28"/>
      <c r="AJ395" s="132"/>
      <c r="AK395" s="199"/>
      <c r="AL395" s="285"/>
      <c r="AM395" s="86" t="str">
        <f t="shared" si="34"/>
        <v/>
      </c>
      <c r="AN395" s="121" t="str">
        <f t="shared" si="35"/>
        <v/>
      </c>
      <c r="AO395" s="121" t="str">
        <f t="shared" si="36"/>
        <v/>
      </c>
      <c r="AP395" s="121" t="str">
        <f t="shared" si="37"/>
        <v/>
      </c>
      <c r="AQ395" s="87" t="str">
        <f t="shared" si="38"/>
        <v/>
      </c>
      <c r="AR395" s="37"/>
      <c r="AS395" s="233"/>
      <c r="AT395" s="37"/>
    </row>
    <row r="396" spans="2:46" ht="13.5" customHeight="1" x14ac:dyDescent="0.15">
      <c r="B396" s="285"/>
      <c r="C396" s="27" t="s">
        <v>37</v>
      </c>
      <c r="D396" s="186"/>
      <c r="E396" s="56"/>
      <c r="F396" s="187"/>
      <c r="G396" s="187"/>
      <c r="H396" s="187"/>
      <c r="I396" s="62"/>
      <c r="J396" s="62"/>
      <c r="K396" s="188"/>
      <c r="L396" s="258"/>
      <c r="M396" s="258"/>
      <c r="N396" s="56"/>
      <c r="O396" s="28"/>
      <c r="P396" s="56"/>
      <c r="Q396" s="28"/>
      <c r="R396" s="132"/>
      <c r="S396" s="213"/>
      <c r="T396" s="285"/>
      <c r="U396" s="27" t="s">
        <v>37</v>
      </c>
      <c r="V396" s="186"/>
      <c r="W396" s="56"/>
      <c r="X396" s="187"/>
      <c r="Y396" s="187"/>
      <c r="Z396" s="187"/>
      <c r="AA396" s="62"/>
      <c r="AB396" s="62"/>
      <c r="AC396" s="188"/>
      <c r="AD396" s="258"/>
      <c r="AE396" s="258"/>
      <c r="AF396" s="56"/>
      <c r="AG396" s="28"/>
      <c r="AH396" s="56"/>
      <c r="AI396" s="28"/>
      <c r="AJ396" s="132"/>
      <c r="AK396" s="199"/>
      <c r="AL396" s="285"/>
      <c r="AM396" s="86" t="str">
        <f t="shared" si="34"/>
        <v/>
      </c>
      <c r="AN396" s="121" t="str">
        <f t="shared" si="35"/>
        <v/>
      </c>
      <c r="AO396" s="121" t="str">
        <f t="shared" si="36"/>
        <v/>
      </c>
      <c r="AP396" s="121" t="str">
        <f t="shared" si="37"/>
        <v/>
      </c>
      <c r="AQ396" s="87" t="str">
        <f t="shared" si="38"/>
        <v/>
      </c>
      <c r="AR396" s="37"/>
      <c r="AS396" s="233"/>
      <c r="AT396" s="37"/>
    </row>
    <row r="397" spans="2:46" ht="13.5" customHeight="1" thickBot="1" x14ac:dyDescent="0.2">
      <c r="B397" s="286"/>
      <c r="C397" s="27"/>
      <c r="D397" s="186"/>
      <c r="E397" s="56"/>
      <c r="F397" s="189"/>
      <c r="G397" s="189"/>
      <c r="H397" s="189"/>
      <c r="I397" s="56"/>
      <c r="J397" s="56"/>
      <c r="K397" s="188"/>
      <c r="L397" s="258"/>
      <c r="M397" s="258"/>
      <c r="N397" s="56"/>
      <c r="O397" s="28"/>
      <c r="P397" s="56"/>
      <c r="Q397" s="28"/>
      <c r="R397" s="184"/>
      <c r="S397" s="213"/>
      <c r="T397" s="286"/>
      <c r="U397" s="27"/>
      <c r="V397" s="186"/>
      <c r="W397" s="56"/>
      <c r="X397" s="189"/>
      <c r="Y397" s="189"/>
      <c r="Z397" s="189"/>
      <c r="AA397" s="56"/>
      <c r="AB397" s="56"/>
      <c r="AC397" s="188"/>
      <c r="AD397" s="258"/>
      <c r="AE397" s="258"/>
      <c r="AF397" s="56"/>
      <c r="AG397" s="28"/>
      <c r="AH397" s="56"/>
      <c r="AI397" s="28"/>
      <c r="AJ397" s="184"/>
      <c r="AK397" s="199"/>
      <c r="AL397" s="286"/>
      <c r="AM397" s="122" t="str">
        <f t="shared" si="34"/>
        <v/>
      </c>
      <c r="AN397" s="123" t="str">
        <f t="shared" si="35"/>
        <v/>
      </c>
      <c r="AO397" s="123" t="str">
        <f t="shared" si="36"/>
        <v/>
      </c>
      <c r="AP397" s="123" t="str">
        <f t="shared" si="37"/>
        <v/>
      </c>
      <c r="AQ397" s="124" t="str">
        <f t="shared" si="38"/>
        <v/>
      </c>
      <c r="AR397" s="37"/>
      <c r="AS397" s="233"/>
      <c r="AT397" s="37"/>
    </row>
    <row r="398" spans="2:46" ht="13.5" customHeight="1" x14ac:dyDescent="0.15">
      <c r="B398" s="284" t="s">
        <v>144</v>
      </c>
      <c r="C398" s="25" t="s">
        <v>33</v>
      </c>
      <c r="D398" s="39"/>
      <c r="E398" s="55"/>
      <c r="F398" s="96"/>
      <c r="G398" s="96"/>
      <c r="H398" s="96"/>
      <c r="I398" s="60"/>
      <c r="J398" s="60"/>
      <c r="K398" s="61"/>
      <c r="L398" s="257"/>
      <c r="M398" s="257"/>
      <c r="N398" s="55"/>
      <c r="O398" s="26"/>
      <c r="P398" s="55"/>
      <c r="Q398" s="26"/>
      <c r="R398" s="131"/>
      <c r="S398" s="213"/>
      <c r="T398" s="284" t="s">
        <v>144</v>
      </c>
      <c r="U398" s="25" t="s">
        <v>33</v>
      </c>
      <c r="V398" s="39"/>
      <c r="W398" s="55"/>
      <c r="X398" s="96"/>
      <c r="Y398" s="96"/>
      <c r="Z398" s="96"/>
      <c r="AA398" s="60"/>
      <c r="AB398" s="60"/>
      <c r="AC398" s="61"/>
      <c r="AD398" s="257"/>
      <c r="AE398" s="257"/>
      <c r="AF398" s="55"/>
      <c r="AG398" s="26"/>
      <c r="AH398" s="55"/>
      <c r="AI398" s="26"/>
      <c r="AJ398" s="131"/>
      <c r="AK398" s="199"/>
      <c r="AL398" s="284" t="s">
        <v>144</v>
      </c>
      <c r="AM398" s="119" t="str">
        <f t="shared" si="34"/>
        <v/>
      </c>
      <c r="AN398" s="95" t="str">
        <f t="shared" si="35"/>
        <v/>
      </c>
      <c r="AO398" s="95" t="str">
        <f t="shared" si="36"/>
        <v/>
      </c>
      <c r="AP398" s="95" t="str">
        <f t="shared" si="37"/>
        <v/>
      </c>
      <c r="AQ398" s="120" t="str">
        <f t="shared" si="38"/>
        <v/>
      </c>
      <c r="AR398" s="37"/>
      <c r="AS398" s="233"/>
      <c r="AT398" s="37"/>
    </row>
    <row r="399" spans="2:46" ht="13.5" customHeight="1" x14ac:dyDescent="0.15">
      <c r="B399" s="285"/>
      <c r="C399" s="27" t="s">
        <v>34</v>
      </c>
      <c r="D399" s="186"/>
      <c r="E399" s="56"/>
      <c r="F399" s="187"/>
      <c r="G399" s="187"/>
      <c r="H399" s="187"/>
      <c r="I399" s="62"/>
      <c r="J399" s="62"/>
      <c r="K399" s="188"/>
      <c r="L399" s="258"/>
      <c r="M399" s="258"/>
      <c r="N399" s="56"/>
      <c r="O399" s="28"/>
      <c r="P399" s="56"/>
      <c r="Q399" s="28"/>
      <c r="R399" s="132"/>
      <c r="S399" s="213"/>
      <c r="T399" s="285"/>
      <c r="U399" s="27" t="s">
        <v>34</v>
      </c>
      <c r="V399" s="186"/>
      <c r="W399" s="56"/>
      <c r="X399" s="187"/>
      <c r="Y399" s="187"/>
      <c r="Z399" s="187"/>
      <c r="AA399" s="62"/>
      <c r="AB399" s="62"/>
      <c r="AC399" s="188"/>
      <c r="AD399" s="258"/>
      <c r="AE399" s="258"/>
      <c r="AF399" s="56"/>
      <c r="AG399" s="28"/>
      <c r="AH399" s="56"/>
      <c r="AI399" s="28"/>
      <c r="AJ399" s="132"/>
      <c r="AK399" s="199"/>
      <c r="AL399" s="285"/>
      <c r="AM399" s="86" t="str">
        <f t="shared" si="34"/>
        <v/>
      </c>
      <c r="AN399" s="121" t="str">
        <f t="shared" si="35"/>
        <v/>
      </c>
      <c r="AO399" s="121" t="str">
        <f t="shared" si="36"/>
        <v/>
      </c>
      <c r="AP399" s="121" t="str">
        <f t="shared" si="37"/>
        <v/>
      </c>
      <c r="AQ399" s="87" t="str">
        <f t="shared" si="38"/>
        <v/>
      </c>
      <c r="AR399" s="37"/>
      <c r="AS399" s="233"/>
      <c r="AT399" s="37"/>
    </row>
    <row r="400" spans="2:46" ht="13.5" customHeight="1" x14ac:dyDescent="0.15">
      <c r="B400" s="285"/>
      <c r="C400" s="27" t="s">
        <v>35</v>
      </c>
      <c r="D400" s="186"/>
      <c r="E400" s="56"/>
      <c r="F400" s="187"/>
      <c r="G400" s="187"/>
      <c r="H400" s="187"/>
      <c r="I400" s="62"/>
      <c r="J400" s="62"/>
      <c r="K400" s="188"/>
      <c r="L400" s="258"/>
      <c r="M400" s="258"/>
      <c r="N400" s="56"/>
      <c r="O400" s="28"/>
      <c r="P400" s="56"/>
      <c r="Q400" s="28"/>
      <c r="R400" s="132"/>
      <c r="S400" s="213"/>
      <c r="T400" s="285"/>
      <c r="U400" s="27" t="s">
        <v>35</v>
      </c>
      <c r="V400" s="186"/>
      <c r="W400" s="56"/>
      <c r="X400" s="187"/>
      <c r="Y400" s="187"/>
      <c r="Z400" s="187"/>
      <c r="AA400" s="62"/>
      <c r="AB400" s="62"/>
      <c r="AC400" s="188"/>
      <c r="AD400" s="258"/>
      <c r="AE400" s="258"/>
      <c r="AF400" s="56"/>
      <c r="AG400" s="28"/>
      <c r="AH400" s="56"/>
      <c r="AI400" s="28"/>
      <c r="AJ400" s="132"/>
      <c r="AK400" s="199"/>
      <c r="AL400" s="285"/>
      <c r="AM400" s="86" t="str">
        <f t="shared" si="34"/>
        <v/>
      </c>
      <c r="AN400" s="121" t="str">
        <f t="shared" si="35"/>
        <v/>
      </c>
      <c r="AO400" s="121" t="str">
        <f t="shared" si="36"/>
        <v/>
      </c>
      <c r="AP400" s="121" t="str">
        <f t="shared" si="37"/>
        <v/>
      </c>
      <c r="AQ400" s="87" t="str">
        <f t="shared" si="38"/>
        <v/>
      </c>
      <c r="AR400" s="37"/>
      <c r="AS400" s="233"/>
      <c r="AT400" s="37"/>
    </row>
    <row r="401" spans="2:46" ht="13.5" customHeight="1" x14ac:dyDescent="0.15">
      <c r="B401" s="285"/>
      <c r="C401" s="27" t="s">
        <v>37</v>
      </c>
      <c r="D401" s="186"/>
      <c r="E401" s="56"/>
      <c r="F401" s="187"/>
      <c r="G401" s="187"/>
      <c r="H401" s="187"/>
      <c r="I401" s="62"/>
      <c r="J401" s="62"/>
      <c r="K401" s="188"/>
      <c r="L401" s="258"/>
      <c r="M401" s="258"/>
      <c r="N401" s="56"/>
      <c r="O401" s="28"/>
      <c r="P401" s="56"/>
      <c r="Q401" s="28"/>
      <c r="R401" s="132"/>
      <c r="S401" s="213"/>
      <c r="T401" s="285"/>
      <c r="U401" s="27" t="s">
        <v>37</v>
      </c>
      <c r="V401" s="186"/>
      <c r="W401" s="56"/>
      <c r="X401" s="187"/>
      <c r="Y401" s="187"/>
      <c r="Z401" s="187"/>
      <c r="AA401" s="62"/>
      <c r="AB401" s="62"/>
      <c r="AC401" s="188"/>
      <c r="AD401" s="258"/>
      <c r="AE401" s="258"/>
      <c r="AF401" s="56"/>
      <c r="AG401" s="28"/>
      <c r="AH401" s="56"/>
      <c r="AI401" s="28"/>
      <c r="AJ401" s="132"/>
      <c r="AK401" s="199"/>
      <c r="AL401" s="285"/>
      <c r="AM401" s="86" t="str">
        <f t="shared" si="34"/>
        <v/>
      </c>
      <c r="AN401" s="121" t="str">
        <f t="shared" si="35"/>
        <v/>
      </c>
      <c r="AO401" s="121" t="str">
        <f t="shared" si="36"/>
        <v/>
      </c>
      <c r="AP401" s="121" t="str">
        <f t="shared" si="37"/>
        <v/>
      </c>
      <c r="AQ401" s="87" t="str">
        <f t="shared" si="38"/>
        <v/>
      </c>
      <c r="AR401" s="37"/>
      <c r="AS401" s="233"/>
      <c r="AT401" s="37"/>
    </row>
    <row r="402" spans="2:46" ht="13.5" customHeight="1" thickBot="1" x14ac:dyDescent="0.2">
      <c r="B402" s="286"/>
      <c r="C402" s="27"/>
      <c r="D402" s="186"/>
      <c r="E402" s="56"/>
      <c r="F402" s="189"/>
      <c r="G402" s="189"/>
      <c r="H402" s="189"/>
      <c r="I402" s="56"/>
      <c r="J402" s="56"/>
      <c r="K402" s="188"/>
      <c r="L402" s="258"/>
      <c r="M402" s="258"/>
      <c r="N402" s="56"/>
      <c r="O402" s="28"/>
      <c r="P402" s="56"/>
      <c r="Q402" s="28"/>
      <c r="R402" s="184"/>
      <c r="S402" s="213"/>
      <c r="T402" s="286"/>
      <c r="U402" s="27"/>
      <c r="V402" s="186"/>
      <c r="W402" s="56"/>
      <c r="X402" s="189"/>
      <c r="Y402" s="189"/>
      <c r="Z402" s="189"/>
      <c r="AA402" s="56"/>
      <c r="AB402" s="56"/>
      <c r="AC402" s="188"/>
      <c r="AD402" s="258"/>
      <c r="AE402" s="258"/>
      <c r="AF402" s="56"/>
      <c r="AG402" s="28"/>
      <c r="AH402" s="56"/>
      <c r="AI402" s="28"/>
      <c r="AJ402" s="184"/>
      <c r="AK402" s="199"/>
      <c r="AL402" s="286"/>
      <c r="AM402" s="122" t="str">
        <f t="shared" si="34"/>
        <v/>
      </c>
      <c r="AN402" s="123" t="str">
        <f t="shared" si="35"/>
        <v/>
      </c>
      <c r="AO402" s="123" t="str">
        <f t="shared" si="36"/>
        <v/>
      </c>
      <c r="AP402" s="123" t="str">
        <f t="shared" si="37"/>
        <v/>
      </c>
      <c r="AQ402" s="124" t="str">
        <f t="shared" si="38"/>
        <v/>
      </c>
      <c r="AR402" s="37"/>
      <c r="AS402" s="233"/>
      <c r="AT402" s="37"/>
    </row>
    <row r="403" spans="2:46" ht="13.5" customHeight="1" x14ac:dyDescent="0.15">
      <c r="B403" s="284" t="s">
        <v>145</v>
      </c>
      <c r="C403" s="25" t="s">
        <v>33</v>
      </c>
      <c r="D403" s="39"/>
      <c r="E403" s="55"/>
      <c r="F403" s="96"/>
      <c r="G403" s="96"/>
      <c r="H403" s="96"/>
      <c r="I403" s="60"/>
      <c r="J403" s="60"/>
      <c r="K403" s="61"/>
      <c r="L403" s="257"/>
      <c r="M403" s="257"/>
      <c r="N403" s="55"/>
      <c r="O403" s="26"/>
      <c r="P403" s="55"/>
      <c r="Q403" s="26"/>
      <c r="R403" s="131"/>
      <c r="S403" s="213"/>
      <c r="T403" s="284" t="s">
        <v>145</v>
      </c>
      <c r="U403" s="25" t="s">
        <v>33</v>
      </c>
      <c r="V403" s="39"/>
      <c r="W403" s="55"/>
      <c r="X403" s="96"/>
      <c r="Y403" s="96"/>
      <c r="Z403" s="96"/>
      <c r="AA403" s="60"/>
      <c r="AB403" s="60"/>
      <c r="AC403" s="61"/>
      <c r="AD403" s="257"/>
      <c r="AE403" s="257"/>
      <c r="AF403" s="55"/>
      <c r="AG403" s="26"/>
      <c r="AH403" s="55"/>
      <c r="AI403" s="26"/>
      <c r="AJ403" s="131"/>
      <c r="AK403" s="199"/>
      <c r="AL403" s="284" t="s">
        <v>145</v>
      </c>
      <c r="AM403" s="119" t="str">
        <f t="shared" si="34"/>
        <v/>
      </c>
      <c r="AN403" s="95" t="str">
        <f t="shared" si="35"/>
        <v/>
      </c>
      <c r="AO403" s="95" t="str">
        <f t="shared" si="36"/>
        <v/>
      </c>
      <c r="AP403" s="95" t="str">
        <f t="shared" si="37"/>
        <v/>
      </c>
      <c r="AQ403" s="120" t="str">
        <f t="shared" si="38"/>
        <v/>
      </c>
      <c r="AR403" s="37"/>
      <c r="AS403" s="233"/>
      <c r="AT403" s="37"/>
    </row>
    <row r="404" spans="2:46" ht="13.5" customHeight="1" x14ac:dyDescent="0.15">
      <c r="B404" s="285"/>
      <c r="C404" s="27" t="s">
        <v>34</v>
      </c>
      <c r="D404" s="186"/>
      <c r="E404" s="56"/>
      <c r="F404" s="187"/>
      <c r="G404" s="187"/>
      <c r="H404" s="187"/>
      <c r="I404" s="62"/>
      <c r="J404" s="62"/>
      <c r="K404" s="188"/>
      <c r="L404" s="258"/>
      <c r="M404" s="258"/>
      <c r="N404" s="56"/>
      <c r="O404" s="28"/>
      <c r="P404" s="56"/>
      <c r="Q404" s="28"/>
      <c r="R404" s="132"/>
      <c r="S404" s="213"/>
      <c r="T404" s="285"/>
      <c r="U404" s="27" t="s">
        <v>34</v>
      </c>
      <c r="V404" s="186"/>
      <c r="W404" s="56"/>
      <c r="X404" s="187"/>
      <c r="Y404" s="187"/>
      <c r="Z404" s="187"/>
      <c r="AA404" s="62"/>
      <c r="AB404" s="62"/>
      <c r="AC404" s="188"/>
      <c r="AD404" s="258"/>
      <c r="AE404" s="258"/>
      <c r="AF404" s="56"/>
      <c r="AG404" s="28"/>
      <c r="AH404" s="56"/>
      <c r="AI404" s="28"/>
      <c r="AJ404" s="132"/>
      <c r="AK404" s="199"/>
      <c r="AL404" s="285"/>
      <c r="AM404" s="86" t="str">
        <f t="shared" si="34"/>
        <v/>
      </c>
      <c r="AN404" s="121" t="str">
        <f t="shared" si="35"/>
        <v/>
      </c>
      <c r="AO404" s="121" t="str">
        <f t="shared" si="36"/>
        <v/>
      </c>
      <c r="AP404" s="121" t="str">
        <f t="shared" si="37"/>
        <v/>
      </c>
      <c r="AQ404" s="87" t="str">
        <f t="shared" si="38"/>
        <v/>
      </c>
      <c r="AR404" s="37"/>
      <c r="AS404" s="233"/>
      <c r="AT404" s="37"/>
    </row>
    <row r="405" spans="2:46" ht="13.5" customHeight="1" x14ac:dyDescent="0.15">
      <c r="B405" s="285"/>
      <c r="C405" s="27" t="s">
        <v>35</v>
      </c>
      <c r="D405" s="186"/>
      <c r="E405" s="56"/>
      <c r="F405" s="187"/>
      <c r="G405" s="187"/>
      <c r="H405" s="187"/>
      <c r="I405" s="62"/>
      <c r="J405" s="62"/>
      <c r="K405" s="188"/>
      <c r="L405" s="258"/>
      <c r="M405" s="258"/>
      <c r="N405" s="56"/>
      <c r="O405" s="28"/>
      <c r="P405" s="56"/>
      <c r="Q405" s="28"/>
      <c r="R405" s="132"/>
      <c r="S405" s="213"/>
      <c r="T405" s="285"/>
      <c r="U405" s="27" t="s">
        <v>35</v>
      </c>
      <c r="V405" s="186"/>
      <c r="W405" s="56"/>
      <c r="X405" s="187"/>
      <c r="Y405" s="187"/>
      <c r="Z405" s="187"/>
      <c r="AA405" s="62"/>
      <c r="AB405" s="62"/>
      <c r="AC405" s="188"/>
      <c r="AD405" s="258"/>
      <c r="AE405" s="258"/>
      <c r="AF405" s="56"/>
      <c r="AG405" s="28"/>
      <c r="AH405" s="56"/>
      <c r="AI405" s="28"/>
      <c r="AJ405" s="132"/>
      <c r="AK405" s="199"/>
      <c r="AL405" s="285"/>
      <c r="AM405" s="86" t="str">
        <f t="shared" si="34"/>
        <v/>
      </c>
      <c r="AN405" s="121" t="str">
        <f t="shared" si="35"/>
        <v/>
      </c>
      <c r="AO405" s="121" t="str">
        <f t="shared" si="36"/>
        <v/>
      </c>
      <c r="AP405" s="121" t="str">
        <f t="shared" si="37"/>
        <v/>
      </c>
      <c r="AQ405" s="87" t="str">
        <f t="shared" si="38"/>
        <v/>
      </c>
      <c r="AR405" s="37"/>
      <c r="AS405" s="233"/>
      <c r="AT405" s="37"/>
    </row>
    <row r="406" spans="2:46" ht="13.5" customHeight="1" x14ac:dyDescent="0.15">
      <c r="B406" s="285"/>
      <c r="C406" s="27" t="s">
        <v>37</v>
      </c>
      <c r="D406" s="186"/>
      <c r="E406" s="56"/>
      <c r="F406" s="187"/>
      <c r="G406" s="187"/>
      <c r="H406" s="187"/>
      <c r="I406" s="62"/>
      <c r="J406" s="62"/>
      <c r="K406" s="188"/>
      <c r="L406" s="258"/>
      <c r="M406" s="258"/>
      <c r="N406" s="56"/>
      <c r="O406" s="28"/>
      <c r="P406" s="56"/>
      <c r="Q406" s="28"/>
      <c r="R406" s="132"/>
      <c r="S406" s="213"/>
      <c r="T406" s="285"/>
      <c r="U406" s="27" t="s">
        <v>37</v>
      </c>
      <c r="V406" s="186"/>
      <c r="W406" s="56"/>
      <c r="X406" s="187"/>
      <c r="Y406" s="187"/>
      <c r="Z406" s="187"/>
      <c r="AA406" s="62"/>
      <c r="AB406" s="62"/>
      <c r="AC406" s="188"/>
      <c r="AD406" s="258"/>
      <c r="AE406" s="258"/>
      <c r="AF406" s="56"/>
      <c r="AG406" s="28"/>
      <c r="AH406" s="56"/>
      <c r="AI406" s="28"/>
      <c r="AJ406" s="132"/>
      <c r="AK406" s="199"/>
      <c r="AL406" s="285"/>
      <c r="AM406" s="86" t="str">
        <f t="shared" si="34"/>
        <v/>
      </c>
      <c r="AN406" s="121" t="str">
        <f t="shared" si="35"/>
        <v/>
      </c>
      <c r="AO406" s="121" t="str">
        <f t="shared" si="36"/>
        <v/>
      </c>
      <c r="AP406" s="121" t="str">
        <f t="shared" si="37"/>
        <v/>
      </c>
      <c r="AQ406" s="87" t="str">
        <f t="shared" si="38"/>
        <v/>
      </c>
      <c r="AR406" s="37"/>
      <c r="AS406" s="233"/>
      <c r="AT406" s="37"/>
    </row>
    <row r="407" spans="2:46" ht="13.5" customHeight="1" thickBot="1" x14ac:dyDescent="0.2">
      <c r="B407" s="286"/>
      <c r="C407" s="27"/>
      <c r="D407" s="186"/>
      <c r="E407" s="56"/>
      <c r="F407" s="189"/>
      <c r="G407" s="189"/>
      <c r="H407" s="189"/>
      <c r="I407" s="56"/>
      <c r="J407" s="56"/>
      <c r="K407" s="188"/>
      <c r="L407" s="258"/>
      <c r="M407" s="258"/>
      <c r="N407" s="56"/>
      <c r="O407" s="28"/>
      <c r="P407" s="56"/>
      <c r="Q407" s="28"/>
      <c r="R407" s="184"/>
      <c r="S407" s="213"/>
      <c r="T407" s="286"/>
      <c r="U407" s="27"/>
      <c r="V407" s="186"/>
      <c r="W407" s="56"/>
      <c r="X407" s="189"/>
      <c r="Y407" s="189"/>
      <c r="Z407" s="189"/>
      <c r="AA407" s="56"/>
      <c r="AB407" s="56"/>
      <c r="AC407" s="188"/>
      <c r="AD407" s="258"/>
      <c r="AE407" s="258"/>
      <c r="AF407" s="56"/>
      <c r="AG407" s="28"/>
      <c r="AH407" s="56"/>
      <c r="AI407" s="28"/>
      <c r="AJ407" s="184"/>
      <c r="AK407" s="199"/>
      <c r="AL407" s="286"/>
      <c r="AM407" s="122" t="str">
        <f t="shared" si="34"/>
        <v/>
      </c>
      <c r="AN407" s="123" t="str">
        <f t="shared" si="35"/>
        <v/>
      </c>
      <c r="AO407" s="123" t="str">
        <f t="shared" si="36"/>
        <v/>
      </c>
      <c r="AP407" s="123" t="str">
        <f t="shared" si="37"/>
        <v/>
      </c>
      <c r="AQ407" s="124" t="str">
        <f t="shared" si="38"/>
        <v/>
      </c>
      <c r="AR407" s="37"/>
      <c r="AS407" s="233"/>
      <c r="AT407" s="37"/>
    </row>
    <row r="408" spans="2:46" ht="13.5" customHeight="1" x14ac:dyDescent="0.15">
      <c r="B408" s="284" t="s">
        <v>146</v>
      </c>
      <c r="C408" s="25" t="s">
        <v>33</v>
      </c>
      <c r="D408" s="39"/>
      <c r="E408" s="55"/>
      <c r="F408" s="96"/>
      <c r="G408" s="96"/>
      <c r="H408" s="96"/>
      <c r="I408" s="60"/>
      <c r="J408" s="60"/>
      <c r="K408" s="61"/>
      <c r="L408" s="257"/>
      <c r="M408" s="257"/>
      <c r="N408" s="55"/>
      <c r="O408" s="26"/>
      <c r="P408" s="55"/>
      <c r="Q408" s="26"/>
      <c r="R408" s="131"/>
      <c r="S408" s="213"/>
      <c r="T408" s="284" t="s">
        <v>146</v>
      </c>
      <c r="U408" s="25" t="s">
        <v>33</v>
      </c>
      <c r="V408" s="39"/>
      <c r="W408" s="55"/>
      <c r="X408" s="96"/>
      <c r="Y408" s="96"/>
      <c r="Z408" s="96"/>
      <c r="AA408" s="60"/>
      <c r="AB408" s="60"/>
      <c r="AC408" s="61"/>
      <c r="AD408" s="257"/>
      <c r="AE408" s="257"/>
      <c r="AF408" s="55"/>
      <c r="AG408" s="26"/>
      <c r="AH408" s="55"/>
      <c r="AI408" s="26"/>
      <c r="AJ408" s="131"/>
      <c r="AK408" s="199"/>
      <c r="AL408" s="284" t="s">
        <v>146</v>
      </c>
      <c r="AM408" s="119" t="str">
        <f t="shared" si="34"/>
        <v/>
      </c>
      <c r="AN408" s="95" t="str">
        <f t="shared" si="35"/>
        <v/>
      </c>
      <c r="AO408" s="95" t="str">
        <f t="shared" si="36"/>
        <v/>
      </c>
      <c r="AP408" s="95" t="str">
        <f t="shared" si="37"/>
        <v/>
      </c>
      <c r="AQ408" s="120" t="str">
        <f t="shared" si="38"/>
        <v/>
      </c>
      <c r="AR408" s="37"/>
      <c r="AS408" s="233"/>
      <c r="AT408" s="37"/>
    </row>
    <row r="409" spans="2:46" ht="13.5" customHeight="1" x14ac:dyDescent="0.15">
      <c r="B409" s="285"/>
      <c r="C409" s="27" t="s">
        <v>34</v>
      </c>
      <c r="D409" s="186"/>
      <c r="E409" s="56"/>
      <c r="F409" s="187"/>
      <c r="G409" s="187"/>
      <c r="H409" s="187"/>
      <c r="I409" s="62"/>
      <c r="J409" s="62"/>
      <c r="K409" s="188"/>
      <c r="L409" s="258"/>
      <c r="M409" s="258"/>
      <c r="N409" s="56"/>
      <c r="O409" s="28"/>
      <c r="P409" s="56"/>
      <c r="Q409" s="28"/>
      <c r="R409" s="132"/>
      <c r="S409" s="213"/>
      <c r="T409" s="285"/>
      <c r="U409" s="27" t="s">
        <v>34</v>
      </c>
      <c r="V409" s="186"/>
      <c r="W409" s="56"/>
      <c r="X409" s="187"/>
      <c r="Y409" s="187"/>
      <c r="Z409" s="187"/>
      <c r="AA409" s="62"/>
      <c r="AB409" s="62"/>
      <c r="AC409" s="188"/>
      <c r="AD409" s="258"/>
      <c r="AE409" s="258"/>
      <c r="AF409" s="56"/>
      <c r="AG409" s="28"/>
      <c r="AH409" s="56"/>
      <c r="AI409" s="28"/>
      <c r="AJ409" s="132"/>
      <c r="AK409" s="199"/>
      <c r="AL409" s="285"/>
      <c r="AM409" s="86" t="str">
        <f t="shared" si="34"/>
        <v/>
      </c>
      <c r="AN409" s="121" t="str">
        <f t="shared" si="35"/>
        <v/>
      </c>
      <c r="AO409" s="121" t="str">
        <f t="shared" si="36"/>
        <v/>
      </c>
      <c r="AP409" s="121" t="str">
        <f t="shared" si="37"/>
        <v/>
      </c>
      <c r="AQ409" s="87" t="str">
        <f t="shared" si="38"/>
        <v/>
      </c>
      <c r="AR409" s="37"/>
      <c r="AS409" s="233"/>
      <c r="AT409" s="37"/>
    </row>
    <row r="410" spans="2:46" ht="13.5" customHeight="1" x14ac:dyDescent="0.15">
      <c r="B410" s="285"/>
      <c r="C410" s="27" t="s">
        <v>35</v>
      </c>
      <c r="D410" s="186"/>
      <c r="E410" s="56"/>
      <c r="F410" s="187"/>
      <c r="G410" s="187"/>
      <c r="H410" s="187"/>
      <c r="I410" s="62"/>
      <c r="J410" s="62"/>
      <c r="K410" s="188"/>
      <c r="L410" s="258"/>
      <c r="M410" s="258"/>
      <c r="N410" s="56"/>
      <c r="O410" s="28"/>
      <c r="P410" s="56"/>
      <c r="Q410" s="28"/>
      <c r="R410" s="132"/>
      <c r="S410" s="213"/>
      <c r="T410" s="285"/>
      <c r="U410" s="27" t="s">
        <v>35</v>
      </c>
      <c r="V410" s="186"/>
      <c r="W410" s="56"/>
      <c r="X410" s="187"/>
      <c r="Y410" s="187"/>
      <c r="Z410" s="187"/>
      <c r="AA410" s="62"/>
      <c r="AB410" s="62"/>
      <c r="AC410" s="188"/>
      <c r="AD410" s="258"/>
      <c r="AE410" s="258"/>
      <c r="AF410" s="56"/>
      <c r="AG410" s="28"/>
      <c r="AH410" s="56"/>
      <c r="AI410" s="28"/>
      <c r="AJ410" s="132"/>
      <c r="AK410" s="199"/>
      <c r="AL410" s="285"/>
      <c r="AM410" s="86" t="str">
        <f t="shared" si="34"/>
        <v/>
      </c>
      <c r="AN410" s="121" t="str">
        <f t="shared" si="35"/>
        <v/>
      </c>
      <c r="AO410" s="121" t="str">
        <f t="shared" si="36"/>
        <v/>
      </c>
      <c r="AP410" s="121" t="str">
        <f t="shared" si="37"/>
        <v/>
      </c>
      <c r="AQ410" s="87" t="str">
        <f t="shared" si="38"/>
        <v/>
      </c>
      <c r="AR410" s="37"/>
      <c r="AS410" s="233"/>
      <c r="AT410" s="37"/>
    </row>
    <row r="411" spans="2:46" ht="13.5" customHeight="1" x14ac:dyDescent="0.15">
      <c r="B411" s="285"/>
      <c r="C411" s="27" t="s">
        <v>37</v>
      </c>
      <c r="D411" s="186"/>
      <c r="E411" s="56"/>
      <c r="F411" s="187"/>
      <c r="G411" s="187"/>
      <c r="H411" s="187"/>
      <c r="I411" s="62"/>
      <c r="J411" s="62"/>
      <c r="K411" s="188"/>
      <c r="L411" s="258"/>
      <c r="M411" s="258"/>
      <c r="N411" s="56"/>
      <c r="O411" s="28"/>
      <c r="P411" s="56"/>
      <c r="Q411" s="28"/>
      <c r="R411" s="132"/>
      <c r="S411" s="213"/>
      <c r="T411" s="285"/>
      <c r="U411" s="27" t="s">
        <v>37</v>
      </c>
      <c r="V411" s="186"/>
      <c r="W411" s="56"/>
      <c r="X411" s="187"/>
      <c r="Y411" s="187"/>
      <c r="Z411" s="187"/>
      <c r="AA411" s="62"/>
      <c r="AB411" s="62"/>
      <c r="AC411" s="188"/>
      <c r="AD411" s="258"/>
      <c r="AE411" s="258"/>
      <c r="AF411" s="56"/>
      <c r="AG411" s="28"/>
      <c r="AH411" s="56"/>
      <c r="AI411" s="28"/>
      <c r="AJ411" s="132"/>
      <c r="AK411" s="199"/>
      <c r="AL411" s="285"/>
      <c r="AM411" s="86" t="str">
        <f t="shared" si="34"/>
        <v/>
      </c>
      <c r="AN411" s="121" t="str">
        <f t="shared" si="35"/>
        <v/>
      </c>
      <c r="AO411" s="121" t="str">
        <f t="shared" si="36"/>
        <v/>
      </c>
      <c r="AP411" s="121" t="str">
        <f t="shared" si="37"/>
        <v/>
      </c>
      <c r="AQ411" s="87" t="str">
        <f t="shared" si="38"/>
        <v/>
      </c>
      <c r="AR411" s="37"/>
      <c r="AS411" s="233"/>
      <c r="AT411" s="37"/>
    </row>
    <row r="412" spans="2:46" ht="13.5" customHeight="1" thickBot="1" x14ac:dyDescent="0.2">
      <c r="B412" s="286"/>
      <c r="C412" s="27"/>
      <c r="D412" s="186"/>
      <c r="E412" s="56"/>
      <c r="F412" s="189"/>
      <c r="G412" s="189"/>
      <c r="H412" s="189"/>
      <c r="I412" s="56"/>
      <c r="J412" s="56"/>
      <c r="K412" s="188"/>
      <c r="L412" s="258"/>
      <c r="M412" s="258"/>
      <c r="N412" s="56"/>
      <c r="O412" s="28"/>
      <c r="P412" s="56"/>
      <c r="Q412" s="28"/>
      <c r="R412" s="184"/>
      <c r="S412" s="213"/>
      <c r="T412" s="286"/>
      <c r="U412" s="27"/>
      <c r="V412" s="186"/>
      <c r="W412" s="56"/>
      <c r="X412" s="189"/>
      <c r="Y412" s="189"/>
      <c r="Z412" s="189"/>
      <c r="AA412" s="56"/>
      <c r="AB412" s="56"/>
      <c r="AC412" s="188"/>
      <c r="AD412" s="258"/>
      <c r="AE412" s="258"/>
      <c r="AF412" s="56"/>
      <c r="AG412" s="28"/>
      <c r="AH412" s="56"/>
      <c r="AI412" s="28"/>
      <c r="AJ412" s="184"/>
      <c r="AK412" s="199"/>
      <c r="AL412" s="286"/>
      <c r="AM412" s="122" t="str">
        <f t="shared" si="34"/>
        <v/>
      </c>
      <c r="AN412" s="123" t="str">
        <f t="shared" si="35"/>
        <v/>
      </c>
      <c r="AO412" s="123" t="str">
        <f t="shared" si="36"/>
        <v/>
      </c>
      <c r="AP412" s="123" t="str">
        <f t="shared" si="37"/>
        <v/>
      </c>
      <c r="AQ412" s="124" t="str">
        <f t="shared" si="38"/>
        <v/>
      </c>
      <c r="AR412" s="37"/>
      <c r="AS412" s="233"/>
      <c r="AT412" s="37"/>
    </row>
    <row r="413" spans="2:46" ht="13.5" customHeight="1" x14ac:dyDescent="0.15">
      <c r="B413" s="284" t="s">
        <v>147</v>
      </c>
      <c r="C413" s="25" t="s">
        <v>33</v>
      </c>
      <c r="D413" s="39"/>
      <c r="E413" s="55"/>
      <c r="F413" s="96"/>
      <c r="G413" s="96"/>
      <c r="H413" s="96"/>
      <c r="I413" s="60"/>
      <c r="J413" s="60"/>
      <c r="K413" s="61"/>
      <c r="L413" s="257"/>
      <c r="M413" s="257"/>
      <c r="N413" s="55"/>
      <c r="O413" s="26"/>
      <c r="P413" s="55"/>
      <c r="Q413" s="26"/>
      <c r="R413" s="131"/>
      <c r="S413" s="213"/>
      <c r="T413" s="284" t="s">
        <v>147</v>
      </c>
      <c r="U413" s="25" t="s">
        <v>33</v>
      </c>
      <c r="V413" s="39"/>
      <c r="W413" s="55"/>
      <c r="X413" s="96"/>
      <c r="Y413" s="96"/>
      <c r="Z413" s="96"/>
      <c r="AA413" s="60"/>
      <c r="AB413" s="60"/>
      <c r="AC413" s="61"/>
      <c r="AD413" s="257"/>
      <c r="AE413" s="257"/>
      <c r="AF413" s="55"/>
      <c r="AG413" s="26"/>
      <c r="AH413" s="55"/>
      <c r="AI413" s="26"/>
      <c r="AJ413" s="131"/>
      <c r="AK413" s="199"/>
      <c r="AL413" s="284" t="s">
        <v>147</v>
      </c>
      <c r="AM413" s="119" t="str">
        <f t="shared" si="34"/>
        <v/>
      </c>
      <c r="AN413" s="95" t="str">
        <f t="shared" si="35"/>
        <v/>
      </c>
      <c r="AO413" s="95" t="str">
        <f t="shared" si="36"/>
        <v/>
      </c>
      <c r="AP413" s="95" t="str">
        <f t="shared" si="37"/>
        <v/>
      </c>
      <c r="AQ413" s="120" t="str">
        <f t="shared" si="38"/>
        <v/>
      </c>
      <c r="AR413" s="37"/>
      <c r="AS413" s="233"/>
      <c r="AT413" s="37"/>
    </row>
    <row r="414" spans="2:46" ht="13.5" customHeight="1" x14ac:dyDescent="0.15">
      <c r="B414" s="285"/>
      <c r="C414" s="27" t="s">
        <v>34</v>
      </c>
      <c r="D414" s="186"/>
      <c r="E414" s="56"/>
      <c r="F414" s="187"/>
      <c r="G414" s="187"/>
      <c r="H414" s="187"/>
      <c r="I414" s="62"/>
      <c r="J414" s="62"/>
      <c r="K414" s="188"/>
      <c r="L414" s="258"/>
      <c r="M414" s="258"/>
      <c r="N414" s="56"/>
      <c r="O414" s="28"/>
      <c r="P414" s="56"/>
      <c r="Q414" s="28"/>
      <c r="R414" s="132"/>
      <c r="S414" s="213"/>
      <c r="T414" s="285"/>
      <c r="U414" s="27" t="s">
        <v>34</v>
      </c>
      <c r="V414" s="186"/>
      <c r="W414" s="56"/>
      <c r="X414" s="187"/>
      <c r="Y414" s="187"/>
      <c r="Z414" s="187"/>
      <c r="AA414" s="62"/>
      <c r="AB414" s="62"/>
      <c r="AC414" s="188"/>
      <c r="AD414" s="258"/>
      <c r="AE414" s="258"/>
      <c r="AF414" s="56"/>
      <c r="AG414" s="28"/>
      <c r="AH414" s="56"/>
      <c r="AI414" s="28"/>
      <c r="AJ414" s="132"/>
      <c r="AK414" s="199"/>
      <c r="AL414" s="285"/>
      <c r="AM414" s="86" t="str">
        <f t="shared" si="34"/>
        <v/>
      </c>
      <c r="AN414" s="121" t="str">
        <f t="shared" si="35"/>
        <v/>
      </c>
      <c r="AO414" s="121" t="str">
        <f t="shared" si="36"/>
        <v/>
      </c>
      <c r="AP414" s="121" t="str">
        <f t="shared" si="37"/>
        <v/>
      </c>
      <c r="AQ414" s="87" t="str">
        <f t="shared" si="38"/>
        <v/>
      </c>
      <c r="AR414" s="37"/>
      <c r="AS414" s="233"/>
      <c r="AT414" s="37"/>
    </row>
    <row r="415" spans="2:46" ht="13.5" customHeight="1" x14ac:dyDescent="0.15">
      <c r="B415" s="285"/>
      <c r="C415" s="27" t="s">
        <v>35</v>
      </c>
      <c r="D415" s="186"/>
      <c r="E415" s="56"/>
      <c r="F415" s="187"/>
      <c r="G415" s="187"/>
      <c r="H415" s="187"/>
      <c r="I415" s="62"/>
      <c r="J415" s="62"/>
      <c r="K415" s="188"/>
      <c r="L415" s="258"/>
      <c r="M415" s="258"/>
      <c r="N415" s="56"/>
      <c r="O415" s="28"/>
      <c r="P415" s="56"/>
      <c r="Q415" s="28"/>
      <c r="R415" s="132"/>
      <c r="S415" s="213"/>
      <c r="T415" s="285"/>
      <c r="U415" s="27" t="s">
        <v>35</v>
      </c>
      <c r="V415" s="186"/>
      <c r="W415" s="56"/>
      <c r="X415" s="187"/>
      <c r="Y415" s="187"/>
      <c r="Z415" s="187"/>
      <c r="AA415" s="62"/>
      <c r="AB415" s="62"/>
      <c r="AC415" s="188"/>
      <c r="AD415" s="258"/>
      <c r="AE415" s="258"/>
      <c r="AF415" s="56"/>
      <c r="AG415" s="28"/>
      <c r="AH415" s="56"/>
      <c r="AI415" s="28"/>
      <c r="AJ415" s="132"/>
      <c r="AK415" s="199"/>
      <c r="AL415" s="285"/>
      <c r="AM415" s="86" t="str">
        <f t="shared" si="34"/>
        <v/>
      </c>
      <c r="AN415" s="121" t="str">
        <f t="shared" si="35"/>
        <v/>
      </c>
      <c r="AO415" s="121" t="str">
        <f t="shared" si="36"/>
        <v/>
      </c>
      <c r="AP415" s="121" t="str">
        <f t="shared" si="37"/>
        <v/>
      </c>
      <c r="AQ415" s="87" t="str">
        <f t="shared" si="38"/>
        <v/>
      </c>
      <c r="AR415" s="37"/>
      <c r="AS415" s="233"/>
      <c r="AT415" s="37"/>
    </row>
    <row r="416" spans="2:46" ht="13.5" customHeight="1" x14ac:dyDescent="0.15">
      <c r="B416" s="285"/>
      <c r="C416" s="27" t="s">
        <v>37</v>
      </c>
      <c r="D416" s="186"/>
      <c r="E416" s="56"/>
      <c r="F416" s="187"/>
      <c r="G416" s="187"/>
      <c r="H416" s="187"/>
      <c r="I416" s="62"/>
      <c r="J416" s="62"/>
      <c r="K416" s="188"/>
      <c r="L416" s="258"/>
      <c r="M416" s="258"/>
      <c r="N416" s="56"/>
      <c r="O416" s="28"/>
      <c r="P416" s="56"/>
      <c r="Q416" s="28"/>
      <c r="R416" s="132"/>
      <c r="S416" s="213"/>
      <c r="T416" s="285"/>
      <c r="U416" s="27" t="s">
        <v>37</v>
      </c>
      <c r="V416" s="186"/>
      <c r="W416" s="56"/>
      <c r="X416" s="187"/>
      <c r="Y416" s="187"/>
      <c r="Z416" s="187"/>
      <c r="AA416" s="62"/>
      <c r="AB416" s="62"/>
      <c r="AC416" s="188"/>
      <c r="AD416" s="258"/>
      <c r="AE416" s="258"/>
      <c r="AF416" s="56"/>
      <c r="AG416" s="28"/>
      <c r="AH416" s="56"/>
      <c r="AI416" s="28"/>
      <c r="AJ416" s="132"/>
      <c r="AK416" s="199"/>
      <c r="AL416" s="285"/>
      <c r="AM416" s="86" t="str">
        <f t="shared" si="34"/>
        <v/>
      </c>
      <c r="AN416" s="121" t="str">
        <f t="shared" si="35"/>
        <v/>
      </c>
      <c r="AO416" s="121" t="str">
        <f t="shared" si="36"/>
        <v/>
      </c>
      <c r="AP416" s="121" t="str">
        <f t="shared" si="37"/>
        <v/>
      </c>
      <c r="AQ416" s="87" t="str">
        <f t="shared" si="38"/>
        <v/>
      </c>
      <c r="AR416" s="37"/>
      <c r="AS416" s="233"/>
      <c r="AT416" s="37"/>
    </row>
    <row r="417" spans="2:46" ht="13.5" customHeight="1" thickBot="1" x14ac:dyDescent="0.2">
      <c r="B417" s="286"/>
      <c r="C417" s="27"/>
      <c r="D417" s="186"/>
      <c r="E417" s="56"/>
      <c r="F417" s="189"/>
      <c r="G417" s="189"/>
      <c r="H417" s="189"/>
      <c r="I417" s="56"/>
      <c r="J417" s="56"/>
      <c r="K417" s="188"/>
      <c r="L417" s="258"/>
      <c r="M417" s="258"/>
      <c r="N417" s="56"/>
      <c r="O417" s="28"/>
      <c r="P417" s="56"/>
      <c r="Q417" s="28"/>
      <c r="R417" s="184"/>
      <c r="S417" s="213"/>
      <c r="T417" s="286"/>
      <c r="U417" s="27"/>
      <c r="V417" s="186"/>
      <c r="W417" s="56"/>
      <c r="X417" s="189"/>
      <c r="Y417" s="189"/>
      <c r="Z417" s="189"/>
      <c r="AA417" s="56"/>
      <c r="AB417" s="56"/>
      <c r="AC417" s="188"/>
      <c r="AD417" s="258"/>
      <c r="AE417" s="258"/>
      <c r="AF417" s="56"/>
      <c r="AG417" s="28"/>
      <c r="AH417" s="56"/>
      <c r="AI417" s="28"/>
      <c r="AJ417" s="184"/>
      <c r="AK417" s="199"/>
      <c r="AL417" s="286"/>
      <c r="AM417" s="122" t="str">
        <f t="shared" ref="AM417:AM480" si="39">IF(OR(X417="",F417=""),"",X417-F417)</f>
        <v/>
      </c>
      <c r="AN417" s="123" t="str">
        <f t="shared" ref="AN417:AN480" si="40">IF(OR(Y417="",G417=""),"",Y417-G417)</f>
        <v/>
      </c>
      <c r="AO417" s="123" t="str">
        <f t="shared" ref="AO417:AO480" si="41">IF(OR(Z417="",H417=""),"",Z417-H417)</f>
        <v/>
      </c>
      <c r="AP417" s="123" t="str">
        <f t="shared" ref="AP417:AP480" si="42">IF(OR(AA417="",I417=""),"",AA417-I417)</f>
        <v/>
      </c>
      <c r="AQ417" s="124" t="str">
        <f t="shared" ref="AQ417:AQ480" si="43">IF(OR(AB417="",J417=""),"",AB417-J417)</f>
        <v/>
      </c>
      <c r="AR417" s="37"/>
      <c r="AS417" s="233"/>
      <c r="AT417" s="37"/>
    </row>
    <row r="418" spans="2:46" ht="13.5" customHeight="1" x14ac:dyDescent="0.15">
      <c r="B418" s="284" t="s">
        <v>148</v>
      </c>
      <c r="C418" s="25" t="s">
        <v>33</v>
      </c>
      <c r="D418" s="39"/>
      <c r="E418" s="55"/>
      <c r="F418" s="96"/>
      <c r="G418" s="96"/>
      <c r="H418" s="96"/>
      <c r="I418" s="60"/>
      <c r="J418" s="60"/>
      <c r="K418" s="61"/>
      <c r="L418" s="257"/>
      <c r="M418" s="257"/>
      <c r="N418" s="55"/>
      <c r="O418" s="26"/>
      <c r="P418" s="55"/>
      <c r="Q418" s="26"/>
      <c r="R418" s="131"/>
      <c r="S418" s="213"/>
      <c r="T418" s="284" t="s">
        <v>148</v>
      </c>
      <c r="U418" s="25" t="s">
        <v>33</v>
      </c>
      <c r="V418" s="39"/>
      <c r="W418" s="55"/>
      <c r="X418" s="96"/>
      <c r="Y418" s="96"/>
      <c r="Z418" s="96"/>
      <c r="AA418" s="60"/>
      <c r="AB418" s="60"/>
      <c r="AC418" s="61"/>
      <c r="AD418" s="257"/>
      <c r="AE418" s="257"/>
      <c r="AF418" s="55"/>
      <c r="AG418" s="26"/>
      <c r="AH418" s="55"/>
      <c r="AI418" s="26"/>
      <c r="AJ418" s="131"/>
      <c r="AK418" s="199"/>
      <c r="AL418" s="284" t="s">
        <v>148</v>
      </c>
      <c r="AM418" s="119" t="str">
        <f t="shared" si="39"/>
        <v/>
      </c>
      <c r="AN418" s="95" t="str">
        <f t="shared" si="40"/>
        <v/>
      </c>
      <c r="AO418" s="95" t="str">
        <f t="shared" si="41"/>
        <v/>
      </c>
      <c r="AP418" s="95" t="str">
        <f t="shared" si="42"/>
        <v/>
      </c>
      <c r="AQ418" s="120" t="str">
        <f t="shared" si="43"/>
        <v/>
      </c>
      <c r="AR418" s="37"/>
      <c r="AS418" s="233"/>
      <c r="AT418" s="37"/>
    </row>
    <row r="419" spans="2:46" ht="13.5" customHeight="1" x14ac:dyDescent="0.15">
      <c r="B419" s="285"/>
      <c r="C419" s="27" t="s">
        <v>34</v>
      </c>
      <c r="D419" s="186"/>
      <c r="E419" s="56"/>
      <c r="F419" s="187"/>
      <c r="G419" s="187"/>
      <c r="H419" s="187"/>
      <c r="I419" s="62"/>
      <c r="J419" s="62"/>
      <c r="K419" s="188"/>
      <c r="L419" s="258"/>
      <c r="M419" s="258"/>
      <c r="N419" s="56"/>
      <c r="O419" s="28"/>
      <c r="P419" s="56"/>
      <c r="Q419" s="28"/>
      <c r="R419" s="132"/>
      <c r="S419" s="213"/>
      <c r="T419" s="285"/>
      <c r="U419" s="27" t="s">
        <v>34</v>
      </c>
      <c r="V419" s="186"/>
      <c r="W419" s="56"/>
      <c r="X419" s="187"/>
      <c r="Y419" s="187"/>
      <c r="Z419" s="187"/>
      <c r="AA419" s="62"/>
      <c r="AB419" s="62"/>
      <c r="AC419" s="188"/>
      <c r="AD419" s="258"/>
      <c r="AE419" s="258"/>
      <c r="AF419" s="56"/>
      <c r="AG419" s="28"/>
      <c r="AH419" s="56"/>
      <c r="AI419" s="28"/>
      <c r="AJ419" s="132"/>
      <c r="AK419" s="199"/>
      <c r="AL419" s="285"/>
      <c r="AM419" s="86" t="str">
        <f t="shared" si="39"/>
        <v/>
      </c>
      <c r="AN419" s="121" t="str">
        <f t="shared" si="40"/>
        <v/>
      </c>
      <c r="AO419" s="121" t="str">
        <f t="shared" si="41"/>
        <v/>
      </c>
      <c r="AP419" s="121" t="str">
        <f t="shared" si="42"/>
        <v/>
      </c>
      <c r="AQ419" s="87" t="str">
        <f t="shared" si="43"/>
        <v/>
      </c>
      <c r="AR419" s="37"/>
      <c r="AS419" s="233"/>
      <c r="AT419" s="37"/>
    </row>
    <row r="420" spans="2:46" ht="13.5" customHeight="1" x14ac:dyDescent="0.15">
      <c r="B420" s="285"/>
      <c r="C420" s="27" t="s">
        <v>35</v>
      </c>
      <c r="D420" s="186"/>
      <c r="E420" s="56"/>
      <c r="F420" s="187"/>
      <c r="G420" s="187"/>
      <c r="H420" s="187"/>
      <c r="I420" s="62"/>
      <c r="J420" s="62"/>
      <c r="K420" s="188"/>
      <c r="L420" s="258"/>
      <c r="M420" s="258"/>
      <c r="N420" s="56"/>
      <c r="O420" s="28"/>
      <c r="P420" s="56"/>
      <c r="Q420" s="28"/>
      <c r="R420" s="132"/>
      <c r="S420" s="213"/>
      <c r="T420" s="285"/>
      <c r="U420" s="27" t="s">
        <v>35</v>
      </c>
      <c r="V420" s="186"/>
      <c r="W420" s="56"/>
      <c r="X420" s="187"/>
      <c r="Y420" s="187"/>
      <c r="Z420" s="187"/>
      <c r="AA420" s="62"/>
      <c r="AB420" s="62"/>
      <c r="AC420" s="188"/>
      <c r="AD420" s="258"/>
      <c r="AE420" s="258"/>
      <c r="AF420" s="56"/>
      <c r="AG420" s="28"/>
      <c r="AH420" s="56"/>
      <c r="AI420" s="28"/>
      <c r="AJ420" s="132"/>
      <c r="AK420" s="199"/>
      <c r="AL420" s="285"/>
      <c r="AM420" s="86" t="str">
        <f t="shared" si="39"/>
        <v/>
      </c>
      <c r="AN420" s="121" t="str">
        <f t="shared" si="40"/>
        <v/>
      </c>
      <c r="AO420" s="121" t="str">
        <f t="shared" si="41"/>
        <v/>
      </c>
      <c r="AP420" s="121" t="str">
        <f t="shared" si="42"/>
        <v/>
      </c>
      <c r="AQ420" s="87" t="str">
        <f t="shared" si="43"/>
        <v/>
      </c>
      <c r="AR420" s="37"/>
      <c r="AS420" s="233"/>
      <c r="AT420" s="37"/>
    </row>
    <row r="421" spans="2:46" ht="13.5" customHeight="1" x14ac:dyDescent="0.15">
      <c r="B421" s="285"/>
      <c r="C421" s="27" t="s">
        <v>37</v>
      </c>
      <c r="D421" s="186"/>
      <c r="E421" s="56"/>
      <c r="F421" s="187"/>
      <c r="G421" s="187"/>
      <c r="H421" s="187"/>
      <c r="I421" s="62"/>
      <c r="J421" s="62"/>
      <c r="K421" s="188"/>
      <c r="L421" s="258"/>
      <c r="M421" s="258"/>
      <c r="N421" s="56"/>
      <c r="O421" s="28"/>
      <c r="P421" s="56"/>
      <c r="Q421" s="28"/>
      <c r="R421" s="132"/>
      <c r="S421" s="213"/>
      <c r="T421" s="285"/>
      <c r="U421" s="27" t="s">
        <v>37</v>
      </c>
      <c r="V421" s="186"/>
      <c r="W421" s="56"/>
      <c r="X421" s="187"/>
      <c r="Y421" s="187"/>
      <c r="Z421" s="187"/>
      <c r="AA421" s="62"/>
      <c r="AB421" s="62"/>
      <c r="AC421" s="188"/>
      <c r="AD421" s="258"/>
      <c r="AE421" s="258"/>
      <c r="AF421" s="56"/>
      <c r="AG421" s="28"/>
      <c r="AH421" s="56"/>
      <c r="AI421" s="28"/>
      <c r="AJ421" s="132"/>
      <c r="AK421" s="199"/>
      <c r="AL421" s="285"/>
      <c r="AM421" s="86" t="str">
        <f t="shared" si="39"/>
        <v/>
      </c>
      <c r="AN421" s="121" t="str">
        <f t="shared" si="40"/>
        <v/>
      </c>
      <c r="AO421" s="121" t="str">
        <f t="shared" si="41"/>
        <v/>
      </c>
      <c r="AP421" s="121" t="str">
        <f t="shared" si="42"/>
        <v/>
      </c>
      <c r="AQ421" s="87" t="str">
        <f t="shared" si="43"/>
        <v/>
      </c>
      <c r="AR421" s="37"/>
      <c r="AS421" s="233"/>
      <c r="AT421" s="37"/>
    </row>
    <row r="422" spans="2:46" ht="13.5" customHeight="1" thickBot="1" x14ac:dyDescent="0.2">
      <c r="B422" s="286"/>
      <c r="C422" s="27"/>
      <c r="D422" s="186"/>
      <c r="E422" s="56"/>
      <c r="F422" s="189"/>
      <c r="G422" s="189"/>
      <c r="H422" s="189"/>
      <c r="I422" s="56"/>
      <c r="J422" s="56"/>
      <c r="K422" s="188"/>
      <c r="L422" s="258"/>
      <c r="M422" s="258"/>
      <c r="N422" s="56"/>
      <c r="O422" s="28"/>
      <c r="P422" s="56"/>
      <c r="Q422" s="28"/>
      <c r="R422" s="184"/>
      <c r="S422" s="213"/>
      <c r="T422" s="286"/>
      <c r="U422" s="27"/>
      <c r="V422" s="186"/>
      <c r="W422" s="56"/>
      <c r="X422" s="189"/>
      <c r="Y422" s="189"/>
      <c r="Z422" s="189"/>
      <c r="AA422" s="56"/>
      <c r="AB422" s="56"/>
      <c r="AC422" s="188"/>
      <c r="AD422" s="258"/>
      <c r="AE422" s="258"/>
      <c r="AF422" s="56"/>
      <c r="AG422" s="28"/>
      <c r="AH422" s="56"/>
      <c r="AI422" s="28"/>
      <c r="AJ422" s="184"/>
      <c r="AK422" s="199"/>
      <c r="AL422" s="286"/>
      <c r="AM422" s="122" t="str">
        <f t="shared" si="39"/>
        <v/>
      </c>
      <c r="AN422" s="123" t="str">
        <f t="shared" si="40"/>
        <v/>
      </c>
      <c r="AO422" s="123" t="str">
        <f t="shared" si="41"/>
        <v/>
      </c>
      <c r="AP422" s="123" t="str">
        <f t="shared" si="42"/>
        <v/>
      </c>
      <c r="AQ422" s="124" t="str">
        <f t="shared" si="43"/>
        <v/>
      </c>
      <c r="AR422" s="37"/>
      <c r="AS422" s="233"/>
      <c r="AT422" s="37"/>
    </row>
    <row r="423" spans="2:46" ht="13.5" customHeight="1" x14ac:dyDescent="0.15">
      <c r="B423" s="284" t="s">
        <v>149</v>
      </c>
      <c r="C423" s="25" t="s">
        <v>33</v>
      </c>
      <c r="D423" s="39"/>
      <c r="E423" s="55"/>
      <c r="F423" s="96"/>
      <c r="G423" s="96"/>
      <c r="H423" s="96"/>
      <c r="I423" s="60"/>
      <c r="J423" s="60"/>
      <c r="K423" s="61"/>
      <c r="L423" s="257"/>
      <c r="M423" s="257"/>
      <c r="N423" s="55"/>
      <c r="O423" s="26"/>
      <c r="P423" s="55"/>
      <c r="Q423" s="26"/>
      <c r="R423" s="131"/>
      <c r="S423" s="213"/>
      <c r="T423" s="284" t="s">
        <v>149</v>
      </c>
      <c r="U423" s="25" t="s">
        <v>33</v>
      </c>
      <c r="V423" s="39"/>
      <c r="W423" s="55"/>
      <c r="X423" s="96"/>
      <c r="Y423" s="96"/>
      <c r="Z423" s="96"/>
      <c r="AA423" s="60"/>
      <c r="AB423" s="60"/>
      <c r="AC423" s="61"/>
      <c r="AD423" s="257"/>
      <c r="AE423" s="257"/>
      <c r="AF423" s="55"/>
      <c r="AG423" s="26"/>
      <c r="AH423" s="55"/>
      <c r="AI423" s="26"/>
      <c r="AJ423" s="131"/>
      <c r="AK423" s="199"/>
      <c r="AL423" s="284" t="s">
        <v>149</v>
      </c>
      <c r="AM423" s="119" t="str">
        <f t="shared" si="39"/>
        <v/>
      </c>
      <c r="AN423" s="95" t="str">
        <f t="shared" si="40"/>
        <v/>
      </c>
      <c r="AO423" s="95" t="str">
        <f t="shared" si="41"/>
        <v/>
      </c>
      <c r="AP423" s="95" t="str">
        <f t="shared" si="42"/>
        <v/>
      </c>
      <c r="AQ423" s="120" t="str">
        <f t="shared" si="43"/>
        <v/>
      </c>
      <c r="AR423" s="37"/>
      <c r="AS423" s="233"/>
      <c r="AT423" s="37"/>
    </row>
    <row r="424" spans="2:46" ht="13.5" customHeight="1" x14ac:dyDescent="0.15">
      <c r="B424" s="285"/>
      <c r="C424" s="27" t="s">
        <v>34</v>
      </c>
      <c r="D424" s="186"/>
      <c r="E424" s="56"/>
      <c r="F424" s="187"/>
      <c r="G424" s="187"/>
      <c r="H424" s="187"/>
      <c r="I424" s="62"/>
      <c r="J424" s="62"/>
      <c r="K424" s="188"/>
      <c r="L424" s="258"/>
      <c r="M424" s="258"/>
      <c r="N424" s="56"/>
      <c r="O424" s="28"/>
      <c r="P424" s="56"/>
      <c r="Q424" s="28"/>
      <c r="R424" s="132"/>
      <c r="S424" s="213"/>
      <c r="T424" s="285"/>
      <c r="U424" s="27" t="s">
        <v>34</v>
      </c>
      <c r="V424" s="186"/>
      <c r="W424" s="56"/>
      <c r="X424" s="187"/>
      <c r="Y424" s="187"/>
      <c r="Z424" s="187"/>
      <c r="AA424" s="62"/>
      <c r="AB424" s="62"/>
      <c r="AC424" s="188"/>
      <c r="AD424" s="258"/>
      <c r="AE424" s="258"/>
      <c r="AF424" s="56"/>
      <c r="AG424" s="28"/>
      <c r="AH424" s="56"/>
      <c r="AI424" s="28"/>
      <c r="AJ424" s="132"/>
      <c r="AK424" s="199"/>
      <c r="AL424" s="285"/>
      <c r="AM424" s="86" t="str">
        <f t="shared" si="39"/>
        <v/>
      </c>
      <c r="AN424" s="121" t="str">
        <f t="shared" si="40"/>
        <v/>
      </c>
      <c r="AO424" s="121" t="str">
        <f t="shared" si="41"/>
        <v/>
      </c>
      <c r="AP424" s="121" t="str">
        <f t="shared" si="42"/>
        <v/>
      </c>
      <c r="AQ424" s="87" t="str">
        <f t="shared" si="43"/>
        <v/>
      </c>
      <c r="AR424" s="37"/>
      <c r="AS424" s="233"/>
      <c r="AT424" s="37"/>
    </row>
    <row r="425" spans="2:46" ht="13.5" customHeight="1" x14ac:dyDescent="0.15">
      <c r="B425" s="285"/>
      <c r="C425" s="27" t="s">
        <v>35</v>
      </c>
      <c r="D425" s="186"/>
      <c r="E425" s="56"/>
      <c r="F425" s="187"/>
      <c r="G425" s="187"/>
      <c r="H425" s="187"/>
      <c r="I425" s="62"/>
      <c r="J425" s="62"/>
      <c r="K425" s="188"/>
      <c r="L425" s="258"/>
      <c r="M425" s="258"/>
      <c r="N425" s="56"/>
      <c r="O425" s="28"/>
      <c r="P425" s="56"/>
      <c r="Q425" s="28"/>
      <c r="R425" s="132"/>
      <c r="S425" s="213"/>
      <c r="T425" s="285"/>
      <c r="U425" s="27" t="s">
        <v>35</v>
      </c>
      <c r="V425" s="186"/>
      <c r="W425" s="56"/>
      <c r="X425" s="187"/>
      <c r="Y425" s="187"/>
      <c r="Z425" s="187"/>
      <c r="AA425" s="62"/>
      <c r="AB425" s="62"/>
      <c r="AC425" s="188"/>
      <c r="AD425" s="258"/>
      <c r="AE425" s="258"/>
      <c r="AF425" s="56"/>
      <c r="AG425" s="28"/>
      <c r="AH425" s="56"/>
      <c r="AI425" s="28"/>
      <c r="AJ425" s="132"/>
      <c r="AK425" s="199"/>
      <c r="AL425" s="285"/>
      <c r="AM425" s="86" t="str">
        <f t="shared" si="39"/>
        <v/>
      </c>
      <c r="AN425" s="121" t="str">
        <f t="shared" si="40"/>
        <v/>
      </c>
      <c r="AO425" s="121" t="str">
        <f t="shared" si="41"/>
        <v/>
      </c>
      <c r="AP425" s="121" t="str">
        <f t="shared" si="42"/>
        <v/>
      </c>
      <c r="AQ425" s="87" t="str">
        <f t="shared" si="43"/>
        <v/>
      </c>
      <c r="AR425" s="37"/>
      <c r="AS425" s="233"/>
      <c r="AT425" s="37"/>
    </row>
    <row r="426" spans="2:46" ht="13.5" customHeight="1" x14ac:dyDescent="0.15">
      <c r="B426" s="285"/>
      <c r="C426" s="27" t="s">
        <v>37</v>
      </c>
      <c r="D426" s="186"/>
      <c r="E426" s="56"/>
      <c r="F426" s="187"/>
      <c r="G426" s="187"/>
      <c r="H426" s="187"/>
      <c r="I426" s="62"/>
      <c r="J426" s="62"/>
      <c r="K426" s="188"/>
      <c r="L426" s="258"/>
      <c r="M426" s="258"/>
      <c r="N426" s="56"/>
      <c r="O426" s="28"/>
      <c r="P426" s="56"/>
      <c r="Q426" s="28"/>
      <c r="R426" s="132"/>
      <c r="S426" s="213"/>
      <c r="T426" s="285"/>
      <c r="U426" s="27" t="s">
        <v>37</v>
      </c>
      <c r="V426" s="186"/>
      <c r="W426" s="56"/>
      <c r="X426" s="187"/>
      <c r="Y426" s="187"/>
      <c r="Z426" s="187"/>
      <c r="AA426" s="62"/>
      <c r="AB426" s="62"/>
      <c r="AC426" s="188"/>
      <c r="AD426" s="258"/>
      <c r="AE426" s="258"/>
      <c r="AF426" s="56"/>
      <c r="AG426" s="28"/>
      <c r="AH426" s="56"/>
      <c r="AI426" s="28"/>
      <c r="AJ426" s="132"/>
      <c r="AK426" s="199"/>
      <c r="AL426" s="285"/>
      <c r="AM426" s="86" t="str">
        <f t="shared" si="39"/>
        <v/>
      </c>
      <c r="AN426" s="121" t="str">
        <f t="shared" si="40"/>
        <v/>
      </c>
      <c r="AO426" s="121" t="str">
        <f t="shared" si="41"/>
        <v/>
      </c>
      <c r="AP426" s="121" t="str">
        <f t="shared" si="42"/>
        <v/>
      </c>
      <c r="AQ426" s="87" t="str">
        <f t="shared" si="43"/>
        <v/>
      </c>
      <c r="AR426" s="37"/>
      <c r="AS426" s="233"/>
      <c r="AT426" s="37"/>
    </row>
    <row r="427" spans="2:46" ht="13.5" customHeight="1" thickBot="1" x14ac:dyDescent="0.2">
      <c r="B427" s="286"/>
      <c r="C427" s="27"/>
      <c r="D427" s="186"/>
      <c r="E427" s="56"/>
      <c r="F427" s="189"/>
      <c r="G427" s="189"/>
      <c r="H427" s="189"/>
      <c r="I427" s="56"/>
      <c r="J427" s="56"/>
      <c r="K427" s="188"/>
      <c r="L427" s="258"/>
      <c r="M427" s="258"/>
      <c r="N427" s="56"/>
      <c r="O427" s="28"/>
      <c r="P427" s="56"/>
      <c r="Q427" s="28"/>
      <c r="R427" s="184"/>
      <c r="S427" s="213"/>
      <c r="T427" s="286"/>
      <c r="U427" s="27"/>
      <c r="V427" s="186"/>
      <c r="W427" s="56"/>
      <c r="X427" s="189"/>
      <c r="Y427" s="189"/>
      <c r="Z427" s="189"/>
      <c r="AA427" s="56"/>
      <c r="AB427" s="56"/>
      <c r="AC427" s="188"/>
      <c r="AD427" s="258"/>
      <c r="AE427" s="258"/>
      <c r="AF427" s="56"/>
      <c r="AG427" s="28"/>
      <c r="AH427" s="56"/>
      <c r="AI427" s="28"/>
      <c r="AJ427" s="184"/>
      <c r="AK427" s="199"/>
      <c r="AL427" s="286"/>
      <c r="AM427" s="122" t="str">
        <f t="shared" si="39"/>
        <v/>
      </c>
      <c r="AN427" s="123" t="str">
        <f t="shared" si="40"/>
        <v/>
      </c>
      <c r="AO427" s="123" t="str">
        <f t="shared" si="41"/>
        <v/>
      </c>
      <c r="AP427" s="123" t="str">
        <f t="shared" si="42"/>
        <v/>
      </c>
      <c r="AQ427" s="124" t="str">
        <f t="shared" si="43"/>
        <v/>
      </c>
      <c r="AR427" s="37"/>
      <c r="AS427" s="233"/>
      <c r="AT427" s="37"/>
    </row>
    <row r="428" spans="2:46" ht="13.5" customHeight="1" x14ac:dyDescent="0.15">
      <c r="B428" s="284" t="s">
        <v>150</v>
      </c>
      <c r="C428" s="25" t="s">
        <v>33</v>
      </c>
      <c r="D428" s="39"/>
      <c r="E428" s="55"/>
      <c r="F428" s="96"/>
      <c r="G428" s="96"/>
      <c r="H428" s="96"/>
      <c r="I428" s="60"/>
      <c r="J428" s="60"/>
      <c r="K428" s="61"/>
      <c r="L428" s="257"/>
      <c r="M428" s="257"/>
      <c r="N428" s="55"/>
      <c r="O428" s="26"/>
      <c r="P428" s="55"/>
      <c r="Q428" s="26"/>
      <c r="R428" s="131"/>
      <c r="S428" s="213"/>
      <c r="T428" s="284" t="s">
        <v>150</v>
      </c>
      <c r="U428" s="25" t="s">
        <v>33</v>
      </c>
      <c r="V428" s="39"/>
      <c r="W428" s="55"/>
      <c r="X428" s="96"/>
      <c r="Y428" s="96"/>
      <c r="Z428" s="96"/>
      <c r="AA428" s="60"/>
      <c r="AB428" s="60"/>
      <c r="AC428" s="61"/>
      <c r="AD428" s="257"/>
      <c r="AE428" s="257"/>
      <c r="AF428" s="55"/>
      <c r="AG428" s="26"/>
      <c r="AH428" s="55"/>
      <c r="AI428" s="26"/>
      <c r="AJ428" s="131"/>
      <c r="AK428" s="199"/>
      <c r="AL428" s="284" t="s">
        <v>150</v>
      </c>
      <c r="AM428" s="119" t="str">
        <f t="shared" si="39"/>
        <v/>
      </c>
      <c r="AN428" s="95" t="str">
        <f t="shared" si="40"/>
        <v/>
      </c>
      <c r="AO428" s="95" t="str">
        <f t="shared" si="41"/>
        <v/>
      </c>
      <c r="AP428" s="95" t="str">
        <f t="shared" si="42"/>
        <v/>
      </c>
      <c r="AQ428" s="120" t="str">
        <f t="shared" si="43"/>
        <v/>
      </c>
      <c r="AR428" s="37"/>
      <c r="AS428" s="233"/>
      <c r="AT428" s="37"/>
    </row>
    <row r="429" spans="2:46" ht="13.5" customHeight="1" x14ac:dyDescent="0.15">
      <c r="B429" s="285"/>
      <c r="C429" s="27" t="s">
        <v>34</v>
      </c>
      <c r="D429" s="186"/>
      <c r="E429" s="56"/>
      <c r="F429" s="187"/>
      <c r="G429" s="187"/>
      <c r="H429" s="187"/>
      <c r="I429" s="62"/>
      <c r="J429" s="62"/>
      <c r="K429" s="188"/>
      <c r="L429" s="258"/>
      <c r="M429" s="258"/>
      <c r="N429" s="56"/>
      <c r="O429" s="28"/>
      <c r="P429" s="56"/>
      <c r="Q429" s="28"/>
      <c r="R429" s="132"/>
      <c r="S429" s="213"/>
      <c r="T429" s="285"/>
      <c r="U429" s="27" t="s">
        <v>34</v>
      </c>
      <c r="V429" s="186"/>
      <c r="W429" s="56"/>
      <c r="X429" s="187"/>
      <c r="Y429" s="187"/>
      <c r="Z429" s="187"/>
      <c r="AA429" s="62"/>
      <c r="AB429" s="62"/>
      <c r="AC429" s="188"/>
      <c r="AD429" s="258"/>
      <c r="AE429" s="258"/>
      <c r="AF429" s="56"/>
      <c r="AG429" s="28"/>
      <c r="AH429" s="56"/>
      <c r="AI429" s="28"/>
      <c r="AJ429" s="132"/>
      <c r="AK429" s="199"/>
      <c r="AL429" s="285"/>
      <c r="AM429" s="86" t="str">
        <f t="shared" si="39"/>
        <v/>
      </c>
      <c r="AN429" s="121" t="str">
        <f t="shared" si="40"/>
        <v/>
      </c>
      <c r="AO429" s="121" t="str">
        <f t="shared" si="41"/>
        <v/>
      </c>
      <c r="AP429" s="121" t="str">
        <f t="shared" si="42"/>
        <v/>
      </c>
      <c r="AQ429" s="87" t="str">
        <f t="shared" si="43"/>
        <v/>
      </c>
      <c r="AR429" s="37"/>
      <c r="AS429" s="233"/>
      <c r="AT429" s="37"/>
    </row>
    <row r="430" spans="2:46" ht="13.5" customHeight="1" x14ac:dyDescent="0.15">
      <c r="B430" s="285"/>
      <c r="C430" s="27" t="s">
        <v>35</v>
      </c>
      <c r="D430" s="186"/>
      <c r="E430" s="56"/>
      <c r="F430" s="187"/>
      <c r="G430" s="187"/>
      <c r="H430" s="187"/>
      <c r="I430" s="62"/>
      <c r="J430" s="62"/>
      <c r="K430" s="188"/>
      <c r="L430" s="258"/>
      <c r="M430" s="258"/>
      <c r="N430" s="56"/>
      <c r="O430" s="28"/>
      <c r="P430" s="56"/>
      <c r="Q430" s="28"/>
      <c r="R430" s="132"/>
      <c r="S430" s="213"/>
      <c r="T430" s="285"/>
      <c r="U430" s="27" t="s">
        <v>35</v>
      </c>
      <c r="V430" s="186"/>
      <c r="W430" s="56"/>
      <c r="X430" s="187"/>
      <c r="Y430" s="187"/>
      <c r="Z430" s="187"/>
      <c r="AA430" s="62"/>
      <c r="AB430" s="62"/>
      <c r="AC430" s="188"/>
      <c r="AD430" s="258"/>
      <c r="AE430" s="258"/>
      <c r="AF430" s="56"/>
      <c r="AG430" s="28"/>
      <c r="AH430" s="56"/>
      <c r="AI430" s="28"/>
      <c r="AJ430" s="132"/>
      <c r="AK430" s="199"/>
      <c r="AL430" s="285"/>
      <c r="AM430" s="86" t="str">
        <f t="shared" si="39"/>
        <v/>
      </c>
      <c r="AN430" s="121" t="str">
        <f t="shared" si="40"/>
        <v/>
      </c>
      <c r="AO430" s="121" t="str">
        <f t="shared" si="41"/>
        <v/>
      </c>
      <c r="AP430" s="121" t="str">
        <f t="shared" si="42"/>
        <v/>
      </c>
      <c r="AQ430" s="87" t="str">
        <f t="shared" si="43"/>
        <v/>
      </c>
      <c r="AR430" s="37"/>
      <c r="AS430" s="233"/>
      <c r="AT430" s="37"/>
    </row>
    <row r="431" spans="2:46" ht="13.5" customHeight="1" x14ac:dyDescent="0.15">
      <c r="B431" s="285"/>
      <c r="C431" s="27" t="s">
        <v>37</v>
      </c>
      <c r="D431" s="186"/>
      <c r="E431" s="56"/>
      <c r="F431" s="187"/>
      <c r="G431" s="187"/>
      <c r="H431" s="187"/>
      <c r="I431" s="62"/>
      <c r="J431" s="62"/>
      <c r="K431" s="188"/>
      <c r="L431" s="258"/>
      <c r="M431" s="258"/>
      <c r="N431" s="56"/>
      <c r="O431" s="28"/>
      <c r="P431" s="56"/>
      <c r="Q431" s="28"/>
      <c r="R431" s="132"/>
      <c r="S431" s="213"/>
      <c r="T431" s="285"/>
      <c r="U431" s="27" t="s">
        <v>37</v>
      </c>
      <c r="V431" s="186"/>
      <c r="W431" s="56"/>
      <c r="X431" s="187"/>
      <c r="Y431" s="187"/>
      <c r="Z431" s="187"/>
      <c r="AA431" s="62"/>
      <c r="AB431" s="62"/>
      <c r="AC431" s="188"/>
      <c r="AD431" s="258"/>
      <c r="AE431" s="258"/>
      <c r="AF431" s="56"/>
      <c r="AG431" s="28"/>
      <c r="AH431" s="56"/>
      <c r="AI431" s="28"/>
      <c r="AJ431" s="132"/>
      <c r="AK431" s="199"/>
      <c r="AL431" s="285"/>
      <c r="AM431" s="86" t="str">
        <f t="shared" si="39"/>
        <v/>
      </c>
      <c r="AN431" s="121" t="str">
        <f t="shared" si="40"/>
        <v/>
      </c>
      <c r="AO431" s="121" t="str">
        <f t="shared" si="41"/>
        <v/>
      </c>
      <c r="AP431" s="121" t="str">
        <f t="shared" si="42"/>
        <v/>
      </c>
      <c r="AQ431" s="87" t="str">
        <f t="shared" si="43"/>
        <v/>
      </c>
      <c r="AR431" s="37"/>
      <c r="AS431" s="233"/>
      <c r="AT431" s="37"/>
    </row>
    <row r="432" spans="2:46" ht="13.5" customHeight="1" thickBot="1" x14ac:dyDescent="0.2">
      <c r="B432" s="286"/>
      <c r="C432" s="27"/>
      <c r="D432" s="186"/>
      <c r="E432" s="56"/>
      <c r="F432" s="189"/>
      <c r="G432" s="189"/>
      <c r="H432" s="189"/>
      <c r="I432" s="56"/>
      <c r="J432" s="56"/>
      <c r="K432" s="188"/>
      <c r="L432" s="258"/>
      <c r="M432" s="258"/>
      <c r="N432" s="56"/>
      <c r="O432" s="28"/>
      <c r="P432" s="56"/>
      <c r="Q432" s="28"/>
      <c r="R432" s="184"/>
      <c r="S432" s="213"/>
      <c r="T432" s="286"/>
      <c r="U432" s="27"/>
      <c r="V432" s="186"/>
      <c r="W432" s="56"/>
      <c r="X432" s="189"/>
      <c r="Y432" s="189"/>
      <c r="Z432" s="189"/>
      <c r="AA432" s="56"/>
      <c r="AB432" s="56"/>
      <c r="AC432" s="188"/>
      <c r="AD432" s="258"/>
      <c r="AE432" s="258"/>
      <c r="AF432" s="56"/>
      <c r="AG432" s="28"/>
      <c r="AH432" s="56"/>
      <c r="AI432" s="28"/>
      <c r="AJ432" s="184"/>
      <c r="AK432" s="199"/>
      <c r="AL432" s="286"/>
      <c r="AM432" s="122" t="str">
        <f t="shared" si="39"/>
        <v/>
      </c>
      <c r="AN432" s="123" t="str">
        <f t="shared" si="40"/>
        <v/>
      </c>
      <c r="AO432" s="123" t="str">
        <f t="shared" si="41"/>
        <v/>
      </c>
      <c r="AP432" s="123" t="str">
        <f t="shared" si="42"/>
        <v/>
      </c>
      <c r="AQ432" s="124" t="str">
        <f t="shared" si="43"/>
        <v/>
      </c>
      <c r="AR432" s="37"/>
      <c r="AS432" s="233"/>
      <c r="AT432" s="37"/>
    </row>
    <row r="433" spans="2:46" ht="13.5" customHeight="1" x14ac:dyDescent="0.15">
      <c r="B433" s="284" t="s">
        <v>151</v>
      </c>
      <c r="C433" s="25" t="s">
        <v>33</v>
      </c>
      <c r="D433" s="39"/>
      <c r="E433" s="55"/>
      <c r="F433" s="96"/>
      <c r="G433" s="96"/>
      <c r="H433" s="96"/>
      <c r="I433" s="60"/>
      <c r="J433" s="60"/>
      <c r="K433" s="61"/>
      <c r="L433" s="257"/>
      <c r="M433" s="257"/>
      <c r="N433" s="55"/>
      <c r="O433" s="26"/>
      <c r="P433" s="55"/>
      <c r="Q433" s="26"/>
      <c r="R433" s="131"/>
      <c r="S433" s="213"/>
      <c r="T433" s="284" t="s">
        <v>151</v>
      </c>
      <c r="U433" s="25" t="s">
        <v>33</v>
      </c>
      <c r="V433" s="39"/>
      <c r="W433" s="55"/>
      <c r="X433" s="96"/>
      <c r="Y433" s="96"/>
      <c r="Z433" s="96"/>
      <c r="AA433" s="60"/>
      <c r="AB433" s="60"/>
      <c r="AC433" s="61"/>
      <c r="AD433" s="257"/>
      <c r="AE433" s="257"/>
      <c r="AF433" s="55"/>
      <c r="AG433" s="26"/>
      <c r="AH433" s="55"/>
      <c r="AI433" s="26"/>
      <c r="AJ433" s="131"/>
      <c r="AK433" s="199"/>
      <c r="AL433" s="284" t="s">
        <v>151</v>
      </c>
      <c r="AM433" s="119" t="str">
        <f t="shared" si="39"/>
        <v/>
      </c>
      <c r="AN433" s="95" t="str">
        <f t="shared" si="40"/>
        <v/>
      </c>
      <c r="AO433" s="95" t="str">
        <f t="shared" si="41"/>
        <v/>
      </c>
      <c r="AP433" s="95" t="str">
        <f t="shared" si="42"/>
        <v/>
      </c>
      <c r="AQ433" s="120" t="str">
        <f t="shared" si="43"/>
        <v/>
      </c>
      <c r="AR433" s="37"/>
      <c r="AS433" s="233"/>
      <c r="AT433" s="37"/>
    </row>
    <row r="434" spans="2:46" ht="13.5" customHeight="1" x14ac:dyDescent="0.15">
      <c r="B434" s="285"/>
      <c r="C434" s="27" t="s">
        <v>34</v>
      </c>
      <c r="D434" s="186"/>
      <c r="E434" s="56"/>
      <c r="F434" s="187"/>
      <c r="G434" s="187"/>
      <c r="H434" s="187"/>
      <c r="I434" s="62"/>
      <c r="J434" s="62"/>
      <c r="K434" s="188"/>
      <c r="L434" s="258"/>
      <c r="M434" s="258"/>
      <c r="N434" s="56"/>
      <c r="O434" s="28"/>
      <c r="P434" s="56"/>
      <c r="Q434" s="28"/>
      <c r="R434" s="132"/>
      <c r="S434" s="213"/>
      <c r="T434" s="285"/>
      <c r="U434" s="27" t="s">
        <v>34</v>
      </c>
      <c r="V434" s="186"/>
      <c r="W434" s="56"/>
      <c r="X434" s="187"/>
      <c r="Y434" s="187"/>
      <c r="Z434" s="187"/>
      <c r="AA434" s="62"/>
      <c r="AB434" s="62"/>
      <c r="AC434" s="188"/>
      <c r="AD434" s="258"/>
      <c r="AE434" s="258"/>
      <c r="AF434" s="56"/>
      <c r="AG434" s="28"/>
      <c r="AH434" s="56"/>
      <c r="AI434" s="28"/>
      <c r="AJ434" s="132"/>
      <c r="AK434" s="199"/>
      <c r="AL434" s="285"/>
      <c r="AM434" s="86" t="str">
        <f t="shared" si="39"/>
        <v/>
      </c>
      <c r="AN434" s="121" t="str">
        <f t="shared" si="40"/>
        <v/>
      </c>
      <c r="AO434" s="121" t="str">
        <f t="shared" si="41"/>
        <v/>
      </c>
      <c r="AP434" s="121" t="str">
        <f t="shared" si="42"/>
        <v/>
      </c>
      <c r="AQ434" s="87" t="str">
        <f t="shared" si="43"/>
        <v/>
      </c>
      <c r="AR434" s="37"/>
      <c r="AS434" s="233"/>
      <c r="AT434" s="37"/>
    </row>
    <row r="435" spans="2:46" ht="13.5" customHeight="1" x14ac:dyDescent="0.15">
      <c r="B435" s="285"/>
      <c r="C435" s="27" t="s">
        <v>35</v>
      </c>
      <c r="D435" s="186"/>
      <c r="E435" s="56"/>
      <c r="F435" s="187"/>
      <c r="G435" s="187"/>
      <c r="H435" s="187"/>
      <c r="I435" s="62"/>
      <c r="J435" s="62"/>
      <c r="K435" s="188"/>
      <c r="L435" s="258"/>
      <c r="M435" s="258"/>
      <c r="N435" s="56"/>
      <c r="O435" s="28"/>
      <c r="P435" s="56"/>
      <c r="Q435" s="28"/>
      <c r="R435" s="132"/>
      <c r="S435" s="213"/>
      <c r="T435" s="285"/>
      <c r="U435" s="27" t="s">
        <v>35</v>
      </c>
      <c r="V435" s="186"/>
      <c r="W435" s="56"/>
      <c r="X435" s="187"/>
      <c r="Y435" s="187"/>
      <c r="Z435" s="187"/>
      <c r="AA435" s="62"/>
      <c r="AB435" s="62"/>
      <c r="AC435" s="188"/>
      <c r="AD435" s="258"/>
      <c r="AE435" s="258"/>
      <c r="AF435" s="56"/>
      <c r="AG435" s="28"/>
      <c r="AH435" s="56"/>
      <c r="AI435" s="28"/>
      <c r="AJ435" s="132"/>
      <c r="AK435" s="199"/>
      <c r="AL435" s="285"/>
      <c r="AM435" s="86" t="str">
        <f t="shared" si="39"/>
        <v/>
      </c>
      <c r="AN435" s="121" t="str">
        <f t="shared" si="40"/>
        <v/>
      </c>
      <c r="AO435" s="121" t="str">
        <f t="shared" si="41"/>
        <v/>
      </c>
      <c r="AP435" s="121" t="str">
        <f t="shared" si="42"/>
        <v/>
      </c>
      <c r="AQ435" s="87" t="str">
        <f t="shared" si="43"/>
        <v/>
      </c>
      <c r="AR435" s="37"/>
      <c r="AS435" s="233"/>
      <c r="AT435" s="37"/>
    </row>
    <row r="436" spans="2:46" ht="13.5" customHeight="1" x14ac:dyDescent="0.15">
      <c r="B436" s="285"/>
      <c r="C436" s="27" t="s">
        <v>37</v>
      </c>
      <c r="D436" s="186"/>
      <c r="E436" s="56"/>
      <c r="F436" s="187"/>
      <c r="G436" s="187"/>
      <c r="H436" s="187"/>
      <c r="I436" s="62"/>
      <c r="J436" s="62"/>
      <c r="K436" s="188"/>
      <c r="L436" s="258"/>
      <c r="M436" s="258"/>
      <c r="N436" s="56"/>
      <c r="O436" s="28"/>
      <c r="P436" s="56"/>
      <c r="Q436" s="28"/>
      <c r="R436" s="132"/>
      <c r="S436" s="213"/>
      <c r="T436" s="285"/>
      <c r="U436" s="27" t="s">
        <v>37</v>
      </c>
      <c r="V436" s="186"/>
      <c r="W436" s="56"/>
      <c r="X436" s="187"/>
      <c r="Y436" s="187"/>
      <c r="Z436" s="187"/>
      <c r="AA436" s="62"/>
      <c r="AB436" s="62"/>
      <c r="AC436" s="188"/>
      <c r="AD436" s="258"/>
      <c r="AE436" s="258"/>
      <c r="AF436" s="56"/>
      <c r="AG436" s="28"/>
      <c r="AH436" s="56"/>
      <c r="AI436" s="28"/>
      <c r="AJ436" s="132"/>
      <c r="AK436" s="199"/>
      <c r="AL436" s="285"/>
      <c r="AM436" s="86" t="str">
        <f t="shared" si="39"/>
        <v/>
      </c>
      <c r="AN436" s="121" t="str">
        <f t="shared" si="40"/>
        <v/>
      </c>
      <c r="AO436" s="121" t="str">
        <f t="shared" si="41"/>
        <v/>
      </c>
      <c r="AP436" s="121" t="str">
        <f t="shared" si="42"/>
        <v/>
      </c>
      <c r="AQ436" s="87" t="str">
        <f t="shared" si="43"/>
        <v/>
      </c>
      <c r="AR436" s="37"/>
      <c r="AS436" s="233"/>
      <c r="AT436" s="37"/>
    </row>
    <row r="437" spans="2:46" ht="13.5" customHeight="1" thickBot="1" x14ac:dyDescent="0.2">
      <c r="B437" s="286"/>
      <c r="C437" s="27"/>
      <c r="D437" s="186"/>
      <c r="E437" s="56"/>
      <c r="F437" s="189"/>
      <c r="G437" s="189"/>
      <c r="H437" s="189"/>
      <c r="I437" s="56"/>
      <c r="J437" s="56"/>
      <c r="K437" s="188"/>
      <c r="L437" s="258"/>
      <c r="M437" s="258"/>
      <c r="N437" s="56"/>
      <c r="O437" s="28"/>
      <c r="P437" s="56"/>
      <c r="Q437" s="28"/>
      <c r="R437" s="184"/>
      <c r="S437" s="213"/>
      <c r="T437" s="286"/>
      <c r="U437" s="27"/>
      <c r="V437" s="186"/>
      <c r="W437" s="56"/>
      <c r="X437" s="189"/>
      <c r="Y437" s="189"/>
      <c r="Z437" s="189"/>
      <c r="AA437" s="56"/>
      <c r="AB437" s="56"/>
      <c r="AC437" s="188"/>
      <c r="AD437" s="258"/>
      <c r="AE437" s="258"/>
      <c r="AF437" s="56"/>
      <c r="AG437" s="28"/>
      <c r="AH437" s="56"/>
      <c r="AI437" s="28"/>
      <c r="AJ437" s="184"/>
      <c r="AK437" s="199"/>
      <c r="AL437" s="286"/>
      <c r="AM437" s="122" t="str">
        <f t="shared" si="39"/>
        <v/>
      </c>
      <c r="AN437" s="123" t="str">
        <f t="shared" si="40"/>
        <v/>
      </c>
      <c r="AO437" s="123" t="str">
        <f t="shared" si="41"/>
        <v/>
      </c>
      <c r="AP437" s="123" t="str">
        <f t="shared" si="42"/>
        <v/>
      </c>
      <c r="AQ437" s="124" t="str">
        <f t="shared" si="43"/>
        <v/>
      </c>
      <c r="AR437" s="37"/>
      <c r="AS437" s="233"/>
      <c r="AT437" s="37"/>
    </row>
    <row r="438" spans="2:46" ht="13.5" customHeight="1" x14ac:dyDescent="0.15">
      <c r="B438" s="284" t="s">
        <v>152</v>
      </c>
      <c r="C438" s="25" t="s">
        <v>33</v>
      </c>
      <c r="D438" s="39"/>
      <c r="E438" s="55"/>
      <c r="F438" s="96"/>
      <c r="G438" s="96"/>
      <c r="H438" s="96"/>
      <c r="I438" s="60"/>
      <c r="J438" s="60"/>
      <c r="K438" s="61"/>
      <c r="L438" s="257"/>
      <c r="M438" s="257"/>
      <c r="N438" s="55"/>
      <c r="O438" s="26"/>
      <c r="P438" s="55"/>
      <c r="Q438" s="26"/>
      <c r="R438" s="131"/>
      <c r="S438" s="213"/>
      <c r="T438" s="284" t="s">
        <v>152</v>
      </c>
      <c r="U438" s="25" t="s">
        <v>33</v>
      </c>
      <c r="V438" s="39"/>
      <c r="W438" s="55"/>
      <c r="X438" s="96"/>
      <c r="Y438" s="96"/>
      <c r="Z438" s="96"/>
      <c r="AA438" s="60"/>
      <c r="AB438" s="60"/>
      <c r="AC438" s="61"/>
      <c r="AD438" s="257"/>
      <c r="AE438" s="257"/>
      <c r="AF438" s="55"/>
      <c r="AG438" s="26"/>
      <c r="AH438" s="55"/>
      <c r="AI438" s="26"/>
      <c r="AJ438" s="131"/>
      <c r="AK438" s="199"/>
      <c r="AL438" s="284" t="s">
        <v>152</v>
      </c>
      <c r="AM438" s="119" t="str">
        <f t="shared" si="39"/>
        <v/>
      </c>
      <c r="AN438" s="95" t="str">
        <f t="shared" si="40"/>
        <v/>
      </c>
      <c r="AO438" s="95" t="str">
        <f t="shared" si="41"/>
        <v/>
      </c>
      <c r="AP438" s="95" t="str">
        <f t="shared" si="42"/>
        <v/>
      </c>
      <c r="AQ438" s="120" t="str">
        <f t="shared" si="43"/>
        <v/>
      </c>
      <c r="AR438" s="37"/>
      <c r="AS438" s="233"/>
      <c r="AT438" s="37"/>
    </row>
    <row r="439" spans="2:46" ht="13.5" customHeight="1" x14ac:dyDescent="0.15">
      <c r="B439" s="285"/>
      <c r="C439" s="27" t="s">
        <v>34</v>
      </c>
      <c r="D439" s="186"/>
      <c r="E439" s="56"/>
      <c r="F439" s="187"/>
      <c r="G439" s="187"/>
      <c r="H439" s="187"/>
      <c r="I439" s="62"/>
      <c r="J439" s="62"/>
      <c r="K439" s="188"/>
      <c r="L439" s="258"/>
      <c r="M439" s="258"/>
      <c r="N439" s="56"/>
      <c r="O439" s="28"/>
      <c r="P439" s="56"/>
      <c r="Q439" s="28"/>
      <c r="R439" s="132"/>
      <c r="S439" s="213"/>
      <c r="T439" s="285"/>
      <c r="U439" s="27" t="s">
        <v>34</v>
      </c>
      <c r="V439" s="186"/>
      <c r="W439" s="56"/>
      <c r="X439" s="187"/>
      <c r="Y439" s="187"/>
      <c r="Z439" s="187"/>
      <c r="AA439" s="62"/>
      <c r="AB439" s="62"/>
      <c r="AC439" s="188"/>
      <c r="AD439" s="258"/>
      <c r="AE439" s="258"/>
      <c r="AF439" s="56"/>
      <c r="AG439" s="28"/>
      <c r="AH439" s="56"/>
      <c r="AI439" s="28"/>
      <c r="AJ439" s="132"/>
      <c r="AK439" s="199"/>
      <c r="AL439" s="285"/>
      <c r="AM439" s="86" t="str">
        <f t="shared" si="39"/>
        <v/>
      </c>
      <c r="AN439" s="121" t="str">
        <f t="shared" si="40"/>
        <v/>
      </c>
      <c r="AO439" s="121" t="str">
        <f t="shared" si="41"/>
        <v/>
      </c>
      <c r="AP439" s="121" t="str">
        <f t="shared" si="42"/>
        <v/>
      </c>
      <c r="AQ439" s="87" t="str">
        <f t="shared" si="43"/>
        <v/>
      </c>
      <c r="AR439" s="37"/>
      <c r="AS439" s="233"/>
      <c r="AT439" s="37"/>
    </row>
    <row r="440" spans="2:46" ht="13.5" customHeight="1" x14ac:dyDescent="0.15">
      <c r="B440" s="285"/>
      <c r="C440" s="27" t="s">
        <v>35</v>
      </c>
      <c r="D440" s="186"/>
      <c r="E440" s="56"/>
      <c r="F440" s="187"/>
      <c r="G440" s="187"/>
      <c r="H440" s="187"/>
      <c r="I440" s="62"/>
      <c r="J440" s="62"/>
      <c r="K440" s="188"/>
      <c r="L440" s="258"/>
      <c r="M440" s="258"/>
      <c r="N440" s="56"/>
      <c r="O440" s="28"/>
      <c r="P440" s="56"/>
      <c r="Q440" s="28"/>
      <c r="R440" s="132"/>
      <c r="S440" s="213"/>
      <c r="T440" s="285"/>
      <c r="U440" s="27" t="s">
        <v>35</v>
      </c>
      <c r="V440" s="186"/>
      <c r="W440" s="56"/>
      <c r="X440" s="187"/>
      <c r="Y440" s="187"/>
      <c r="Z440" s="187"/>
      <c r="AA440" s="62"/>
      <c r="AB440" s="62"/>
      <c r="AC440" s="188"/>
      <c r="AD440" s="258"/>
      <c r="AE440" s="258"/>
      <c r="AF440" s="56"/>
      <c r="AG440" s="28"/>
      <c r="AH440" s="56"/>
      <c r="AI440" s="28"/>
      <c r="AJ440" s="132"/>
      <c r="AK440" s="199"/>
      <c r="AL440" s="285"/>
      <c r="AM440" s="86" t="str">
        <f t="shared" si="39"/>
        <v/>
      </c>
      <c r="AN440" s="121" t="str">
        <f t="shared" si="40"/>
        <v/>
      </c>
      <c r="AO440" s="121" t="str">
        <f t="shared" si="41"/>
        <v/>
      </c>
      <c r="AP440" s="121" t="str">
        <f t="shared" si="42"/>
        <v/>
      </c>
      <c r="AQ440" s="87" t="str">
        <f t="shared" si="43"/>
        <v/>
      </c>
      <c r="AR440" s="37"/>
      <c r="AS440" s="233"/>
      <c r="AT440" s="37"/>
    </row>
    <row r="441" spans="2:46" ht="13.5" customHeight="1" x14ac:dyDescent="0.15">
      <c r="B441" s="285"/>
      <c r="C441" s="27" t="s">
        <v>37</v>
      </c>
      <c r="D441" s="186"/>
      <c r="E441" s="56"/>
      <c r="F441" s="187"/>
      <c r="G441" s="187"/>
      <c r="H441" s="187"/>
      <c r="I441" s="62"/>
      <c r="J441" s="62"/>
      <c r="K441" s="188"/>
      <c r="L441" s="258"/>
      <c r="M441" s="258"/>
      <c r="N441" s="56"/>
      <c r="O441" s="28"/>
      <c r="P441" s="56"/>
      <c r="Q441" s="28"/>
      <c r="R441" s="132"/>
      <c r="S441" s="213"/>
      <c r="T441" s="285"/>
      <c r="U441" s="27" t="s">
        <v>37</v>
      </c>
      <c r="V441" s="186"/>
      <c r="W441" s="56"/>
      <c r="X441" s="187"/>
      <c r="Y441" s="187"/>
      <c r="Z441" s="187"/>
      <c r="AA441" s="62"/>
      <c r="AB441" s="62"/>
      <c r="AC441" s="188"/>
      <c r="AD441" s="258"/>
      <c r="AE441" s="258"/>
      <c r="AF441" s="56"/>
      <c r="AG441" s="28"/>
      <c r="AH441" s="56"/>
      <c r="AI441" s="28"/>
      <c r="AJ441" s="132"/>
      <c r="AK441" s="199"/>
      <c r="AL441" s="285"/>
      <c r="AM441" s="86" t="str">
        <f t="shared" si="39"/>
        <v/>
      </c>
      <c r="AN441" s="121" t="str">
        <f t="shared" si="40"/>
        <v/>
      </c>
      <c r="AO441" s="121" t="str">
        <f t="shared" si="41"/>
        <v/>
      </c>
      <c r="AP441" s="121" t="str">
        <f t="shared" si="42"/>
        <v/>
      </c>
      <c r="AQ441" s="87" t="str">
        <f t="shared" si="43"/>
        <v/>
      </c>
      <c r="AR441" s="37"/>
      <c r="AS441" s="233"/>
      <c r="AT441" s="37"/>
    </row>
    <row r="442" spans="2:46" ht="13.5" customHeight="1" thickBot="1" x14ac:dyDescent="0.2">
      <c r="B442" s="286"/>
      <c r="C442" s="27"/>
      <c r="D442" s="186"/>
      <c r="E442" s="56"/>
      <c r="F442" s="189"/>
      <c r="G442" s="189"/>
      <c r="H442" s="189"/>
      <c r="I442" s="56"/>
      <c r="J442" s="56"/>
      <c r="K442" s="188"/>
      <c r="L442" s="258"/>
      <c r="M442" s="258"/>
      <c r="N442" s="56"/>
      <c r="O442" s="28"/>
      <c r="P442" s="56"/>
      <c r="Q442" s="28"/>
      <c r="R442" s="184"/>
      <c r="S442" s="213"/>
      <c r="T442" s="286"/>
      <c r="U442" s="27"/>
      <c r="V442" s="186"/>
      <c r="W442" s="56"/>
      <c r="X442" s="189"/>
      <c r="Y442" s="189"/>
      <c r="Z442" s="189"/>
      <c r="AA442" s="56"/>
      <c r="AB442" s="56"/>
      <c r="AC442" s="188"/>
      <c r="AD442" s="258"/>
      <c r="AE442" s="258"/>
      <c r="AF442" s="56"/>
      <c r="AG442" s="28"/>
      <c r="AH442" s="56"/>
      <c r="AI442" s="28"/>
      <c r="AJ442" s="184"/>
      <c r="AK442" s="199"/>
      <c r="AL442" s="286"/>
      <c r="AM442" s="122" t="str">
        <f t="shared" si="39"/>
        <v/>
      </c>
      <c r="AN442" s="123" t="str">
        <f t="shared" si="40"/>
        <v/>
      </c>
      <c r="AO442" s="123" t="str">
        <f t="shared" si="41"/>
        <v/>
      </c>
      <c r="AP442" s="123" t="str">
        <f t="shared" si="42"/>
        <v/>
      </c>
      <c r="AQ442" s="124" t="str">
        <f t="shared" si="43"/>
        <v/>
      </c>
      <c r="AR442" s="37"/>
      <c r="AS442" s="233"/>
      <c r="AT442" s="37"/>
    </row>
    <row r="443" spans="2:46" ht="13.5" customHeight="1" x14ac:dyDescent="0.15">
      <c r="B443" s="284" t="s">
        <v>153</v>
      </c>
      <c r="C443" s="25" t="s">
        <v>33</v>
      </c>
      <c r="D443" s="39"/>
      <c r="E443" s="55"/>
      <c r="F443" s="96"/>
      <c r="G443" s="96"/>
      <c r="H443" s="96"/>
      <c r="I443" s="60"/>
      <c r="J443" s="60"/>
      <c r="K443" s="61"/>
      <c r="L443" s="257"/>
      <c r="M443" s="257"/>
      <c r="N443" s="55"/>
      <c r="O443" s="26"/>
      <c r="P443" s="55"/>
      <c r="Q443" s="26"/>
      <c r="R443" s="131"/>
      <c r="S443" s="213"/>
      <c r="T443" s="284" t="s">
        <v>153</v>
      </c>
      <c r="U443" s="25" t="s">
        <v>33</v>
      </c>
      <c r="V443" s="39"/>
      <c r="W443" s="55"/>
      <c r="X443" s="96"/>
      <c r="Y443" s="96"/>
      <c r="Z443" s="96"/>
      <c r="AA443" s="60"/>
      <c r="AB443" s="60"/>
      <c r="AC443" s="61"/>
      <c r="AD443" s="257"/>
      <c r="AE443" s="257"/>
      <c r="AF443" s="55"/>
      <c r="AG443" s="26"/>
      <c r="AH443" s="55"/>
      <c r="AI443" s="26"/>
      <c r="AJ443" s="131"/>
      <c r="AK443" s="199"/>
      <c r="AL443" s="284" t="s">
        <v>153</v>
      </c>
      <c r="AM443" s="119" t="str">
        <f t="shared" si="39"/>
        <v/>
      </c>
      <c r="AN443" s="95" t="str">
        <f t="shared" si="40"/>
        <v/>
      </c>
      <c r="AO443" s="95" t="str">
        <f t="shared" si="41"/>
        <v/>
      </c>
      <c r="AP443" s="95" t="str">
        <f t="shared" si="42"/>
        <v/>
      </c>
      <c r="AQ443" s="120" t="str">
        <f t="shared" si="43"/>
        <v/>
      </c>
      <c r="AR443" s="37"/>
      <c r="AS443" s="233"/>
      <c r="AT443" s="37"/>
    </row>
    <row r="444" spans="2:46" ht="13.5" customHeight="1" x14ac:dyDescent="0.15">
      <c r="B444" s="285"/>
      <c r="C444" s="27" t="s">
        <v>34</v>
      </c>
      <c r="D444" s="186"/>
      <c r="E444" s="56"/>
      <c r="F444" s="187"/>
      <c r="G444" s="187"/>
      <c r="H444" s="187"/>
      <c r="I444" s="62"/>
      <c r="J444" s="62"/>
      <c r="K444" s="188"/>
      <c r="L444" s="258"/>
      <c r="M444" s="258"/>
      <c r="N444" s="56"/>
      <c r="O444" s="28"/>
      <c r="P444" s="56"/>
      <c r="Q444" s="28"/>
      <c r="R444" s="132"/>
      <c r="S444" s="213"/>
      <c r="T444" s="285"/>
      <c r="U444" s="27" t="s">
        <v>34</v>
      </c>
      <c r="V444" s="186"/>
      <c r="W444" s="56"/>
      <c r="X444" s="187"/>
      <c r="Y444" s="187"/>
      <c r="Z444" s="187"/>
      <c r="AA444" s="62"/>
      <c r="AB444" s="62"/>
      <c r="AC444" s="188"/>
      <c r="AD444" s="258"/>
      <c r="AE444" s="258"/>
      <c r="AF444" s="56"/>
      <c r="AG444" s="28"/>
      <c r="AH444" s="56"/>
      <c r="AI444" s="28"/>
      <c r="AJ444" s="132"/>
      <c r="AK444" s="199"/>
      <c r="AL444" s="285"/>
      <c r="AM444" s="86" t="str">
        <f t="shared" si="39"/>
        <v/>
      </c>
      <c r="AN444" s="121" t="str">
        <f t="shared" si="40"/>
        <v/>
      </c>
      <c r="AO444" s="121" t="str">
        <f t="shared" si="41"/>
        <v/>
      </c>
      <c r="AP444" s="121" t="str">
        <f t="shared" si="42"/>
        <v/>
      </c>
      <c r="AQ444" s="87" t="str">
        <f t="shared" si="43"/>
        <v/>
      </c>
      <c r="AR444" s="37"/>
      <c r="AS444" s="233"/>
      <c r="AT444" s="37"/>
    </row>
    <row r="445" spans="2:46" ht="13.5" customHeight="1" x14ac:dyDescent="0.15">
      <c r="B445" s="285"/>
      <c r="C445" s="27" t="s">
        <v>35</v>
      </c>
      <c r="D445" s="186"/>
      <c r="E445" s="56"/>
      <c r="F445" s="187"/>
      <c r="G445" s="187"/>
      <c r="H445" s="187"/>
      <c r="I445" s="62"/>
      <c r="J445" s="62"/>
      <c r="K445" s="188"/>
      <c r="L445" s="258"/>
      <c r="M445" s="258"/>
      <c r="N445" s="56"/>
      <c r="O445" s="28"/>
      <c r="P445" s="56"/>
      <c r="Q445" s="28"/>
      <c r="R445" s="132"/>
      <c r="S445" s="213"/>
      <c r="T445" s="285"/>
      <c r="U445" s="27" t="s">
        <v>35</v>
      </c>
      <c r="V445" s="186"/>
      <c r="W445" s="56"/>
      <c r="X445" s="187"/>
      <c r="Y445" s="187"/>
      <c r="Z445" s="187"/>
      <c r="AA445" s="62"/>
      <c r="AB445" s="62"/>
      <c r="AC445" s="188"/>
      <c r="AD445" s="258"/>
      <c r="AE445" s="258"/>
      <c r="AF445" s="56"/>
      <c r="AG445" s="28"/>
      <c r="AH445" s="56"/>
      <c r="AI445" s="28"/>
      <c r="AJ445" s="132"/>
      <c r="AK445" s="199"/>
      <c r="AL445" s="285"/>
      <c r="AM445" s="86" t="str">
        <f t="shared" si="39"/>
        <v/>
      </c>
      <c r="AN445" s="121" t="str">
        <f t="shared" si="40"/>
        <v/>
      </c>
      <c r="AO445" s="121" t="str">
        <f t="shared" si="41"/>
        <v/>
      </c>
      <c r="AP445" s="121" t="str">
        <f t="shared" si="42"/>
        <v/>
      </c>
      <c r="AQ445" s="87" t="str">
        <f t="shared" si="43"/>
        <v/>
      </c>
      <c r="AR445" s="37"/>
      <c r="AS445" s="233"/>
      <c r="AT445" s="37"/>
    </row>
    <row r="446" spans="2:46" ht="13.5" customHeight="1" x14ac:dyDescent="0.15">
      <c r="B446" s="285"/>
      <c r="C446" s="27" t="s">
        <v>37</v>
      </c>
      <c r="D446" s="186"/>
      <c r="E446" s="56"/>
      <c r="F446" s="187"/>
      <c r="G446" s="187"/>
      <c r="H446" s="187"/>
      <c r="I446" s="62"/>
      <c r="J446" s="62"/>
      <c r="K446" s="188"/>
      <c r="L446" s="258"/>
      <c r="M446" s="258"/>
      <c r="N446" s="56"/>
      <c r="O446" s="28"/>
      <c r="P446" s="56"/>
      <c r="Q446" s="28"/>
      <c r="R446" s="132"/>
      <c r="S446" s="213"/>
      <c r="T446" s="285"/>
      <c r="U446" s="27" t="s">
        <v>37</v>
      </c>
      <c r="V446" s="186"/>
      <c r="W446" s="56"/>
      <c r="X446" s="187"/>
      <c r="Y446" s="187"/>
      <c r="Z446" s="187"/>
      <c r="AA446" s="62"/>
      <c r="AB446" s="62"/>
      <c r="AC446" s="188"/>
      <c r="AD446" s="258"/>
      <c r="AE446" s="258"/>
      <c r="AF446" s="56"/>
      <c r="AG446" s="28"/>
      <c r="AH446" s="56"/>
      <c r="AI446" s="28"/>
      <c r="AJ446" s="132"/>
      <c r="AK446" s="199"/>
      <c r="AL446" s="285"/>
      <c r="AM446" s="86" t="str">
        <f t="shared" si="39"/>
        <v/>
      </c>
      <c r="AN446" s="121" t="str">
        <f t="shared" si="40"/>
        <v/>
      </c>
      <c r="AO446" s="121" t="str">
        <f t="shared" si="41"/>
        <v/>
      </c>
      <c r="AP446" s="121" t="str">
        <f t="shared" si="42"/>
        <v/>
      </c>
      <c r="AQ446" s="87" t="str">
        <f t="shared" si="43"/>
        <v/>
      </c>
      <c r="AR446" s="37"/>
      <c r="AS446" s="233"/>
      <c r="AT446" s="37"/>
    </row>
    <row r="447" spans="2:46" ht="13.5" customHeight="1" thickBot="1" x14ac:dyDescent="0.2">
      <c r="B447" s="286"/>
      <c r="C447" s="27"/>
      <c r="D447" s="186"/>
      <c r="E447" s="56"/>
      <c r="F447" s="189"/>
      <c r="G447" s="189"/>
      <c r="H447" s="189"/>
      <c r="I447" s="56"/>
      <c r="J447" s="56"/>
      <c r="K447" s="188"/>
      <c r="L447" s="258"/>
      <c r="M447" s="258"/>
      <c r="N447" s="56"/>
      <c r="O447" s="28"/>
      <c r="P447" s="56"/>
      <c r="Q447" s="28"/>
      <c r="R447" s="184"/>
      <c r="S447" s="213"/>
      <c r="T447" s="286"/>
      <c r="U447" s="27"/>
      <c r="V447" s="186"/>
      <c r="W447" s="56"/>
      <c r="X447" s="189"/>
      <c r="Y447" s="189"/>
      <c r="Z447" s="189"/>
      <c r="AA447" s="56"/>
      <c r="AB447" s="56"/>
      <c r="AC447" s="188"/>
      <c r="AD447" s="258"/>
      <c r="AE447" s="258"/>
      <c r="AF447" s="56"/>
      <c r="AG447" s="28"/>
      <c r="AH447" s="56"/>
      <c r="AI447" s="28"/>
      <c r="AJ447" s="184"/>
      <c r="AK447" s="199"/>
      <c r="AL447" s="286"/>
      <c r="AM447" s="122" t="str">
        <f t="shared" si="39"/>
        <v/>
      </c>
      <c r="AN447" s="123" t="str">
        <f t="shared" si="40"/>
        <v/>
      </c>
      <c r="AO447" s="123" t="str">
        <f t="shared" si="41"/>
        <v/>
      </c>
      <c r="AP447" s="123" t="str">
        <f t="shared" si="42"/>
        <v/>
      </c>
      <c r="AQ447" s="124" t="str">
        <f t="shared" si="43"/>
        <v/>
      </c>
      <c r="AR447" s="37"/>
      <c r="AS447" s="233"/>
      <c r="AT447" s="37"/>
    </row>
    <row r="448" spans="2:46" ht="13.5" customHeight="1" x14ac:dyDescent="0.15">
      <c r="B448" s="284" t="s">
        <v>154</v>
      </c>
      <c r="C448" s="25" t="s">
        <v>33</v>
      </c>
      <c r="D448" s="39"/>
      <c r="E448" s="55"/>
      <c r="F448" s="96"/>
      <c r="G448" s="96"/>
      <c r="H448" s="96"/>
      <c r="I448" s="60"/>
      <c r="J448" s="60"/>
      <c r="K448" s="61"/>
      <c r="L448" s="257"/>
      <c r="M448" s="257"/>
      <c r="N448" s="55"/>
      <c r="O448" s="26"/>
      <c r="P448" s="55"/>
      <c r="Q448" s="26"/>
      <c r="R448" s="131"/>
      <c r="S448" s="213"/>
      <c r="T448" s="284" t="s">
        <v>154</v>
      </c>
      <c r="U448" s="25" t="s">
        <v>33</v>
      </c>
      <c r="V448" s="39"/>
      <c r="W448" s="55"/>
      <c r="X448" s="96"/>
      <c r="Y448" s="96"/>
      <c r="Z448" s="96"/>
      <c r="AA448" s="60"/>
      <c r="AB448" s="60"/>
      <c r="AC448" s="61"/>
      <c r="AD448" s="257"/>
      <c r="AE448" s="257"/>
      <c r="AF448" s="55"/>
      <c r="AG448" s="26"/>
      <c r="AH448" s="55"/>
      <c r="AI448" s="26"/>
      <c r="AJ448" s="131"/>
      <c r="AK448" s="199"/>
      <c r="AL448" s="284" t="s">
        <v>154</v>
      </c>
      <c r="AM448" s="119" t="str">
        <f t="shared" si="39"/>
        <v/>
      </c>
      <c r="AN448" s="95" t="str">
        <f t="shared" si="40"/>
        <v/>
      </c>
      <c r="AO448" s="95" t="str">
        <f t="shared" si="41"/>
        <v/>
      </c>
      <c r="AP448" s="95" t="str">
        <f t="shared" si="42"/>
        <v/>
      </c>
      <c r="AQ448" s="120" t="str">
        <f t="shared" si="43"/>
        <v/>
      </c>
      <c r="AR448" s="37"/>
      <c r="AS448" s="233"/>
      <c r="AT448" s="37"/>
    </row>
    <row r="449" spans="2:46" ht="13.5" customHeight="1" x14ac:dyDescent="0.15">
      <c r="B449" s="285"/>
      <c r="C449" s="27" t="s">
        <v>34</v>
      </c>
      <c r="D449" s="186"/>
      <c r="E449" s="56"/>
      <c r="F449" s="187"/>
      <c r="G449" s="187"/>
      <c r="H449" s="187"/>
      <c r="I449" s="62"/>
      <c r="J449" s="62"/>
      <c r="K449" s="188"/>
      <c r="L449" s="258"/>
      <c r="M449" s="258"/>
      <c r="N449" s="56"/>
      <c r="O449" s="28"/>
      <c r="P449" s="56"/>
      <c r="Q449" s="28"/>
      <c r="R449" s="132"/>
      <c r="S449" s="213"/>
      <c r="T449" s="285"/>
      <c r="U449" s="27" t="s">
        <v>34</v>
      </c>
      <c r="V449" s="186"/>
      <c r="W449" s="56"/>
      <c r="X449" s="187"/>
      <c r="Y449" s="187"/>
      <c r="Z449" s="187"/>
      <c r="AA449" s="62"/>
      <c r="AB449" s="62"/>
      <c r="AC449" s="188"/>
      <c r="AD449" s="258"/>
      <c r="AE449" s="258"/>
      <c r="AF449" s="56"/>
      <c r="AG449" s="28"/>
      <c r="AH449" s="56"/>
      <c r="AI449" s="28"/>
      <c r="AJ449" s="132"/>
      <c r="AK449" s="199"/>
      <c r="AL449" s="285"/>
      <c r="AM449" s="86" t="str">
        <f t="shared" si="39"/>
        <v/>
      </c>
      <c r="AN449" s="121" t="str">
        <f t="shared" si="40"/>
        <v/>
      </c>
      <c r="AO449" s="121" t="str">
        <f t="shared" si="41"/>
        <v/>
      </c>
      <c r="AP449" s="121" t="str">
        <f t="shared" si="42"/>
        <v/>
      </c>
      <c r="AQ449" s="87" t="str">
        <f t="shared" si="43"/>
        <v/>
      </c>
      <c r="AR449" s="37"/>
      <c r="AS449" s="233"/>
      <c r="AT449" s="37"/>
    </row>
    <row r="450" spans="2:46" ht="13.5" customHeight="1" x14ac:dyDescent="0.15">
      <c r="B450" s="285"/>
      <c r="C450" s="27" t="s">
        <v>35</v>
      </c>
      <c r="D450" s="186"/>
      <c r="E450" s="56"/>
      <c r="F450" s="187"/>
      <c r="G450" s="187"/>
      <c r="H450" s="187"/>
      <c r="I450" s="62"/>
      <c r="J450" s="62"/>
      <c r="K450" s="188"/>
      <c r="L450" s="258"/>
      <c r="M450" s="258"/>
      <c r="N450" s="56"/>
      <c r="O450" s="28"/>
      <c r="P450" s="56"/>
      <c r="Q450" s="28"/>
      <c r="R450" s="132"/>
      <c r="S450" s="213"/>
      <c r="T450" s="285"/>
      <c r="U450" s="27" t="s">
        <v>35</v>
      </c>
      <c r="V450" s="186"/>
      <c r="W450" s="56"/>
      <c r="X450" s="187"/>
      <c r="Y450" s="187"/>
      <c r="Z450" s="187"/>
      <c r="AA450" s="62"/>
      <c r="AB450" s="62"/>
      <c r="AC450" s="188"/>
      <c r="AD450" s="258"/>
      <c r="AE450" s="258"/>
      <c r="AF450" s="56"/>
      <c r="AG450" s="28"/>
      <c r="AH450" s="56"/>
      <c r="AI450" s="28"/>
      <c r="AJ450" s="132"/>
      <c r="AK450" s="199"/>
      <c r="AL450" s="285"/>
      <c r="AM450" s="86" t="str">
        <f t="shared" si="39"/>
        <v/>
      </c>
      <c r="AN450" s="121" t="str">
        <f t="shared" si="40"/>
        <v/>
      </c>
      <c r="AO450" s="121" t="str">
        <f t="shared" si="41"/>
        <v/>
      </c>
      <c r="AP450" s="121" t="str">
        <f t="shared" si="42"/>
        <v/>
      </c>
      <c r="AQ450" s="87" t="str">
        <f t="shared" si="43"/>
        <v/>
      </c>
      <c r="AR450" s="37"/>
      <c r="AS450" s="233"/>
      <c r="AT450" s="37"/>
    </row>
    <row r="451" spans="2:46" ht="13.5" customHeight="1" x14ac:dyDescent="0.15">
      <c r="B451" s="285"/>
      <c r="C451" s="27" t="s">
        <v>37</v>
      </c>
      <c r="D451" s="186"/>
      <c r="E451" s="56"/>
      <c r="F451" s="187"/>
      <c r="G451" s="187"/>
      <c r="H451" s="187"/>
      <c r="I451" s="62"/>
      <c r="J451" s="62"/>
      <c r="K451" s="188"/>
      <c r="L451" s="258"/>
      <c r="M451" s="258"/>
      <c r="N451" s="56"/>
      <c r="O451" s="28"/>
      <c r="P451" s="56"/>
      <c r="Q451" s="28"/>
      <c r="R451" s="132"/>
      <c r="S451" s="213"/>
      <c r="T451" s="285"/>
      <c r="U451" s="27" t="s">
        <v>37</v>
      </c>
      <c r="V451" s="186"/>
      <c r="W451" s="56"/>
      <c r="X451" s="187"/>
      <c r="Y451" s="187"/>
      <c r="Z451" s="187"/>
      <c r="AA451" s="62"/>
      <c r="AB451" s="62"/>
      <c r="AC451" s="188"/>
      <c r="AD451" s="258"/>
      <c r="AE451" s="258"/>
      <c r="AF451" s="56"/>
      <c r="AG451" s="28"/>
      <c r="AH451" s="56"/>
      <c r="AI451" s="28"/>
      <c r="AJ451" s="132"/>
      <c r="AK451" s="199"/>
      <c r="AL451" s="285"/>
      <c r="AM451" s="86" t="str">
        <f t="shared" si="39"/>
        <v/>
      </c>
      <c r="AN451" s="121" t="str">
        <f t="shared" si="40"/>
        <v/>
      </c>
      <c r="AO451" s="121" t="str">
        <f t="shared" si="41"/>
        <v/>
      </c>
      <c r="AP451" s="121" t="str">
        <f t="shared" si="42"/>
        <v/>
      </c>
      <c r="AQ451" s="87" t="str">
        <f t="shared" si="43"/>
        <v/>
      </c>
      <c r="AR451" s="37"/>
      <c r="AS451" s="233"/>
      <c r="AT451" s="37"/>
    </row>
    <row r="452" spans="2:46" ht="13.5" customHeight="1" thickBot="1" x14ac:dyDescent="0.2">
      <c r="B452" s="286"/>
      <c r="C452" s="27"/>
      <c r="D452" s="186"/>
      <c r="E452" s="56"/>
      <c r="F452" s="189"/>
      <c r="G452" s="189"/>
      <c r="H452" s="189"/>
      <c r="I452" s="56"/>
      <c r="J452" s="56"/>
      <c r="K452" s="188"/>
      <c r="L452" s="258"/>
      <c r="M452" s="258"/>
      <c r="N452" s="56"/>
      <c r="O452" s="28"/>
      <c r="P452" s="56"/>
      <c r="Q452" s="28"/>
      <c r="R452" s="184"/>
      <c r="S452" s="213"/>
      <c r="T452" s="286"/>
      <c r="U452" s="27"/>
      <c r="V452" s="186"/>
      <c r="W452" s="56"/>
      <c r="X452" s="189"/>
      <c r="Y452" s="189"/>
      <c r="Z452" s="189"/>
      <c r="AA452" s="56"/>
      <c r="AB452" s="56"/>
      <c r="AC452" s="188"/>
      <c r="AD452" s="258"/>
      <c r="AE452" s="258"/>
      <c r="AF452" s="56"/>
      <c r="AG452" s="28"/>
      <c r="AH452" s="56"/>
      <c r="AI452" s="28"/>
      <c r="AJ452" s="184"/>
      <c r="AK452" s="199"/>
      <c r="AL452" s="286"/>
      <c r="AM452" s="122" t="str">
        <f t="shared" si="39"/>
        <v/>
      </c>
      <c r="AN452" s="123" t="str">
        <f t="shared" si="40"/>
        <v/>
      </c>
      <c r="AO452" s="123" t="str">
        <f t="shared" si="41"/>
        <v/>
      </c>
      <c r="AP452" s="123" t="str">
        <f t="shared" si="42"/>
        <v/>
      </c>
      <c r="AQ452" s="124" t="str">
        <f t="shared" si="43"/>
        <v/>
      </c>
      <c r="AR452" s="37"/>
      <c r="AS452" s="233"/>
      <c r="AT452" s="37"/>
    </row>
    <row r="453" spans="2:46" ht="13.5" customHeight="1" x14ac:dyDescent="0.15">
      <c r="B453" s="284" t="s">
        <v>155</v>
      </c>
      <c r="C453" s="25" t="s">
        <v>33</v>
      </c>
      <c r="D453" s="39"/>
      <c r="E453" s="55"/>
      <c r="F453" s="96"/>
      <c r="G453" s="96"/>
      <c r="H453" s="96"/>
      <c r="I453" s="60"/>
      <c r="J453" s="60"/>
      <c r="K453" s="61"/>
      <c r="L453" s="257"/>
      <c r="M453" s="257"/>
      <c r="N453" s="55"/>
      <c r="O453" s="26"/>
      <c r="P453" s="55"/>
      <c r="Q453" s="26"/>
      <c r="R453" s="131"/>
      <c r="S453" s="213"/>
      <c r="T453" s="284" t="s">
        <v>155</v>
      </c>
      <c r="U453" s="25" t="s">
        <v>33</v>
      </c>
      <c r="V453" s="39"/>
      <c r="W453" s="55"/>
      <c r="X453" s="96"/>
      <c r="Y453" s="96"/>
      <c r="Z453" s="96"/>
      <c r="AA453" s="60"/>
      <c r="AB453" s="60"/>
      <c r="AC453" s="61"/>
      <c r="AD453" s="257"/>
      <c r="AE453" s="257"/>
      <c r="AF453" s="55"/>
      <c r="AG453" s="26"/>
      <c r="AH453" s="55"/>
      <c r="AI453" s="26"/>
      <c r="AJ453" s="131"/>
      <c r="AK453" s="199"/>
      <c r="AL453" s="284" t="s">
        <v>155</v>
      </c>
      <c r="AM453" s="119" t="str">
        <f t="shared" si="39"/>
        <v/>
      </c>
      <c r="AN453" s="95" t="str">
        <f t="shared" si="40"/>
        <v/>
      </c>
      <c r="AO453" s="95" t="str">
        <f t="shared" si="41"/>
        <v/>
      </c>
      <c r="AP453" s="95" t="str">
        <f t="shared" si="42"/>
        <v/>
      </c>
      <c r="AQ453" s="120" t="str">
        <f t="shared" si="43"/>
        <v/>
      </c>
      <c r="AR453" s="37"/>
      <c r="AS453" s="233"/>
      <c r="AT453" s="37"/>
    </row>
    <row r="454" spans="2:46" ht="13.5" customHeight="1" x14ac:dyDescent="0.15">
      <c r="B454" s="285"/>
      <c r="C454" s="27" t="s">
        <v>34</v>
      </c>
      <c r="D454" s="186"/>
      <c r="E454" s="56"/>
      <c r="F454" s="187"/>
      <c r="G454" s="187"/>
      <c r="H454" s="187"/>
      <c r="I454" s="62"/>
      <c r="J454" s="62"/>
      <c r="K454" s="188"/>
      <c r="L454" s="258"/>
      <c r="M454" s="258"/>
      <c r="N454" s="56"/>
      <c r="O454" s="28"/>
      <c r="P454" s="56"/>
      <c r="Q454" s="28"/>
      <c r="R454" s="132"/>
      <c r="S454" s="213"/>
      <c r="T454" s="285"/>
      <c r="U454" s="27" t="s">
        <v>34</v>
      </c>
      <c r="V454" s="186"/>
      <c r="W454" s="56"/>
      <c r="X454" s="187"/>
      <c r="Y454" s="187"/>
      <c r="Z454" s="187"/>
      <c r="AA454" s="62"/>
      <c r="AB454" s="62"/>
      <c r="AC454" s="188"/>
      <c r="AD454" s="258"/>
      <c r="AE454" s="258"/>
      <c r="AF454" s="56"/>
      <c r="AG454" s="28"/>
      <c r="AH454" s="56"/>
      <c r="AI454" s="28"/>
      <c r="AJ454" s="132"/>
      <c r="AK454" s="199"/>
      <c r="AL454" s="285"/>
      <c r="AM454" s="86" t="str">
        <f t="shared" si="39"/>
        <v/>
      </c>
      <c r="AN454" s="121" t="str">
        <f t="shared" si="40"/>
        <v/>
      </c>
      <c r="AO454" s="121" t="str">
        <f t="shared" si="41"/>
        <v/>
      </c>
      <c r="AP454" s="121" t="str">
        <f t="shared" si="42"/>
        <v/>
      </c>
      <c r="AQ454" s="87" t="str">
        <f t="shared" si="43"/>
        <v/>
      </c>
      <c r="AR454" s="37"/>
      <c r="AS454" s="233"/>
      <c r="AT454" s="37"/>
    </row>
    <row r="455" spans="2:46" ht="13.5" customHeight="1" x14ac:dyDescent="0.15">
      <c r="B455" s="285"/>
      <c r="C455" s="27" t="s">
        <v>35</v>
      </c>
      <c r="D455" s="186"/>
      <c r="E455" s="56"/>
      <c r="F455" s="187"/>
      <c r="G455" s="187"/>
      <c r="H455" s="187"/>
      <c r="I455" s="62"/>
      <c r="J455" s="62"/>
      <c r="K455" s="188"/>
      <c r="L455" s="258"/>
      <c r="M455" s="258"/>
      <c r="N455" s="56"/>
      <c r="O455" s="28"/>
      <c r="P455" s="56"/>
      <c r="Q455" s="28"/>
      <c r="R455" s="132"/>
      <c r="S455" s="213"/>
      <c r="T455" s="285"/>
      <c r="U455" s="27" t="s">
        <v>35</v>
      </c>
      <c r="V455" s="186"/>
      <c r="W455" s="56"/>
      <c r="X455" s="187"/>
      <c r="Y455" s="187"/>
      <c r="Z455" s="187"/>
      <c r="AA455" s="62"/>
      <c r="AB455" s="62"/>
      <c r="AC455" s="188"/>
      <c r="AD455" s="258"/>
      <c r="AE455" s="258"/>
      <c r="AF455" s="56"/>
      <c r="AG455" s="28"/>
      <c r="AH455" s="56"/>
      <c r="AI455" s="28"/>
      <c r="AJ455" s="132"/>
      <c r="AK455" s="199"/>
      <c r="AL455" s="285"/>
      <c r="AM455" s="86" t="str">
        <f t="shared" si="39"/>
        <v/>
      </c>
      <c r="AN455" s="121" t="str">
        <f t="shared" si="40"/>
        <v/>
      </c>
      <c r="AO455" s="121" t="str">
        <f t="shared" si="41"/>
        <v/>
      </c>
      <c r="AP455" s="121" t="str">
        <f t="shared" si="42"/>
        <v/>
      </c>
      <c r="AQ455" s="87" t="str">
        <f t="shared" si="43"/>
        <v/>
      </c>
      <c r="AR455" s="37"/>
      <c r="AS455" s="233"/>
      <c r="AT455" s="37"/>
    </row>
    <row r="456" spans="2:46" ht="13.5" customHeight="1" x14ac:dyDescent="0.15">
      <c r="B456" s="285"/>
      <c r="C456" s="27" t="s">
        <v>37</v>
      </c>
      <c r="D456" s="186"/>
      <c r="E456" s="56"/>
      <c r="F456" s="187"/>
      <c r="G456" s="187"/>
      <c r="H456" s="187"/>
      <c r="I456" s="62"/>
      <c r="J456" s="62"/>
      <c r="K456" s="188"/>
      <c r="L456" s="258"/>
      <c r="M456" s="258"/>
      <c r="N456" s="56"/>
      <c r="O456" s="28"/>
      <c r="P456" s="56"/>
      <c r="Q456" s="28"/>
      <c r="R456" s="132"/>
      <c r="S456" s="213"/>
      <c r="T456" s="285"/>
      <c r="U456" s="27" t="s">
        <v>37</v>
      </c>
      <c r="V456" s="186"/>
      <c r="W456" s="56"/>
      <c r="X456" s="187"/>
      <c r="Y456" s="187"/>
      <c r="Z456" s="187"/>
      <c r="AA456" s="62"/>
      <c r="AB456" s="62"/>
      <c r="AC456" s="188"/>
      <c r="AD456" s="258"/>
      <c r="AE456" s="258"/>
      <c r="AF456" s="56"/>
      <c r="AG456" s="28"/>
      <c r="AH456" s="56"/>
      <c r="AI456" s="28"/>
      <c r="AJ456" s="132"/>
      <c r="AK456" s="199"/>
      <c r="AL456" s="285"/>
      <c r="AM456" s="86" t="str">
        <f t="shared" si="39"/>
        <v/>
      </c>
      <c r="AN456" s="121" t="str">
        <f t="shared" si="40"/>
        <v/>
      </c>
      <c r="AO456" s="121" t="str">
        <f t="shared" si="41"/>
        <v/>
      </c>
      <c r="AP456" s="121" t="str">
        <f t="shared" si="42"/>
        <v/>
      </c>
      <c r="AQ456" s="87" t="str">
        <f t="shared" si="43"/>
        <v/>
      </c>
      <c r="AR456" s="37"/>
      <c r="AS456" s="233"/>
      <c r="AT456" s="37"/>
    </row>
    <row r="457" spans="2:46" ht="13.5" customHeight="1" thickBot="1" x14ac:dyDescent="0.2">
      <c r="B457" s="286"/>
      <c r="C457" s="27"/>
      <c r="D457" s="186"/>
      <c r="E457" s="56"/>
      <c r="F457" s="189"/>
      <c r="G457" s="189"/>
      <c r="H457" s="189"/>
      <c r="I457" s="56"/>
      <c r="J457" s="56"/>
      <c r="K457" s="188"/>
      <c r="L457" s="258"/>
      <c r="M457" s="258"/>
      <c r="N457" s="56"/>
      <c r="O457" s="28"/>
      <c r="P457" s="56"/>
      <c r="Q457" s="28"/>
      <c r="R457" s="184"/>
      <c r="S457" s="213"/>
      <c r="T457" s="286"/>
      <c r="U457" s="27"/>
      <c r="V457" s="186"/>
      <c r="W457" s="56"/>
      <c r="X457" s="189"/>
      <c r="Y457" s="189"/>
      <c r="Z457" s="189"/>
      <c r="AA457" s="56"/>
      <c r="AB457" s="56"/>
      <c r="AC457" s="188"/>
      <c r="AD457" s="258"/>
      <c r="AE457" s="258"/>
      <c r="AF457" s="56"/>
      <c r="AG457" s="28"/>
      <c r="AH457" s="56"/>
      <c r="AI457" s="28"/>
      <c r="AJ457" s="184"/>
      <c r="AK457" s="199"/>
      <c r="AL457" s="286"/>
      <c r="AM457" s="122" t="str">
        <f t="shared" si="39"/>
        <v/>
      </c>
      <c r="AN457" s="123" t="str">
        <f t="shared" si="40"/>
        <v/>
      </c>
      <c r="AO457" s="123" t="str">
        <f t="shared" si="41"/>
        <v/>
      </c>
      <c r="AP457" s="123" t="str">
        <f t="shared" si="42"/>
        <v/>
      </c>
      <c r="AQ457" s="124" t="str">
        <f t="shared" si="43"/>
        <v/>
      </c>
      <c r="AR457" s="37"/>
      <c r="AS457" s="233"/>
      <c r="AT457" s="37"/>
    </row>
    <row r="458" spans="2:46" ht="13.5" customHeight="1" x14ac:dyDescent="0.15">
      <c r="B458" s="284" t="s">
        <v>156</v>
      </c>
      <c r="C458" s="25" t="s">
        <v>33</v>
      </c>
      <c r="D458" s="39"/>
      <c r="E458" s="55"/>
      <c r="F458" s="96"/>
      <c r="G458" s="96"/>
      <c r="H458" s="96"/>
      <c r="I458" s="60"/>
      <c r="J458" s="60"/>
      <c r="K458" s="61"/>
      <c r="L458" s="257"/>
      <c r="M458" s="257"/>
      <c r="N458" s="55"/>
      <c r="O458" s="26"/>
      <c r="P458" s="55"/>
      <c r="Q458" s="26"/>
      <c r="R458" s="131"/>
      <c r="S458" s="213"/>
      <c r="T458" s="284" t="s">
        <v>156</v>
      </c>
      <c r="U458" s="25" t="s">
        <v>33</v>
      </c>
      <c r="V458" s="39"/>
      <c r="W458" s="55"/>
      <c r="X458" s="96"/>
      <c r="Y458" s="96"/>
      <c r="Z458" s="96"/>
      <c r="AA458" s="60"/>
      <c r="AB458" s="60"/>
      <c r="AC458" s="61"/>
      <c r="AD458" s="257"/>
      <c r="AE458" s="257"/>
      <c r="AF458" s="55"/>
      <c r="AG458" s="26"/>
      <c r="AH458" s="55"/>
      <c r="AI458" s="26"/>
      <c r="AJ458" s="131"/>
      <c r="AK458" s="199"/>
      <c r="AL458" s="284" t="s">
        <v>156</v>
      </c>
      <c r="AM458" s="119" t="str">
        <f t="shared" si="39"/>
        <v/>
      </c>
      <c r="AN458" s="95" t="str">
        <f t="shared" si="40"/>
        <v/>
      </c>
      <c r="AO458" s="95" t="str">
        <f t="shared" si="41"/>
        <v/>
      </c>
      <c r="AP458" s="95" t="str">
        <f t="shared" si="42"/>
        <v/>
      </c>
      <c r="AQ458" s="120" t="str">
        <f t="shared" si="43"/>
        <v/>
      </c>
      <c r="AR458" s="37"/>
      <c r="AS458" s="233"/>
      <c r="AT458" s="37"/>
    </row>
    <row r="459" spans="2:46" ht="13.5" customHeight="1" x14ac:dyDescent="0.15">
      <c r="B459" s="285"/>
      <c r="C459" s="27" t="s">
        <v>34</v>
      </c>
      <c r="D459" s="186"/>
      <c r="E459" s="56"/>
      <c r="F459" s="187"/>
      <c r="G459" s="187"/>
      <c r="H459" s="187"/>
      <c r="I459" s="62"/>
      <c r="J459" s="62"/>
      <c r="K459" s="188"/>
      <c r="L459" s="258"/>
      <c r="M459" s="258"/>
      <c r="N459" s="56"/>
      <c r="O459" s="28"/>
      <c r="P459" s="56"/>
      <c r="Q459" s="28"/>
      <c r="R459" s="132"/>
      <c r="S459" s="213"/>
      <c r="T459" s="285"/>
      <c r="U459" s="27" t="s">
        <v>34</v>
      </c>
      <c r="V459" s="186"/>
      <c r="W459" s="56"/>
      <c r="X459" s="187"/>
      <c r="Y459" s="187"/>
      <c r="Z459" s="187"/>
      <c r="AA459" s="62"/>
      <c r="AB459" s="62"/>
      <c r="AC459" s="188"/>
      <c r="AD459" s="258"/>
      <c r="AE459" s="258"/>
      <c r="AF459" s="56"/>
      <c r="AG459" s="28"/>
      <c r="AH459" s="56"/>
      <c r="AI459" s="28"/>
      <c r="AJ459" s="132"/>
      <c r="AK459" s="199"/>
      <c r="AL459" s="285"/>
      <c r="AM459" s="86" t="str">
        <f t="shared" si="39"/>
        <v/>
      </c>
      <c r="AN459" s="121" t="str">
        <f t="shared" si="40"/>
        <v/>
      </c>
      <c r="AO459" s="121" t="str">
        <f t="shared" si="41"/>
        <v/>
      </c>
      <c r="AP459" s="121" t="str">
        <f t="shared" si="42"/>
        <v/>
      </c>
      <c r="AQ459" s="87" t="str">
        <f t="shared" si="43"/>
        <v/>
      </c>
      <c r="AR459" s="37"/>
      <c r="AS459" s="233"/>
      <c r="AT459" s="37"/>
    </row>
    <row r="460" spans="2:46" ht="13.5" customHeight="1" x14ac:dyDescent="0.15">
      <c r="B460" s="285"/>
      <c r="C460" s="27" t="s">
        <v>35</v>
      </c>
      <c r="D460" s="186"/>
      <c r="E460" s="56"/>
      <c r="F460" s="187"/>
      <c r="G460" s="187"/>
      <c r="H460" s="187"/>
      <c r="I460" s="62"/>
      <c r="J460" s="62"/>
      <c r="K460" s="188"/>
      <c r="L460" s="258"/>
      <c r="M460" s="258"/>
      <c r="N460" s="56"/>
      <c r="O460" s="28"/>
      <c r="P460" s="56"/>
      <c r="Q460" s="28"/>
      <c r="R460" s="132"/>
      <c r="S460" s="213"/>
      <c r="T460" s="285"/>
      <c r="U460" s="27" t="s">
        <v>35</v>
      </c>
      <c r="V460" s="186"/>
      <c r="W460" s="56"/>
      <c r="X460" s="187"/>
      <c r="Y460" s="187"/>
      <c r="Z460" s="187"/>
      <c r="AA460" s="62"/>
      <c r="AB460" s="62"/>
      <c r="AC460" s="188"/>
      <c r="AD460" s="258"/>
      <c r="AE460" s="258"/>
      <c r="AF460" s="56"/>
      <c r="AG460" s="28"/>
      <c r="AH460" s="56"/>
      <c r="AI460" s="28"/>
      <c r="AJ460" s="132"/>
      <c r="AK460" s="199"/>
      <c r="AL460" s="285"/>
      <c r="AM460" s="86" t="str">
        <f t="shared" si="39"/>
        <v/>
      </c>
      <c r="AN460" s="121" t="str">
        <f t="shared" si="40"/>
        <v/>
      </c>
      <c r="AO460" s="121" t="str">
        <f t="shared" si="41"/>
        <v/>
      </c>
      <c r="AP460" s="121" t="str">
        <f t="shared" si="42"/>
        <v/>
      </c>
      <c r="AQ460" s="87" t="str">
        <f t="shared" si="43"/>
        <v/>
      </c>
      <c r="AR460" s="37"/>
      <c r="AS460" s="233"/>
      <c r="AT460" s="37"/>
    </row>
    <row r="461" spans="2:46" ht="13.5" customHeight="1" x14ac:dyDescent="0.15">
      <c r="B461" s="285"/>
      <c r="C461" s="27" t="s">
        <v>37</v>
      </c>
      <c r="D461" s="186"/>
      <c r="E461" s="56"/>
      <c r="F461" s="187"/>
      <c r="G461" s="187"/>
      <c r="H461" s="187"/>
      <c r="I461" s="62"/>
      <c r="J461" s="62"/>
      <c r="K461" s="188"/>
      <c r="L461" s="258"/>
      <c r="M461" s="258"/>
      <c r="N461" s="56"/>
      <c r="O461" s="28"/>
      <c r="P461" s="56"/>
      <c r="Q461" s="28"/>
      <c r="R461" s="132"/>
      <c r="S461" s="213"/>
      <c r="T461" s="285"/>
      <c r="U461" s="27" t="s">
        <v>37</v>
      </c>
      <c r="V461" s="186"/>
      <c r="W461" s="56"/>
      <c r="X461" s="187"/>
      <c r="Y461" s="187"/>
      <c r="Z461" s="187"/>
      <c r="AA461" s="62"/>
      <c r="AB461" s="62"/>
      <c r="AC461" s="188"/>
      <c r="AD461" s="258"/>
      <c r="AE461" s="258"/>
      <c r="AF461" s="56"/>
      <c r="AG461" s="28"/>
      <c r="AH461" s="56"/>
      <c r="AI461" s="28"/>
      <c r="AJ461" s="132"/>
      <c r="AK461" s="199"/>
      <c r="AL461" s="285"/>
      <c r="AM461" s="86" t="str">
        <f t="shared" si="39"/>
        <v/>
      </c>
      <c r="AN461" s="121" t="str">
        <f t="shared" si="40"/>
        <v/>
      </c>
      <c r="AO461" s="121" t="str">
        <f t="shared" si="41"/>
        <v/>
      </c>
      <c r="AP461" s="121" t="str">
        <f t="shared" si="42"/>
        <v/>
      </c>
      <c r="AQ461" s="87" t="str">
        <f t="shared" si="43"/>
        <v/>
      </c>
      <c r="AR461" s="37"/>
      <c r="AS461" s="233"/>
      <c r="AT461" s="37"/>
    </row>
    <row r="462" spans="2:46" ht="13.5" customHeight="1" thickBot="1" x14ac:dyDescent="0.2">
      <c r="B462" s="286"/>
      <c r="C462" s="27"/>
      <c r="D462" s="186"/>
      <c r="E462" s="56"/>
      <c r="F462" s="189"/>
      <c r="G462" s="189"/>
      <c r="H462" s="189"/>
      <c r="I462" s="56"/>
      <c r="J462" s="56"/>
      <c r="K462" s="188"/>
      <c r="L462" s="258"/>
      <c r="M462" s="258"/>
      <c r="N462" s="56"/>
      <c r="O462" s="28"/>
      <c r="P462" s="56"/>
      <c r="Q462" s="28"/>
      <c r="R462" s="184"/>
      <c r="S462" s="213"/>
      <c r="T462" s="286"/>
      <c r="U462" s="27"/>
      <c r="V462" s="186"/>
      <c r="W462" s="56"/>
      <c r="X462" s="189"/>
      <c r="Y462" s="189"/>
      <c r="Z462" s="189"/>
      <c r="AA462" s="56"/>
      <c r="AB462" s="56"/>
      <c r="AC462" s="188"/>
      <c r="AD462" s="258"/>
      <c r="AE462" s="258"/>
      <c r="AF462" s="56"/>
      <c r="AG462" s="28"/>
      <c r="AH462" s="56"/>
      <c r="AI462" s="28"/>
      <c r="AJ462" s="184"/>
      <c r="AK462" s="199"/>
      <c r="AL462" s="286"/>
      <c r="AM462" s="122" t="str">
        <f t="shared" si="39"/>
        <v/>
      </c>
      <c r="AN462" s="123" t="str">
        <f t="shared" si="40"/>
        <v/>
      </c>
      <c r="AO462" s="123" t="str">
        <f t="shared" si="41"/>
        <v/>
      </c>
      <c r="AP462" s="123" t="str">
        <f t="shared" si="42"/>
        <v/>
      </c>
      <c r="AQ462" s="124" t="str">
        <f t="shared" si="43"/>
        <v/>
      </c>
      <c r="AR462" s="37"/>
      <c r="AS462" s="233"/>
      <c r="AT462" s="37"/>
    </row>
    <row r="463" spans="2:46" ht="13.5" customHeight="1" x14ac:dyDescent="0.15">
      <c r="B463" s="284" t="s">
        <v>157</v>
      </c>
      <c r="C463" s="25" t="s">
        <v>33</v>
      </c>
      <c r="D463" s="39"/>
      <c r="E463" s="55"/>
      <c r="F463" s="96"/>
      <c r="G463" s="96"/>
      <c r="H463" s="96"/>
      <c r="I463" s="60"/>
      <c r="J463" s="60"/>
      <c r="K463" s="61"/>
      <c r="L463" s="257"/>
      <c r="M463" s="257"/>
      <c r="N463" s="55"/>
      <c r="O463" s="26"/>
      <c r="P463" s="55"/>
      <c r="Q463" s="26"/>
      <c r="R463" s="131"/>
      <c r="S463" s="213"/>
      <c r="T463" s="284" t="s">
        <v>157</v>
      </c>
      <c r="U463" s="25" t="s">
        <v>33</v>
      </c>
      <c r="V463" s="39"/>
      <c r="W463" s="55"/>
      <c r="X463" s="96"/>
      <c r="Y463" s="96"/>
      <c r="Z463" s="96"/>
      <c r="AA463" s="60"/>
      <c r="AB463" s="60"/>
      <c r="AC463" s="61"/>
      <c r="AD463" s="257"/>
      <c r="AE463" s="257"/>
      <c r="AF463" s="55"/>
      <c r="AG463" s="26"/>
      <c r="AH463" s="55"/>
      <c r="AI463" s="26"/>
      <c r="AJ463" s="131"/>
      <c r="AK463" s="199"/>
      <c r="AL463" s="284" t="s">
        <v>157</v>
      </c>
      <c r="AM463" s="119" t="str">
        <f t="shared" si="39"/>
        <v/>
      </c>
      <c r="AN463" s="95" t="str">
        <f t="shared" si="40"/>
        <v/>
      </c>
      <c r="AO463" s="95" t="str">
        <f t="shared" si="41"/>
        <v/>
      </c>
      <c r="AP463" s="95" t="str">
        <f t="shared" si="42"/>
        <v/>
      </c>
      <c r="AQ463" s="120" t="str">
        <f t="shared" si="43"/>
        <v/>
      </c>
      <c r="AR463" s="37"/>
      <c r="AS463" s="233"/>
      <c r="AT463" s="37"/>
    </row>
    <row r="464" spans="2:46" ht="13.5" customHeight="1" x14ac:dyDescent="0.15">
      <c r="B464" s="285"/>
      <c r="C464" s="27" t="s">
        <v>34</v>
      </c>
      <c r="D464" s="186"/>
      <c r="E464" s="56"/>
      <c r="F464" s="187"/>
      <c r="G464" s="187"/>
      <c r="H464" s="187"/>
      <c r="I464" s="62"/>
      <c r="J464" s="62"/>
      <c r="K464" s="188"/>
      <c r="L464" s="258"/>
      <c r="M464" s="258"/>
      <c r="N464" s="56"/>
      <c r="O464" s="28"/>
      <c r="P464" s="56"/>
      <c r="Q464" s="28"/>
      <c r="R464" s="132"/>
      <c r="S464" s="213"/>
      <c r="T464" s="285"/>
      <c r="U464" s="27" t="s">
        <v>34</v>
      </c>
      <c r="V464" s="186"/>
      <c r="W464" s="56"/>
      <c r="X464" s="187"/>
      <c r="Y464" s="187"/>
      <c r="Z464" s="187"/>
      <c r="AA464" s="62"/>
      <c r="AB464" s="62"/>
      <c r="AC464" s="188"/>
      <c r="AD464" s="258"/>
      <c r="AE464" s="258"/>
      <c r="AF464" s="56"/>
      <c r="AG464" s="28"/>
      <c r="AH464" s="56"/>
      <c r="AI464" s="28"/>
      <c r="AJ464" s="132"/>
      <c r="AK464" s="199"/>
      <c r="AL464" s="285"/>
      <c r="AM464" s="86" t="str">
        <f t="shared" si="39"/>
        <v/>
      </c>
      <c r="AN464" s="121" t="str">
        <f t="shared" si="40"/>
        <v/>
      </c>
      <c r="AO464" s="121" t="str">
        <f t="shared" si="41"/>
        <v/>
      </c>
      <c r="AP464" s="121" t="str">
        <f t="shared" si="42"/>
        <v/>
      </c>
      <c r="AQ464" s="87" t="str">
        <f t="shared" si="43"/>
        <v/>
      </c>
      <c r="AR464" s="37"/>
      <c r="AS464" s="233"/>
      <c r="AT464" s="37"/>
    </row>
    <row r="465" spans="2:46" ht="13.5" customHeight="1" x14ac:dyDescent="0.15">
      <c r="B465" s="285"/>
      <c r="C465" s="27" t="s">
        <v>35</v>
      </c>
      <c r="D465" s="186"/>
      <c r="E465" s="56"/>
      <c r="F465" s="187"/>
      <c r="G465" s="187"/>
      <c r="H465" s="187"/>
      <c r="I465" s="62"/>
      <c r="J465" s="62"/>
      <c r="K465" s="188"/>
      <c r="L465" s="258"/>
      <c r="M465" s="258"/>
      <c r="N465" s="56"/>
      <c r="O465" s="28"/>
      <c r="P465" s="56"/>
      <c r="Q465" s="28"/>
      <c r="R465" s="132"/>
      <c r="S465" s="213"/>
      <c r="T465" s="285"/>
      <c r="U465" s="27" t="s">
        <v>35</v>
      </c>
      <c r="V465" s="186"/>
      <c r="W465" s="56"/>
      <c r="X465" s="187"/>
      <c r="Y465" s="187"/>
      <c r="Z465" s="187"/>
      <c r="AA465" s="62"/>
      <c r="AB465" s="62"/>
      <c r="AC465" s="188"/>
      <c r="AD465" s="258"/>
      <c r="AE465" s="258"/>
      <c r="AF465" s="56"/>
      <c r="AG465" s="28"/>
      <c r="AH465" s="56"/>
      <c r="AI465" s="28"/>
      <c r="AJ465" s="132"/>
      <c r="AK465" s="199"/>
      <c r="AL465" s="285"/>
      <c r="AM465" s="86" t="str">
        <f t="shared" si="39"/>
        <v/>
      </c>
      <c r="AN465" s="121" t="str">
        <f t="shared" si="40"/>
        <v/>
      </c>
      <c r="AO465" s="121" t="str">
        <f t="shared" si="41"/>
        <v/>
      </c>
      <c r="AP465" s="121" t="str">
        <f t="shared" si="42"/>
        <v/>
      </c>
      <c r="AQ465" s="87" t="str">
        <f t="shared" si="43"/>
        <v/>
      </c>
      <c r="AR465" s="37"/>
      <c r="AS465" s="233"/>
      <c r="AT465" s="37"/>
    </row>
    <row r="466" spans="2:46" ht="13.5" customHeight="1" x14ac:dyDescent="0.15">
      <c r="B466" s="285"/>
      <c r="C466" s="27" t="s">
        <v>37</v>
      </c>
      <c r="D466" s="186"/>
      <c r="E466" s="56"/>
      <c r="F466" s="187"/>
      <c r="G466" s="187"/>
      <c r="H466" s="187"/>
      <c r="I466" s="62"/>
      <c r="J466" s="62"/>
      <c r="K466" s="188"/>
      <c r="L466" s="258"/>
      <c r="M466" s="258"/>
      <c r="N466" s="56"/>
      <c r="O466" s="28"/>
      <c r="P466" s="56"/>
      <c r="Q466" s="28"/>
      <c r="R466" s="132"/>
      <c r="S466" s="213"/>
      <c r="T466" s="285"/>
      <c r="U466" s="27" t="s">
        <v>37</v>
      </c>
      <c r="V466" s="186"/>
      <c r="W466" s="56"/>
      <c r="X466" s="187"/>
      <c r="Y466" s="187"/>
      <c r="Z466" s="187"/>
      <c r="AA466" s="62"/>
      <c r="AB466" s="62"/>
      <c r="AC466" s="188"/>
      <c r="AD466" s="258"/>
      <c r="AE466" s="258"/>
      <c r="AF466" s="56"/>
      <c r="AG466" s="28"/>
      <c r="AH466" s="56"/>
      <c r="AI466" s="28"/>
      <c r="AJ466" s="132"/>
      <c r="AK466" s="199"/>
      <c r="AL466" s="285"/>
      <c r="AM466" s="86" t="str">
        <f t="shared" si="39"/>
        <v/>
      </c>
      <c r="AN466" s="121" t="str">
        <f t="shared" si="40"/>
        <v/>
      </c>
      <c r="AO466" s="121" t="str">
        <f t="shared" si="41"/>
        <v/>
      </c>
      <c r="AP466" s="121" t="str">
        <f t="shared" si="42"/>
        <v/>
      </c>
      <c r="AQ466" s="87" t="str">
        <f t="shared" si="43"/>
        <v/>
      </c>
      <c r="AR466" s="37"/>
      <c r="AS466" s="233"/>
      <c r="AT466" s="37"/>
    </row>
    <row r="467" spans="2:46" ht="13.5" customHeight="1" thickBot="1" x14ac:dyDescent="0.2">
      <c r="B467" s="286"/>
      <c r="C467" s="27"/>
      <c r="D467" s="186"/>
      <c r="E467" s="56"/>
      <c r="F467" s="189"/>
      <c r="G467" s="189"/>
      <c r="H467" s="189"/>
      <c r="I467" s="56"/>
      <c r="J467" s="56"/>
      <c r="K467" s="188"/>
      <c r="L467" s="258"/>
      <c r="M467" s="258"/>
      <c r="N467" s="56"/>
      <c r="O467" s="28"/>
      <c r="P467" s="56"/>
      <c r="Q467" s="28"/>
      <c r="R467" s="184"/>
      <c r="S467" s="213"/>
      <c r="T467" s="286"/>
      <c r="U467" s="27"/>
      <c r="V467" s="186"/>
      <c r="W467" s="56"/>
      <c r="X467" s="189"/>
      <c r="Y467" s="189"/>
      <c r="Z467" s="189"/>
      <c r="AA467" s="56"/>
      <c r="AB467" s="56"/>
      <c r="AC467" s="188"/>
      <c r="AD467" s="258"/>
      <c r="AE467" s="258"/>
      <c r="AF467" s="56"/>
      <c r="AG467" s="28"/>
      <c r="AH467" s="56"/>
      <c r="AI467" s="28"/>
      <c r="AJ467" s="184"/>
      <c r="AK467" s="199"/>
      <c r="AL467" s="286"/>
      <c r="AM467" s="122" t="str">
        <f t="shared" si="39"/>
        <v/>
      </c>
      <c r="AN467" s="123" t="str">
        <f t="shared" si="40"/>
        <v/>
      </c>
      <c r="AO467" s="123" t="str">
        <f t="shared" si="41"/>
        <v/>
      </c>
      <c r="AP467" s="123" t="str">
        <f t="shared" si="42"/>
        <v/>
      </c>
      <c r="AQ467" s="124" t="str">
        <f t="shared" si="43"/>
        <v/>
      </c>
      <c r="AR467" s="37"/>
      <c r="AS467" s="233"/>
      <c r="AT467" s="37"/>
    </row>
    <row r="468" spans="2:46" ht="13.5" customHeight="1" x14ac:dyDescent="0.15">
      <c r="B468" s="284" t="s">
        <v>158</v>
      </c>
      <c r="C468" s="25" t="s">
        <v>33</v>
      </c>
      <c r="D468" s="39"/>
      <c r="E468" s="55"/>
      <c r="F468" s="96"/>
      <c r="G468" s="96"/>
      <c r="H468" s="96"/>
      <c r="I468" s="60"/>
      <c r="J468" s="60"/>
      <c r="K468" s="61"/>
      <c r="L468" s="257"/>
      <c r="M468" s="257"/>
      <c r="N468" s="55"/>
      <c r="O468" s="26"/>
      <c r="P468" s="55"/>
      <c r="Q468" s="26"/>
      <c r="R468" s="131"/>
      <c r="S468" s="213"/>
      <c r="T468" s="284" t="s">
        <v>158</v>
      </c>
      <c r="U468" s="25" t="s">
        <v>33</v>
      </c>
      <c r="V468" s="39"/>
      <c r="W468" s="55"/>
      <c r="X468" s="96"/>
      <c r="Y468" s="96"/>
      <c r="Z468" s="96"/>
      <c r="AA468" s="60"/>
      <c r="AB468" s="60"/>
      <c r="AC468" s="61"/>
      <c r="AD468" s="257"/>
      <c r="AE468" s="257"/>
      <c r="AF468" s="55"/>
      <c r="AG468" s="26"/>
      <c r="AH468" s="55"/>
      <c r="AI468" s="26"/>
      <c r="AJ468" s="131"/>
      <c r="AK468" s="199"/>
      <c r="AL468" s="284" t="s">
        <v>158</v>
      </c>
      <c r="AM468" s="119" t="str">
        <f t="shared" si="39"/>
        <v/>
      </c>
      <c r="AN468" s="95" t="str">
        <f t="shared" si="40"/>
        <v/>
      </c>
      <c r="AO468" s="95" t="str">
        <f t="shared" si="41"/>
        <v/>
      </c>
      <c r="AP468" s="95" t="str">
        <f t="shared" si="42"/>
        <v/>
      </c>
      <c r="AQ468" s="120" t="str">
        <f t="shared" si="43"/>
        <v/>
      </c>
      <c r="AR468" s="37"/>
      <c r="AS468" s="233"/>
      <c r="AT468" s="37"/>
    </row>
    <row r="469" spans="2:46" ht="13.5" customHeight="1" x14ac:dyDescent="0.15">
      <c r="B469" s="285"/>
      <c r="C469" s="27" t="s">
        <v>34</v>
      </c>
      <c r="D469" s="186"/>
      <c r="E469" s="56"/>
      <c r="F469" s="187"/>
      <c r="G469" s="187"/>
      <c r="H469" s="187"/>
      <c r="I469" s="62"/>
      <c r="J469" s="62"/>
      <c r="K469" s="188"/>
      <c r="L469" s="258"/>
      <c r="M469" s="258"/>
      <c r="N469" s="56"/>
      <c r="O469" s="28"/>
      <c r="P469" s="56"/>
      <c r="Q469" s="28"/>
      <c r="R469" s="132"/>
      <c r="S469" s="213"/>
      <c r="T469" s="285"/>
      <c r="U469" s="27" t="s">
        <v>34</v>
      </c>
      <c r="V469" s="186"/>
      <c r="W469" s="56"/>
      <c r="X469" s="187"/>
      <c r="Y469" s="187"/>
      <c r="Z469" s="187"/>
      <c r="AA469" s="62"/>
      <c r="AB469" s="62"/>
      <c r="AC469" s="188"/>
      <c r="AD469" s="258"/>
      <c r="AE469" s="258"/>
      <c r="AF469" s="56"/>
      <c r="AG469" s="28"/>
      <c r="AH469" s="56"/>
      <c r="AI469" s="28"/>
      <c r="AJ469" s="132"/>
      <c r="AK469" s="199"/>
      <c r="AL469" s="285"/>
      <c r="AM469" s="86" t="str">
        <f t="shared" si="39"/>
        <v/>
      </c>
      <c r="AN469" s="121" t="str">
        <f t="shared" si="40"/>
        <v/>
      </c>
      <c r="AO469" s="121" t="str">
        <f t="shared" si="41"/>
        <v/>
      </c>
      <c r="AP469" s="121" t="str">
        <f t="shared" si="42"/>
        <v/>
      </c>
      <c r="AQ469" s="87" t="str">
        <f t="shared" si="43"/>
        <v/>
      </c>
      <c r="AR469" s="37"/>
      <c r="AS469" s="233"/>
      <c r="AT469" s="37"/>
    </row>
    <row r="470" spans="2:46" ht="13.5" customHeight="1" x14ac:dyDescent="0.15">
      <c r="B470" s="285"/>
      <c r="C470" s="27" t="s">
        <v>35</v>
      </c>
      <c r="D470" s="186"/>
      <c r="E470" s="56"/>
      <c r="F470" s="187"/>
      <c r="G470" s="187"/>
      <c r="H470" s="187"/>
      <c r="I470" s="62"/>
      <c r="J470" s="62"/>
      <c r="K470" s="188"/>
      <c r="L470" s="258"/>
      <c r="M470" s="258"/>
      <c r="N470" s="56"/>
      <c r="O470" s="28"/>
      <c r="P470" s="56"/>
      <c r="Q470" s="28"/>
      <c r="R470" s="132"/>
      <c r="S470" s="213"/>
      <c r="T470" s="285"/>
      <c r="U470" s="27" t="s">
        <v>35</v>
      </c>
      <c r="V470" s="186"/>
      <c r="W470" s="56"/>
      <c r="X470" s="187"/>
      <c r="Y470" s="187"/>
      <c r="Z470" s="187"/>
      <c r="AA470" s="62"/>
      <c r="AB470" s="62"/>
      <c r="AC470" s="188"/>
      <c r="AD470" s="258"/>
      <c r="AE470" s="258"/>
      <c r="AF470" s="56"/>
      <c r="AG470" s="28"/>
      <c r="AH470" s="56"/>
      <c r="AI470" s="28"/>
      <c r="AJ470" s="132"/>
      <c r="AK470" s="199"/>
      <c r="AL470" s="285"/>
      <c r="AM470" s="86" t="str">
        <f t="shared" si="39"/>
        <v/>
      </c>
      <c r="AN470" s="121" t="str">
        <f t="shared" si="40"/>
        <v/>
      </c>
      <c r="AO470" s="121" t="str">
        <f t="shared" si="41"/>
        <v/>
      </c>
      <c r="AP470" s="121" t="str">
        <f t="shared" si="42"/>
        <v/>
      </c>
      <c r="AQ470" s="87" t="str">
        <f t="shared" si="43"/>
        <v/>
      </c>
      <c r="AR470" s="37"/>
      <c r="AS470" s="233"/>
      <c r="AT470" s="37"/>
    </row>
    <row r="471" spans="2:46" ht="13.5" customHeight="1" x14ac:dyDescent="0.15">
      <c r="B471" s="285"/>
      <c r="C471" s="27" t="s">
        <v>37</v>
      </c>
      <c r="D471" s="186"/>
      <c r="E471" s="56"/>
      <c r="F471" s="187"/>
      <c r="G471" s="187"/>
      <c r="H471" s="187"/>
      <c r="I471" s="62"/>
      <c r="J471" s="62"/>
      <c r="K471" s="188"/>
      <c r="L471" s="258"/>
      <c r="M471" s="258"/>
      <c r="N471" s="56"/>
      <c r="O471" s="28"/>
      <c r="P471" s="56"/>
      <c r="Q471" s="28"/>
      <c r="R471" s="132"/>
      <c r="S471" s="213"/>
      <c r="T471" s="285"/>
      <c r="U471" s="27" t="s">
        <v>37</v>
      </c>
      <c r="V471" s="186"/>
      <c r="W471" s="56"/>
      <c r="X471" s="187"/>
      <c r="Y471" s="187"/>
      <c r="Z471" s="187"/>
      <c r="AA471" s="62"/>
      <c r="AB471" s="62"/>
      <c r="AC471" s="188"/>
      <c r="AD471" s="258"/>
      <c r="AE471" s="258"/>
      <c r="AF471" s="56"/>
      <c r="AG471" s="28"/>
      <c r="AH471" s="56"/>
      <c r="AI471" s="28"/>
      <c r="AJ471" s="132"/>
      <c r="AK471" s="199"/>
      <c r="AL471" s="285"/>
      <c r="AM471" s="86" t="str">
        <f t="shared" si="39"/>
        <v/>
      </c>
      <c r="AN471" s="121" t="str">
        <f t="shared" si="40"/>
        <v/>
      </c>
      <c r="AO471" s="121" t="str">
        <f t="shared" si="41"/>
        <v/>
      </c>
      <c r="AP471" s="121" t="str">
        <f t="shared" si="42"/>
        <v/>
      </c>
      <c r="AQ471" s="87" t="str">
        <f t="shared" si="43"/>
        <v/>
      </c>
      <c r="AR471" s="37"/>
      <c r="AS471" s="233"/>
      <c r="AT471" s="37"/>
    </row>
    <row r="472" spans="2:46" ht="13.5" customHeight="1" thickBot="1" x14ac:dyDescent="0.2">
      <c r="B472" s="286"/>
      <c r="C472" s="27"/>
      <c r="D472" s="186"/>
      <c r="E472" s="56"/>
      <c r="F472" s="189"/>
      <c r="G472" s="189"/>
      <c r="H472" s="189"/>
      <c r="I472" s="56"/>
      <c r="J472" s="56"/>
      <c r="K472" s="188"/>
      <c r="L472" s="258"/>
      <c r="M472" s="258"/>
      <c r="N472" s="56"/>
      <c r="O472" s="28"/>
      <c r="P472" s="56"/>
      <c r="Q472" s="28"/>
      <c r="R472" s="184"/>
      <c r="S472" s="213"/>
      <c r="T472" s="286"/>
      <c r="U472" s="27"/>
      <c r="V472" s="186"/>
      <c r="W472" s="56"/>
      <c r="X472" s="189"/>
      <c r="Y472" s="189"/>
      <c r="Z472" s="189"/>
      <c r="AA472" s="56"/>
      <c r="AB472" s="56"/>
      <c r="AC472" s="188"/>
      <c r="AD472" s="258"/>
      <c r="AE472" s="258"/>
      <c r="AF472" s="56"/>
      <c r="AG472" s="28"/>
      <c r="AH472" s="56"/>
      <c r="AI472" s="28"/>
      <c r="AJ472" s="184"/>
      <c r="AK472" s="199"/>
      <c r="AL472" s="286"/>
      <c r="AM472" s="122" t="str">
        <f t="shared" si="39"/>
        <v/>
      </c>
      <c r="AN472" s="123" t="str">
        <f t="shared" si="40"/>
        <v/>
      </c>
      <c r="AO472" s="123" t="str">
        <f t="shared" si="41"/>
        <v/>
      </c>
      <c r="AP472" s="123" t="str">
        <f t="shared" si="42"/>
        <v/>
      </c>
      <c r="AQ472" s="124" t="str">
        <f t="shared" si="43"/>
        <v/>
      </c>
      <c r="AR472" s="37"/>
      <c r="AS472" s="233"/>
      <c r="AT472" s="37"/>
    </row>
    <row r="473" spans="2:46" ht="13.5" customHeight="1" x14ac:dyDescent="0.15">
      <c r="B473" s="284" t="s">
        <v>159</v>
      </c>
      <c r="C473" s="25" t="s">
        <v>33</v>
      </c>
      <c r="D473" s="39"/>
      <c r="E473" s="55"/>
      <c r="F473" s="96"/>
      <c r="G473" s="96"/>
      <c r="H473" s="96"/>
      <c r="I473" s="60"/>
      <c r="J473" s="60"/>
      <c r="K473" s="61"/>
      <c r="L473" s="257"/>
      <c r="M473" s="257"/>
      <c r="N473" s="55"/>
      <c r="O473" s="26"/>
      <c r="P473" s="55"/>
      <c r="Q473" s="26"/>
      <c r="R473" s="131"/>
      <c r="S473" s="213"/>
      <c r="T473" s="284" t="s">
        <v>159</v>
      </c>
      <c r="U473" s="25" t="s">
        <v>33</v>
      </c>
      <c r="V473" s="39"/>
      <c r="W473" s="55"/>
      <c r="X473" s="96"/>
      <c r="Y473" s="96"/>
      <c r="Z473" s="96"/>
      <c r="AA473" s="60"/>
      <c r="AB473" s="60"/>
      <c r="AC473" s="61"/>
      <c r="AD473" s="257"/>
      <c r="AE473" s="257"/>
      <c r="AF473" s="55"/>
      <c r="AG473" s="26"/>
      <c r="AH473" s="55"/>
      <c r="AI473" s="26"/>
      <c r="AJ473" s="131"/>
      <c r="AK473" s="199"/>
      <c r="AL473" s="284" t="s">
        <v>159</v>
      </c>
      <c r="AM473" s="119" t="str">
        <f t="shared" si="39"/>
        <v/>
      </c>
      <c r="AN473" s="95" t="str">
        <f t="shared" si="40"/>
        <v/>
      </c>
      <c r="AO473" s="95" t="str">
        <f t="shared" si="41"/>
        <v/>
      </c>
      <c r="AP473" s="95" t="str">
        <f t="shared" si="42"/>
        <v/>
      </c>
      <c r="AQ473" s="120" t="str">
        <f t="shared" si="43"/>
        <v/>
      </c>
      <c r="AR473" s="37"/>
      <c r="AS473" s="233"/>
      <c r="AT473" s="37"/>
    </row>
    <row r="474" spans="2:46" ht="13.5" customHeight="1" x14ac:dyDescent="0.15">
      <c r="B474" s="285"/>
      <c r="C474" s="27" t="s">
        <v>34</v>
      </c>
      <c r="D474" s="186"/>
      <c r="E474" s="56"/>
      <c r="F474" s="187"/>
      <c r="G474" s="187"/>
      <c r="H474" s="187"/>
      <c r="I474" s="62"/>
      <c r="J474" s="62"/>
      <c r="K474" s="188"/>
      <c r="L474" s="258"/>
      <c r="M474" s="258"/>
      <c r="N474" s="56"/>
      <c r="O474" s="28"/>
      <c r="P474" s="56"/>
      <c r="Q474" s="28"/>
      <c r="R474" s="132"/>
      <c r="S474" s="213"/>
      <c r="T474" s="285"/>
      <c r="U474" s="27" t="s">
        <v>34</v>
      </c>
      <c r="V474" s="186"/>
      <c r="W474" s="56"/>
      <c r="X474" s="187"/>
      <c r="Y474" s="187"/>
      <c r="Z474" s="187"/>
      <c r="AA474" s="62"/>
      <c r="AB474" s="62"/>
      <c r="AC474" s="188"/>
      <c r="AD474" s="258"/>
      <c r="AE474" s="258"/>
      <c r="AF474" s="56"/>
      <c r="AG474" s="28"/>
      <c r="AH474" s="56"/>
      <c r="AI474" s="28"/>
      <c r="AJ474" s="132"/>
      <c r="AK474" s="199"/>
      <c r="AL474" s="285"/>
      <c r="AM474" s="86" t="str">
        <f t="shared" si="39"/>
        <v/>
      </c>
      <c r="AN474" s="121" t="str">
        <f t="shared" si="40"/>
        <v/>
      </c>
      <c r="AO474" s="121" t="str">
        <f t="shared" si="41"/>
        <v/>
      </c>
      <c r="AP474" s="121" t="str">
        <f t="shared" si="42"/>
        <v/>
      </c>
      <c r="AQ474" s="87" t="str">
        <f t="shared" si="43"/>
        <v/>
      </c>
      <c r="AR474" s="37"/>
      <c r="AS474" s="233"/>
      <c r="AT474" s="37"/>
    </row>
    <row r="475" spans="2:46" ht="13.5" customHeight="1" x14ac:dyDescent="0.15">
      <c r="B475" s="285"/>
      <c r="C475" s="27" t="s">
        <v>35</v>
      </c>
      <c r="D475" s="186"/>
      <c r="E475" s="56"/>
      <c r="F475" s="187"/>
      <c r="G475" s="187"/>
      <c r="H475" s="187"/>
      <c r="I475" s="62"/>
      <c r="J475" s="62"/>
      <c r="K475" s="188"/>
      <c r="L475" s="258"/>
      <c r="M475" s="258"/>
      <c r="N475" s="56"/>
      <c r="O475" s="28"/>
      <c r="P475" s="56"/>
      <c r="Q475" s="28"/>
      <c r="R475" s="132"/>
      <c r="S475" s="213"/>
      <c r="T475" s="285"/>
      <c r="U475" s="27" t="s">
        <v>35</v>
      </c>
      <c r="V475" s="186"/>
      <c r="W475" s="56"/>
      <c r="X475" s="187"/>
      <c r="Y475" s="187"/>
      <c r="Z475" s="187"/>
      <c r="AA475" s="62"/>
      <c r="AB475" s="62"/>
      <c r="AC475" s="188"/>
      <c r="AD475" s="258"/>
      <c r="AE475" s="258"/>
      <c r="AF475" s="56"/>
      <c r="AG475" s="28"/>
      <c r="AH475" s="56"/>
      <c r="AI475" s="28"/>
      <c r="AJ475" s="132"/>
      <c r="AK475" s="199"/>
      <c r="AL475" s="285"/>
      <c r="AM475" s="86" t="str">
        <f t="shared" si="39"/>
        <v/>
      </c>
      <c r="AN475" s="121" t="str">
        <f t="shared" si="40"/>
        <v/>
      </c>
      <c r="AO475" s="121" t="str">
        <f t="shared" si="41"/>
        <v/>
      </c>
      <c r="AP475" s="121" t="str">
        <f t="shared" si="42"/>
        <v/>
      </c>
      <c r="AQ475" s="87" t="str">
        <f t="shared" si="43"/>
        <v/>
      </c>
      <c r="AR475" s="37"/>
      <c r="AS475" s="233"/>
      <c r="AT475" s="37"/>
    </row>
    <row r="476" spans="2:46" ht="13.5" customHeight="1" x14ac:dyDescent="0.15">
      <c r="B476" s="285"/>
      <c r="C476" s="27" t="s">
        <v>37</v>
      </c>
      <c r="D476" s="186"/>
      <c r="E476" s="56"/>
      <c r="F476" s="187"/>
      <c r="G476" s="187"/>
      <c r="H476" s="187"/>
      <c r="I476" s="62"/>
      <c r="J476" s="62"/>
      <c r="K476" s="188"/>
      <c r="L476" s="258"/>
      <c r="M476" s="258"/>
      <c r="N476" s="56"/>
      <c r="O476" s="28"/>
      <c r="P476" s="56"/>
      <c r="Q476" s="28"/>
      <c r="R476" s="132"/>
      <c r="S476" s="213"/>
      <c r="T476" s="285"/>
      <c r="U476" s="27" t="s">
        <v>37</v>
      </c>
      <c r="V476" s="186"/>
      <c r="W476" s="56"/>
      <c r="X476" s="187"/>
      <c r="Y476" s="187"/>
      <c r="Z476" s="187"/>
      <c r="AA476" s="62"/>
      <c r="AB476" s="62"/>
      <c r="AC476" s="188"/>
      <c r="AD476" s="258"/>
      <c r="AE476" s="258"/>
      <c r="AF476" s="56"/>
      <c r="AG476" s="28"/>
      <c r="AH476" s="56"/>
      <c r="AI476" s="28"/>
      <c r="AJ476" s="132"/>
      <c r="AK476" s="199"/>
      <c r="AL476" s="285"/>
      <c r="AM476" s="86" t="str">
        <f t="shared" si="39"/>
        <v/>
      </c>
      <c r="AN476" s="121" t="str">
        <f t="shared" si="40"/>
        <v/>
      </c>
      <c r="AO476" s="121" t="str">
        <f t="shared" si="41"/>
        <v/>
      </c>
      <c r="AP476" s="121" t="str">
        <f t="shared" si="42"/>
        <v/>
      </c>
      <c r="AQ476" s="87" t="str">
        <f t="shared" si="43"/>
        <v/>
      </c>
      <c r="AR476" s="37"/>
      <c r="AS476" s="233"/>
      <c r="AT476" s="37"/>
    </row>
    <row r="477" spans="2:46" ht="13.5" customHeight="1" thickBot="1" x14ac:dyDescent="0.2">
      <c r="B477" s="286"/>
      <c r="C477" s="27"/>
      <c r="D477" s="186"/>
      <c r="E477" s="56"/>
      <c r="F477" s="189"/>
      <c r="G477" s="189"/>
      <c r="H477" s="189"/>
      <c r="I477" s="56"/>
      <c r="J477" s="56"/>
      <c r="K477" s="188"/>
      <c r="L477" s="258"/>
      <c r="M477" s="258"/>
      <c r="N477" s="56"/>
      <c r="O477" s="28"/>
      <c r="P477" s="56"/>
      <c r="Q477" s="28"/>
      <c r="R477" s="184"/>
      <c r="S477" s="213"/>
      <c r="T477" s="286"/>
      <c r="U477" s="27"/>
      <c r="V477" s="186"/>
      <c r="W477" s="56"/>
      <c r="X477" s="189"/>
      <c r="Y477" s="189"/>
      <c r="Z477" s="189"/>
      <c r="AA477" s="56"/>
      <c r="AB477" s="56"/>
      <c r="AC477" s="188"/>
      <c r="AD477" s="258"/>
      <c r="AE477" s="258"/>
      <c r="AF477" s="56"/>
      <c r="AG477" s="28"/>
      <c r="AH477" s="56"/>
      <c r="AI477" s="28"/>
      <c r="AJ477" s="184"/>
      <c r="AK477" s="199"/>
      <c r="AL477" s="286"/>
      <c r="AM477" s="122" t="str">
        <f t="shared" si="39"/>
        <v/>
      </c>
      <c r="AN477" s="123" t="str">
        <f t="shared" si="40"/>
        <v/>
      </c>
      <c r="AO477" s="123" t="str">
        <f t="shared" si="41"/>
        <v/>
      </c>
      <c r="AP477" s="123" t="str">
        <f t="shared" si="42"/>
        <v/>
      </c>
      <c r="AQ477" s="124" t="str">
        <f t="shared" si="43"/>
        <v/>
      </c>
      <c r="AR477" s="37"/>
      <c r="AS477" s="233"/>
      <c r="AT477" s="37"/>
    </row>
    <row r="478" spans="2:46" ht="13.5" customHeight="1" x14ac:dyDescent="0.15">
      <c r="B478" s="284" t="s">
        <v>160</v>
      </c>
      <c r="C478" s="25" t="s">
        <v>33</v>
      </c>
      <c r="D478" s="39"/>
      <c r="E478" s="55"/>
      <c r="F478" s="96"/>
      <c r="G478" s="96"/>
      <c r="H478" s="96"/>
      <c r="I478" s="60"/>
      <c r="J478" s="60"/>
      <c r="K478" s="61"/>
      <c r="L478" s="257"/>
      <c r="M478" s="257"/>
      <c r="N478" s="55"/>
      <c r="O478" s="26"/>
      <c r="P478" s="55"/>
      <c r="Q478" s="26"/>
      <c r="R478" s="131"/>
      <c r="S478" s="213"/>
      <c r="T478" s="284" t="s">
        <v>160</v>
      </c>
      <c r="U478" s="25" t="s">
        <v>33</v>
      </c>
      <c r="V478" s="39"/>
      <c r="W478" s="55"/>
      <c r="X478" s="96"/>
      <c r="Y478" s="96"/>
      <c r="Z478" s="96"/>
      <c r="AA478" s="60"/>
      <c r="AB478" s="60"/>
      <c r="AC478" s="61"/>
      <c r="AD478" s="257"/>
      <c r="AE478" s="257"/>
      <c r="AF478" s="55"/>
      <c r="AG478" s="26"/>
      <c r="AH478" s="55"/>
      <c r="AI478" s="26"/>
      <c r="AJ478" s="131"/>
      <c r="AK478" s="199"/>
      <c r="AL478" s="284" t="s">
        <v>160</v>
      </c>
      <c r="AM478" s="119" t="str">
        <f t="shared" si="39"/>
        <v/>
      </c>
      <c r="AN478" s="95" t="str">
        <f t="shared" si="40"/>
        <v/>
      </c>
      <c r="AO478" s="95" t="str">
        <f t="shared" si="41"/>
        <v/>
      </c>
      <c r="AP478" s="95" t="str">
        <f t="shared" si="42"/>
        <v/>
      </c>
      <c r="AQ478" s="120" t="str">
        <f t="shared" si="43"/>
        <v/>
      </c>
      <c r="AR478" s="37"/>
      <c r="AS478" s="233"/>
      <c r="AT478" s="37"/>
    </row>
    <row r="479" spans="2:46" ht="13.5" customHeight="1" x14ac:dyDescent="0.15">
      <c r="B479" s="285"/>
      <c r="C479" s="27" t="s">
        <v>34</v>
      </c>
      <c r="D479" s="186"/>
      <c r="E479" s="56"/>
      <c r="F479" s="187"/>
      <c r="G479" s="187"/>
      <c r="H479" s="187"/>
      <c r="I479" s="62"/>
      <c r="J479" s="62"/>
      <c r="K479" s="188"/>
      <c r="L479" s="258"/>
      <c r="M479" s="258"/>
      <c r="N479" s="56"/>
      <c r="O479" s="28"/>
      <c r="P479" s="56"/>
      <c r="Q479" s="28"/>
      <c r="R479" s="132"/>
      <c r="S479" s="213"/>
      <c r="T479" s="285"/>
      <c r="U479" s="27" t="s">
        <v>34</v>
      </c>
      <c r="V479" s="186"/>
      <c r="W479" s="56"/>
      <c r="X479" s="187"/>
      <c r="Y479" s="187"/>
      <c r="Z479" s="187"/>
      <c r="AA479" s="62"/>
      <c r="AB479" s="62"/>
      <c r="AC479" s="188"/>
      <c r="AD479" s="258"/>
      <c r="AE479" s="258"/>
      <c r="AF479" s="56"/>
      <c r="AG479" s="28"/>
      <c r="AH479" s="56"/>
      <c r="AI479" s="28"/>
      <c r="AJ479" s="132"/>
      <c r="AK479" s="199"/>
      <c r="AL479" s="285"/>
      <c r="AM479" s="86" t="str">
        <f t="shared" si="39"/>
        <v/>
      </c>
      <c r="AN479" s="121" t="str">
        <f t="shared" si="40"/>
        <v/>
      </c>
      <c r="AO479" s="121" t="str">
        <f t="shared" si="41"/>
        <v/>
      </c>
      <c r="AP479" s="121" t="str">
        <f t="shared" si="42"/>
        <v/>
      </c>
      <c r="AQ479" s="87" t="str">
        <f t="shared" si="43"/>
        <v/>
      </c>
      <c r="AR479" s="37"/>
      <c r="AS479" s="233"/>
      <c r="AT479" s="37"/>
    </row>
    <row r="480" spans="2:46" ht="13.5" customHeight="1" x14ac:dyDescent="0.15">
      <c r="B480" s="285"/>
      <c r="C480" s="27" t="s">
        <v>35</v>
      </c>
      <c r="D480" s="186"/>
      <c r="E480" s="56"/>
      <c r="F480" s="187"/>
      <c r="G480" s="187"/>
      <c r="H480" s="187"/>
      <c r="I480" s="62"/>
      <c r="J480" s="62"/>
      <c r="K480" s="188"/>
      <c r="L480" s="258"/>
      <c r="M480" s="258"/>
      <c r="N480" s="56"/>
      <c r="O480" s="28"/>
      <c r="P480" s="56"/>
      <c r="Q480" s="28"/>
      <c r="R480" s="132"/>
      <c r="S480" s="213"/>
      <c r="T480" s="285"/>
      <c r="U480" s="27" t="s">
        <v>35</v>
      </c>
      <c r="V480" s="186"/>
      <c r="W480" s="56"/>
      <c r="X480" s="187"/>
      <c r="Y480" s="187"/>
      <c r="Z480" s="187"/>
      <c r="AA480" s="62"/>
      <c r="AB480" s="62"/>
      <c r="AC480" s="188"/>
      <c r="AD480" s="258"/>
      <c r="AE480" s="258"/>
      <c r="AF480" s="56"/>
      <c r="AG480" s="28"/>
      <c r="AH480" s="56"/>
      <c r="AI480" s="28"/>
      <c r="AJ480" s="132"/>
      <c r="AK480" s="199"/>
      <c r="AL480" s="285"/>
      <c r="AM480" s="86" t="str">
        <f t="shared" si="39"/>
        <v/>
      </c>
      <c r="AN480" s="121" t="str">
        <f t="shared" si="40"/>
        <v/>
      </c>
      <c r="AO480" s="121" t="str">
        <f t="shared" si="41"/>
        <v/>
      </c>
      <c r="AP480" s="121" t="str">
        <f t="shared" si="42"/>
        <v/>
      </c>
      <c r="AQ480" s="87" t="str">
        <f t="shared" si="43"/>
        <v/>
      </c>
      <c r="AR480" s="37"/>
      <c r="AS480" s="233"/>
      <c r="AT480" s="37"/>
    </row>
    <row r="481" spans="2:46" ht="13.5" customHeight="1" x14ac:dyDescent="0.15">
      <c r="B481" s="285"/>
      <c r="C481" s="27" t="s">
        <v>37</v>
      </c>
      <c r="D481" s="186"/>
      <c r="E481" s="56"/>
      <c r="F481" s="187"/>
      <c r="G481" s="187"/>
      <c r="H481" s="187"/>
      <c r="I481" s="62"/>
      <c r="J481" s="62"/>
      <c r="K481" s="188"/>
      <c r="L481" s="258"/>
      <c r="M481" s="258"/>
      <c r="N481" s="56"/>
      <c r="O481" s="28"/>
      <c r="P481" s="56"/>
      <c r="Q481" s="28"/>
      <c r="R481" s="132"/>
      <c r="S481" s="213"/>
      <c r="T481" s="285"/>
      <c r="U481" s="27" t="s">
        <v>37</v>
      </c>
      <c r="V481" s="186"/>
      <c r="W481" s="56"/>
      <c r="X481" s="187"/>
      <c r="Y481" s="187"/>
      <c r="Z481" s="187"/>
      <c r="AA481" s="62"/>
      <c r="AB481" s="62"/>
      <c r="AC481" s="188"/>
      <c r="AD481" s="258"/>
      <c r="AE481" s="258"/>
      <c r="AF481" s="56"/>
      <c r="AG481" s="28"/>
      <c r="AH481" s="56"/>
      <c r="AI481" s="28"/>
      <c r="AJ481" s="132"/>
      <c r="AK481" s="199"/>
      <c r="AL481" s="285"/>
      <c r="AM481" s="86" t="str">
        <f t="shared" ref="AM481:AM544" si="44">IF(OR(X481="",F481=""),"",X481-F481)</f>
        <v/>
      </c>
      <c r="AN481" s="121" t="str">
        <f t="shared" ref="AN481:AN544" si="45">IF(OR(Y481="",G481=""),"",Y481-G481)</f>
        <v/>
      </c>
      <c r="AO481" s="121" t="str">
        <f t="shared" ref="AO481:AO544" si="46">IF(OR(Z481="",H481=""),"",Z481-H481)</f>
        <v/>
      </c>
      <c r="AP481" s="121" t="str">
        <f t="shared" ref="AP481:AP544" si="47">IF(OR(AA481="",I481=""),"",AA481-I481)</f>
        <v/>
      </c>
      <c r="AQ481" s="87" t="str">
        <f t="shared" ref="AQ481:AQ544" si="48">IF(OR(AB481="",J481=""),"",AB481-J481)</f>
        <v/>
      </c>
      <c r="AR481" s="37"/>
      <c r="AS481" s="233"/>
      <c r="AT481" s="37"/>
    </row>
    <row r="482" spans="2:46" ht="13.5" customHeight="1" thickBot="1" x14ac:dyDescent="0.2">
      <c r="B482" s="286"/>
      <c r="C482" s="27"/>
      <c r="D482" s="186"/>
      <c r="E482" s="56"/>
      <c r="F482" s="189"/>
      <c r="G482" s="189"/>
      <c r="H482" s="189"/>
      <c r="I482" s="56"/>
      <c r="J482" s="56"/>
      <c r="K482" s="188"/>
      <c r="L482" s="258"/>
      <c r="M482" s="258"/>
      <c r="N482" s="56"/>
      <c r="O482" s="28"/>
      <c r="P482" s="56"/>
      <c r="Q482" s="28"/>
      <c r="R482" s="184"/>
      <c r="S482" s="213"/>
      <c r="T482" s="286"/>
      <c r="U482" s="27"/>
      <c r="V482" s="186"/>
      <c r="W482" s="56"/>
      <c r="X482" s="189"/>
      <c r="Y482" s="189"/>
      <c r="Z482" s="189"/>
      <c r="AA482" s="56"/>
      <c r="AB482" s="56"/>
      <c r="AC482" s="188"/>
      <c r="AD482" s="258"/>
      <c r="AE482" s="258"/>
      <c r="AF482" s="56"/>
      <c r="AG482" s="28"/>
      <c r="AH482" s="56"/>
      <c r="AI482" s="28"/>
      <c r="AJ482" s="184"/>
      <c r="AK482" s="199"/>
      <c r="AL482" s="286"/>
      <c r="AM482" s="122" t="str">
        <f t="shared" si="44"/>
        <v/>
      </c>
      <c r="AN482" s="123" t="str">
        <f t="shared" si="45"/>
        <v/>
      </c>
      <c r="AO482" s="123" t="str">
        <f t="shared" si="46"/>
        <v/>
      </c>
      <c r="AP482" s="123" t="str">
        <f t="shared" si="47"/>
        <v/>
      </c>
      <c r="AQ482" s="124" t="str">
        <f t="shared" si="48"/>
        <v/>
      </c>
      <c r="AR482" s="37"/>
      <c r="AS482" s="233"/>
      <c r="AT482" s="37"/>
    </row>
    <row r="483" spans="2:46" ht="13.5" customHeight="1" x14ac:dyDescent="0.15">
      <c r="B483" s="284" t="s">
        <v>161</v>
      </c>
      <c r="C483" s="25" t="s">
        <v>33</v>
      </c>
      <c r="D483" s="39"/>
      <c r="E483" s="55"/>
      <c r="F483" s="96"/>
      <c r="G483" s="96"/>
      <c r="H483" s="96"/>
      <c r="I483" s="60"/>
      <c r="J483" s="60"/>
      <c r="K483" s="61"/>
      <c r="L483" s="257"/>
      <c r="M483" s="257"/>
      <c r="N483" s="55"/>
      <c r="O483" s="26"/>
      <c r="P483" s="55"/>
      <c r="Q483" s="26"/>
      <c r="R483" s="131"/>
      <c r="S483" s="213"/>
      <c r="T483" s="284" t="s">
        <v>161</v>
      </c>
      <c r="U483" s="25" t="s">
        <v>33</v>
      </c>
      <c r="V483" s="39"/>
      <c r="W483" s="55"/>
      <c r="X483" s="96"/>
      <c r="Y483" s="96"/>
      <c r="Z483" s="96"/>
      <c r="AA483" s="60"/>
      <c r="AB483" s="60"/>
      <c r="AC483" s="61"/>
      <c r="AD483" s="257"/>
      <c r="AE483" s="257"/>
      <c r="AF483" s="55"/>
      <c r="AG483" s="26"/>
      <c r="AH483" s="55"/>
      <c r="AI483" s="26"/>
      <c r="AJ483" s="131"/>
      <c r="AK483" s="199"/>
      <c r="AL483" s="284" t="s">
        <v>161</v>
      </c>
      <c r="AM483" s="119" t="str">
        <f t="shared" si="44"/>
        <v/>
      </c>
      <c r="AN483" s="95" t="str">
        <f t="shared" si="45"/>
        <v/>
      </c>
      <c r="AO483" s="95" t="str">
        <f t="shared" si="46"/>
        <v/>
      </c>
      <c r="AP483" s="95" t="str">
        <f t="shared" si="47"/>
        <v/>
      </c>
      <c r="AQ483" s="120" t="str">
        <f t="shared" si="48"/>
        <v/>
      </c>
      <c r="AR483" s="37"/>
      <c r="AS483" s="233"/>
      <c r="AT483" s="37"/>
    </row>
    <row r="484" spans="2:46" ht="13.5" customHeight="1" x14ac:dyDescent="0.15">
      <c r="B484" s="285"/>
      <c r="C484" s="27" t="s">
        <v>34</v>
      </c>
      <c r="D484" s="186"/>
      <c r="E484" s="56"/>
      <c r="F484" s="187"/>
      <c r="G484" s="187"/>
      <c r="H484" s="187"/>
      <c r="I484" s="62"/>
      <c r="J484" s="62"/>
      <c r="K484" s="188"/>
      <c r="L484" s="258"/>
      <c r="M484" s="258"/>
      <c r="N484" s="56"/>
      <c r="O484" s="28"/>
      <c r="P484" s="56"/>
      <c r="Q484" s="28"/>
      <c r="R484" s="132"/>
      <c r="S484" s="213"/>
      <c r="T484" s="285"/>
      <c r="U484" s="27" t="s">
        <v>34</v>
      </c>
      <c r="V484" s="186"/>
      <c r="W484" s="56"/>
      <c r="X484" s="187"/>
      <c r="Y484" s="187"/>
      <c r="Z484" s="187"/>
      <c r="AA484" s="62"/>
      <c r="AB484" s="62"/>
      <c r="AC484" s="188"/>
      <c r="AD484" s="258"/>
      <c r="AE484" s="258"/>
      <c r="AF484" s="56"/>
      <c r="AG484" s="28"/>
      <c r="AH484" s="56"/>
      <c r="AI484" s="28"/>
      <c r="AJ484" s="132"/>
      <c r="AK484" s="199"/>
      <c r="AL484" s="285"/>
      <c r="AM484" s="86" t="str">
        <f t="shared" si="44"/>
        <v/>
      </c>
      <c r="AN484" s="121" t="str">
        <f t="shared" si="45"/>
        <v/>
      </c>
      <c r="AO484" s="121" t="str">
        <f t="shared" si="46"/>
        <v/>
      </c>
      <c r="AP484" s="121" t="str">
        <f t="shared" si="47"/>
        <v/>
      </c>
      <c r="AQ484" s="87" t="str">
        <f t="shared" si="48"/>
        <v/>
      </c>
      <c r="AR484" s="37"/>
      <c r="AS484" s="233"/>
      <c r="AT484" s="37"/>
    </row>
    <row r="485" spans="2:46" ht="13.5" customHeight="1" x14ac:dyDescent="0.15">
      <c r="B485" s="285"/>
      <c r="C485" s="27" t="s">
        <v>35</v>
      </c>
      <c r="D485" s="186"/>
      <c r="E485" s="56"/>
      <c r="F485" s="187"/>
      <c r="G485" s="187"/>
      <c r="H485" s="187"/>
      <c r="I485" s="62"/>
      <c r="J485" s="62"/>
      <c r="K485" s="188"/>
      <c r="L485" s="258"/>
      <c r="M485" s="258"/>
      <c r="N485" s="56"/>
      <c r="O485" s="28"/>
      <c r="P485" s="56"/>
      <c r="Q485" s="28"/>
      <c r="R485" s="132"/>
      <c r="S485" s="213"/>
      <c r="T485" s="285"/>
      <c r="U485" s="27" t="s">
        <v>35</v>
      </c>
      <c r="V485" s="186"/>
      <c r="W485" s="56"/>
      <c r="X485" s="187"/>
      <c r="Y485" s="187"/>
      <c r="Z485" s="187"/>
      <c r="AA485" s="62"/>
      <c r="AB485" s="62"/>
      <c r="AC485" s="188"/>
      <c r="AD485" s="258"/>
      <c r="AE485" s="258"/>
      <c r="AF485" s="56"/>
      <c r="AG485" s="28"/>
      <c r="AH485" s="56"/>
      <c r="AI485" s="28"/>
      <c r="AJ485" s="132"/>
      <c r="AK485" s="199"/>
      <c r="AL485" s="285"/>
      <c r="AM485" s="86" t="str">
        <f t="shared" si="44"/>
        <v/>
      </c>
      <c r="AN485" s="121" t="str">
        <f t="shared" si="45"/>
        <v/>
      </c>
      <c r="AO485" s="121" t="str">
        <f t="shared" si="46"/>
        <v/>
      </c>
      <c r="AP485" s="121" t="str">
        <f t="shared" si="47"/>
        <v/>
      </c>
      <c r="AQ485" s="87" t="str">
        <f t="shared" si="48"/>
        <v/>
      </c>
      <c r="AR485" s="37"/>
      <c r="AS485" s="233"/>
      <c r="AT485" s="37"/>
    </row>
    <row r="486" spans="2:46" ht="13.5" customHeight="1" x14ac:dyDescent="0.15">
      <c r="B486" s="285"/>
      <c r="C486" s="27" t="s">
        <v>37</v>
      </c>
      <c r="D486" s="186"/>
      <c r="E486" s="56"/>
      <c r="F486" s="187"/>
      <c r="G486" s="187"/>
      <c r="H486" s="187"/>
      <c r="I486" s="62"/>
      <c r="J486" s="62"/>
      <c r="K486" s="188"/>
      <c r="L486" s="258"/>
      <c r="M486" s="258"/>
      <c r="N486" s="56"/>
      <c r="O486" s="28"/>
      <c r="P486" s="56"/>
      <c r="Q486" s="28"/>
      <c r="R486" s="132"/>
      <c r="S486" s="213"/>
      <c r="T486" s="285"/>
      <c r="U486" s="27" t="s">
        <v>37</v>
      </c>
      <c r="V486" s="186"/>
      <c r="W486" s="56"/>
      <c r="X486" s="187"/>
      <c r="Y486" s="187"/>
      <c r="Z486" s="187"/>
      <c r="AA486" s="62"/>
      <c r="AB486" s="62"/>
      <c r="AC486" s="188"/>
      <c r="AD486" s="258"/>
      <c r="AE486" s="258"/>
      <c r="AF486" s="56"/>
      <c r="AG486" s="28"/>
      <c r="AH486" s="56"/>
      <c r="AI486" s="28"/>
      <c r="AJ486" s="132"/>
      <c r="AK486" s="199"/>
      <c r="AL486" s="285"/>
      <c r="AM486" s="86" t="str">
        <f t="shared" si="44"/>
        <v/>
      </c>
      <c r="AN486" s="121" t="str">
        <f t="shared" si="45"/>
        <v/>
      </c>
      <c r="AO486" s="121" t="str">
        <f t="shared" si="46"/>
        <v/>
      </c>
      <c r="AP486" s="121" t="str">
        <f t="shared" si="47"/>
        <v/>
      </c>
      <c r="AQ486" s="87" t="str">
        <f t="shared" si="48"/>
        <v/>
      </c>
      <c r="AR486" s="37"/>
      <c r="AS486" s="233"/>
      <c r="AT486" s="37"/>
    </row>
    <row r="487" spans="2:46" ht="13.5" customHeight="1" thickBot="1" x14ac:dyDescent="0.2">
      <c r="B487" s="286"/>
      <c r="C487" s="27"/>
      <c r="D487" s="186"/>
      <c r="E487" s="56"/>
      <c r="F487" s="189"/>
      <c r="G487" s="189"/>
      <c r="H487" s="189"/>
      <c r="I487" s="56"/>
      <c r="J487" s="56"/>
      <c r="K487" s="188"/>
      <c r="L487" s="258"/>
      <c r="M487" s="258"/>
      <c r="N487" s="56"/>
      <c r="O487" s="28"/>
      <c r="P487" s="56"/>
      <c r="Q487" s="28"/>
      <c r="R487" s="184"/>
      <c r="S487" s="213"/>
      <c r="T487" s="286"/>
      <c r="U487" s="27"/>
      <c r="V487" s="186"/>
      <c r="W487" s="56"/>
      <c r="X487" s="189"/>
      <c r="Y487" s="189"/>
      <c r="Z487" s="189"/>
      <c r="AA487" s="56"/>
      <c r="AB487" s="56"/>
      <c r="AC487" s="188"/>
      <c r="AD487" s="258"/>
      <c r="AE487" s="258"/>
      <c r="AF487" s="56"/>
      <c r="AG487" s="28"/>
      <c r="AH487" s="56"/>
      <c r="AI487" s="28"/>
      <c r="AJ487" s="184"/>
      <c r="AK487" s="199"/>
      <c r="AL487" s="286"/>
      <c r="AM487" s="122" t="str">
        <f t="shared" si="44"/>
        <v/>
      </c>
      <c r="AN487" s="123" t="str">
        <f t="shared" si="45"/>
        <v/>
      </c>
      <c r="AO487" s="123" t="str">
        <f t="shared" si="46"/>
        <v/>
      </c>
      <c r="AP487" s="123" t="str">
        <f t="shared" si="47"/>
        <v/>
      </c>
      <c r="AQ487" s="124" t="str">
        <f t="shared" si="48"/>
        <v/>
      </c>
      <c r="AR487" s="37"/>
      <c r="AS487" s="233"/>
      <c r="AT487" s="37"/>
    </row>
    <row r="488" spans="2:46" ht="13.5" customHeight="1" x14ac:dyDescent="0.15">
      <c r="B488" s="284" t="s">
        <v>162</v>
      </c>
      <c r="C488" s="25" t="s">
        <v>33</v>
      </c>
      <c r="D488" s="39"/>
      <c r="E488" s="55"/>
      <c r="F488" s="96"/>
      <c r="G488" s="96"/>
      <c r="H488" s="96"/>
      <c r="I488" s="60"/>
      <c r="J488" s="60"/>
      <c r="K488" s="61"/>
      <c r="L488" s="257"/>
      <c r="M488" s="257"/>
      <c r="N488" s="55"/>
      <c r="O488" s="26"/>
      <c r="P488" s="55"/>
      <c r="Q488" s="26"/>
      <c r="R488" s="131"/>
      <c r="S488" s="213"/>
      <c r="T488" s="284" t="s">
        <v>162</v>
      </c>
      <c r="U488" s="25" t="s">
        <v>33</v>
      </c>
      <c r="V488" s="39"/>
      <c r="W488" s="55"/>
      <c r="X488" s="96"/>
      <c r="Y488" s="96"/>
      <c r="Z488" s="96"/>
      <c r="AA488" s="60"/>
      <c r="AB488" s="60"/>
      <c r="AC488" s="61"/>
      <c r="AD488" s="257"/>
      <c r="AE488" s="257"/>
      <c r="AF488" s="55"/>
      <c r="AG488" s="26"/>
      <c r="AH488" s="55"/>
      <c r="AI488" s="26"/>
      <c r="AJ488" s="131"/>
      <c r="AK488" s="199"/>
      <c r="AL488" s="284" t="s">
        <v>162</v>
      </c>
      <c r="AM488" s="119" t="str">
        <f t="shared" si="44"/>
        <v/>
      </c>
      <c r="AN488" s="95" t="str">
        <f t="shared" si="45"/>
        <v/>
      </c>
      <c r="AO488" s="95" t="str">
        <f t="shared" si="46"/>
        <v/>
      </c>
      <c r="AP488" s="95" t="str">
        <f t="shared" si="47"/>
        <v/>
      </c>
      <c r="AQ488" s="120" t="str">
        <f t="shared" si="48"/>
        <v/>
      </c>
      <c r="AR488" s="37"/>
      <c r="AS488" s="233"/>
      <c r="AT488" s="37"/>
    </row>
    <row r="489" spans="2:46" ht="13.5" customHeight="1" x14ac:dyDescent="0.15">
      <c r="B489" s="285"/>
      <c r="C489" s="27" t="s">
        <v>34</v>
      </c>
      <c r="D489" s="186"/>
      <c r="E489" s="56"/>
      <c r="F489" s="187"/>
      <c r="G489" s="187"/>
      <c r="H489" s="187"/>
      <c r="I489" s="62"/>
      <c r="J489" s="62"/>
      <c r="K489" s="188"/>
      <c r="L489" s="258"/>
      <c r="M489" s="258"/>
      <c r="N489" s="56"/>
      <c r="O489" s="28"/>
      <c r="P489" s="56"/>
      <c r="Q489" s="28"/>
      <c r="R489" s="132"/>
      <c r="S489" s="213"/>
      <c r="T489" s="285"/>
      <c r="U489" s="27" t="s">
        <v>34</v>
      </c>
      <c r="V489" s="186"/>
      <c r="W489" s="56"/>
      <c r="X489" s="187"/>
      <c r="Y489" s="187"/>
      <c r="Z489" s="187"/>
      <c r="AA489" s="62"/>
      <c r="AB489" s="62"/>
      <c r="AC489" s="188"/>
      <c r="AD489" s="258"/>
      <c r="AE489" s="258"/>
      <c r="AF489" s="56"/>
      <c r="AG489" s="28"/>
      <c r="AH489" s="56"/>
      <c r="AI489" s="28"/>
      <c r="AJ489" s="132"/>
      <c r="AK489" s="199"/>
      <c r="AL489" s="285"/>
      <c r="AM489" s="86" t="str">
        <f t="shared" si="44"/>
        <v/>
      </c>
      <c r="AN489" s="121" t="str">
        <f t="shared" si="45"/>
        <v/>
      </c>
      <c r="AO489" s="121" t="str">
        <f t="shared" si="46"/>
        <v/>
      </c>
      <c r="AP489" s="121" t="str">
        <f t="shared" si="47"/>
        <v/>
      </c>
      <c r="AQ489" s="87" t="str">
        <f t="shared" si="48"/>
        <v/>
      </c>
      <c r="AR489" s="37"/>
      <c r="AS489" s="233"/>
      <c r="AT489" s="37"/>
    </row>
    <row r="490" spans="2:46" ht="13.5" customHeight="1" x14ac:dyDescent="0.15">
      <c r="B490" s="285"/>
      <c r="C490" s="27" t="s">
        <v>35</v>
      </c>
      <c r="D490" s="186"/>
      <c r="E490" s="56"/>
      <c r="F490" s="187"/>
      <c r="G490" s="187"/>
      <c r="H490" s="187"/>
      <c r="I490" s="62"/>
      <c r="J490" s="62"/>
      <c r="K490" s="188"/>
      <c r="L490" s="258"/>
      <c r="M490" s="258"/>
      <c r="N490" s="56"/>
      <c r="O490" s="28"/>
      <c r="P490" s="56"/>
      <c r="Q490" s="28"/>
      <c r="R490" s="132"/>
      <c r="S490" s="213"/>
      <c r="T490" s="285"/>
      <c r="U490" s="27" t="s">
        <v>35</v>
      </c>
      <c r="V490" s="186"/>
      <c r="W490" s="56"/>
      <c r="X490" s="187"/>
      <c r="Y490" s="187"/>
      <c r="Z490" s="187"/>
      <c r="AA490" s="62"/>
      <c r="AB490" s="62"/>
      <c r="AC490" s="188"/>
      <c r="AD490" s="258"/>
      <c r="AE490" s="258"/>
      <c r="AF490" s="56"/>
      <c r="AG490" s="28"/>
      <c r="AH490" s="56"/>
      <c r="AI490" s="28"/>
      <c r="AJ490" s="132"/>
      <c r="AK490" s="199"/>
      <c r="AL490" s="285"/>
      <c r="AM490" s="86" t="str">
        <f t="shared" si="44"/>
        <v/>
      </c>
      <c r="AN490" s="121" t="str">
        <f t="shared" si="45"/>
        <v/>
      </c>
      <c r="AO490" s="121" t="str">
        <f t="shared" si="46"/>
        <v/>
      </c>
      <c r="AP490" s="121" t="str">
        <f t="shared" si="47"/>
        <v/>
      </c>
      <c r="AQ490" s="87" t="str">
        <f t="shared" si="48"/>
        <v/>
      </c>
      <c r="AR490" s="37"/>
      <c r="AS490" s="233"/>
      <c r="AT490" s="37"/>
    </row>
    <row r="491" spans="2:46" ht="13.5" customHeight="1" x14ac:dyDescent="0.15">
      <c r="B491" s="285"/>
      <c r="C491" s="27" t="s">
        <v>37</v>
      </c>
      <c r="D491" s="186"/>
      <c r="E491" s="56"/>
      <c r="F491" s="187"/>
      <c r="G491" s="187"/>
      <c r="H491" s="187"/>
      <c r="I491" s="62"/>
      <c r="J491" s="62"/>
      <c r="K491" s="188"/>
      <c r="L491" s="258"/>
      <c r="M491" s="258"/>
      <c r="N491" s="56"/>
      <c r="O491" s="28"/>
      <c r="P491" s="56"/>
      <c r="Q491" s="28"/>
      <c r="R491" s="132"/>
      <c r="S491" s="213"/>
      <c r="T491" s="285"/>
      <c r="U491" s="27" t="s">
        <v>37</v>
      </c>
      <c r="V491" s="186"/>
      <c r="W491" s="56"/>
      <c r="X491" s="187"/>
      <c r="Y491" s="187"/>
      <c r="Z491" s="187"/>
      <c r="AA491" s="62"/>
      <c r="AB491" s="62"/>
      <c r="AC491" s="188"/>
      <c r="AD491" s="258"/>
      <c r="AE491" s="258"/>
      <c r="AF491" s="56"/>
      <c r="AG491" s="28"/>
      <c r="AH491" s="56"/>
      <c r="AI491" s="28"/>
      <c r="AJ491" s="132"/>
      <c r="AK491" s="199"/>
      <c r="AL491" s="285"/>
      <c r="AM491" s="86" t="str">
        <f t="shared" si="44"/>
        <v/>
      </c>
      <c r="AN491" s="121" t="str">
        <f t="shared" si="45"/>
        <v/>
      </c>
      <c r="AO491" s="121" t="str">
        <f t="shared" si="46"/>
        <v/>
      </c>
      <c r="AP491" s="121" t="str">
        <f t="shared" si="47"/>
        <v/>
      </c>
      <c r="AQ491" s="87" t="str">
        <f t="shared" si="48"/>
        <v/>
      </c>
      <c r="AR491" s="37"/>
      <c r="AS491" s="233"/>
      <c r="AT491" s="37"/>
    </row>
    <row r="492" spans="2:46" ht="13.5" customHeight="1" thickBot="1" x14ac:dyDescent="0.2">
      <c r="B492" s="286"/>
      <c r="C492" s="27"/>
      <c r="D492" s="186"/>
      <c r="E492" s="56"/>
      <c r="F492" s="189"/>
      <c r="G492" s="189"/>
      <c r="H492" s="189"/>
      <c r="I492" s="56"/>
      <c r="J492" s="56"/>
      <c r="K492" s="188"/>
      <c r="L492" s="258"/>
      <c r="M492" s="258"/>
      <c r="N492" s="56"/>
      <c r="O492" s="28"/>
      <c r="P492" s="56"/>
      <c r="Q492" s="28"/>
      <c r="R492" s="184"/>
      <c r="S492" s="213"/>
      <c r="T492" s="286"/>
      <c r="U492" s="27"/>
      <c r="V492" s="186"/>
      <c r="W492" s="56"/>
      <c r="X492" s="189"/>
      <c r="Y492" s="189"/>
      <c r="Z492" s="189"/>
      <c r="AA492" s="56"/>
      <c r="AB492" s="56"/>
      <c r="AC492" s="188"/>
      <c r="AD492" s="258"/>
      <c r="AE492" s="258"/>
      <c r="AF492" s="56"/>
      <c r="AG492" s="28"/>
      <c r="AH492" s="56"/>
      <c r="AI492" s="28"/>
      <c r="AJ492" s="184"/>
      <c r="AK492" s="199"/>
      <c r="AL492" s="286"/>
      <c r="AM492" s="122" t="str">
        <f t="shared" si="44"/>
        <v/>
      </c>
      <c r="AN492" s="123" t="str">
        <f t="shared" si="45"/>
        <v/>
      </c>
      <c r="AO492" s="123" t="str">
        <f t="shared" si="46"/>
        <v/>
      </c>
      <c r="AP492" s="123" t="str">
        <f t="shared" si="47"/>
        <v/>
      </c>
      <c r="AQ492" s="124" t="str">
        <f t="shared" si="48"/>
        <v/>
      </c>
      <c r="AR492" s="37"/>
      <c r="AS492" s="233"/>
      <c r="AT492" s="37"/>
    </row>
    <row r="493" spans="2:46" ht="13.5" customHeight="1" x14ac:dyDescent="0.15">
      <c r="B493" s="284" t="s">
        <v>163</v>
      </c>
      <c r="C493" s="25" t="s">
        <v>33</v>
      </c>
      <c r="D493" s="39"/>
      <c r="E493" s="55"/>
      <c r="F493" s="96"/>
      <c r="G493" s="96"/>
      <c r="H493" s="96"/>
      <c r="I493" s="60"/>
      <c r="J493" s="60"/>
      <c r="K493" s="61"/>
      <c r="L493" s="257"/>
      <c r="M493" s="257"/>
      <c r="N493" s="55"/>
      <c r="O493" s="26"/>
      <c r="P493" s="55"/>
      <c r="Q493" s="26"/>
      <c r="R493" s="131"/>
      <c r="S493" s="213"/>
      <c r="T493" s="284" t="s">
        <v>163</v>
      </c>
      <c r="U493" s="25" t="s">
        <v>33</v>
      </c>
      <c r="V493" s="39"/>
      <c r="W493" s="55"/>
      <c r="X493" s="96"/>
      <c r="Y493" s="96"/>
      <c r="Z493" s="96"/>
      <c r="AA493" s="60"/>
      <c r="AB493" s="60"/>
      <c r="AC493" s="61"/>
      <c r="AD493" s="257"/>
      <c r="AE493" s="257"/>
      <c r="AF493" s="55"/>
      <c r="AG493" s="26"/>
      <c r="AH493" s="55"/>
      <c r="AI493" s="26"/>
      <c r="AJ493" s="131"/>
      <c r="AK493" s="199"/>
      <c r="AL493" s="284" t="s">
        <v>163</v>
      </c>
      <c r="AM493" s="119" t="str">
        <f t="shared" si="44"/>
        <v/>
      </c>
      <c r="AN493" s="95" t="str">
        <f t="shared" si="45"/>
        <v/>
      </c>
      <c r="AO493" s="95" t="str">
        <f t="shared" si="46"/>
        <v/>
      </c>
      <c r="AP493" s="95" t="str">
        <f t="shared" si="47"/>
        <v/>
      </c>
      <c r="AQ493" s="120" t="str">
        <f t="shared" si="48"/>
        <v/>
      </c>
      <c r="AR493" s="37"/>
      <c r="AS493" s="233"/>
      <c r="AT493" s="37"/>
    </row>
    <row r="494" spans="2:46" ht="13.5" customHeight="1" x14ac:dyDescent="0.15">
      <c r="B494" s="285"/>
      <c r="C494" s="27" t="s">
        <v>34</v>
      </c>
      <c r="D494" s="186"/>
      <c r="E494" s="56"/>
      <c r="F494" s="187"/>
      <c r="G494" s="187"/>
      <c r="H494" s="187"/>
      <c r="I494" s="62"/>
      <c r="J494" s="62"/>
      <c r="K494" s="188"/>
      <c r="L494" s="258"/>
      <c r="M494" s="258"/>
      <c r="N494" s="56"/>
      <c r="O494" s="28"/>
      <c r="P494" s="56"/>
      <c r="Q494" s="28"/>
      <c r="R494" s="132"/>
      <c r="S494" s="213"/>
      <c r="T494" s="285"/>
      <c r="U494" s="27" t="s">
        <v>34</v>
      </c>
      <c r="V494" s="186"/>
      <c r="W494" s="56"/>
      <c r="X494" s="187"/>
      <c r="Y494" s="187"/>
      <c r="Z494" s="187"/>
      <c r="AA494" s="62"/>
      <c r="AB494" s="62"/>
      <c r="AC494" s="188"/>
      <c r="AD494" s="258"/>
      <c r="AE494" s="258"/>
      <c r="AF494" s="56"/>
      <c r="AG494" s="28"/>
      <c r="AH494" s="56"/>
      <c r="AI494" s="28"/>
      <c r="AJ494" s="132"/>
      <c r="AK494" s="199"/>
      <c r="AL494" s="285"/>
      <c r="AM494" s="86" t="str">
        <f t="shared" si="44"/>
        <v/>
      </c>
      <c r="AN494" s="121" t="str">
        <f t="shared" si="45"/>
        <v/>
      </c>
      <c r="AO494" s="121" t="str">
        <f t="shared" si="46"/>
        <v/>
      </c>
      <c r="AP494" s="121" t="str">
        <f t="shared" si="47"/>
        <v/>
      </c>
      <c r="AQ494" s="87" t="str">
        <f t="shared" si="48"/>
        <v/>
      </c>
      <c r="AR494" s="37"/>
      <c r="AS494" s="233"/>
      <c r="AT494" s="37"/>
    </row>
    <row r="495" spans="2:46" ht="13.5" customHeight="1" x14ac:dyDescent="0.15">
      <c r="B495" s="285"/>
      <c r="C495" s="27" t="s">
        <v>35</v>
      </c>
      <c r="D495" s="186"/>
      <c r="E495" s="56"/>
      <c r="F495" s="187"/>
      <c r="G495" s="187"/>
      <c r="H495" s="187"/>
      <c r="I495" s="62"/>
      <c r="J495" s="62"/>
      <c r="K495" s="188"/>
      <c r="L495" s="258"/>
      <c r="M495" s="258"/>
      <c r="N495" s="56"/>
      <c r="O495" s="28"/>
      <c r="P495" s="56"/>
      <c r="Q495" s="28"/>
      <c r="R495" s="132"/>
      <c r="S495" s="213"/>
      <c r="T495" s="285"/>
      <c r="U495" s="27" t="s">
        <v>35</v>
      </c>
      <c r="V495" s="186"/>
      <c r="W495" s="56"/>
      <c r="X495" s="187"/>
      <c r="Y495" s="187"/>
      <c r="Z495" s="187"/>
      <c r="AA495" s="62"/>
      <c r="AB495" s="62"/>
      <c r="AC495" s="188"/>
      <c r="AD495" s="258"/>
      <c r="AE495" s="258"/>
      <c r="AF495" s="56"/>
      <c r="AG495" s="28"/>
      <c r="AH495" s="56"/>
      <c r="AI495" s="28"/>
      <c r="AJ495" s="132"/>
      <c r="AK495" s="199"/>
      <c r="AL495" s="285"/>
      <c r="AM495" s="86" t="str">
        <f t="shared" si="44"/>
        <v/>
      </c>
      <c r="AN495" s="121" t="str">
        <f t="shared" si="45"/>
        <v/>
      </c>
      <c r="AO495" s="121" t="str">
        <f t="shared" si="46"/>
        <v/>
      </c>
      <c r="AP495" s="121" t="str">
        <f t="shared" si="47"/>
        <v/>
      </c>
      <c r="AQ495" s="87" t="str">
        <f t="shared" si="48"/>
        <v/>
      </c>
      <c r="AR495" s="37"/>
      <c r="AS495" s="233"/>
      <c r="AT495" s="37"/>
    </row>
    <row r="496" spans="2:46" ht="13.5" customHeight="1" x14ac:dyDescent="0.15">
      <c r="B496" s="285"/>
      <c r="C496" s="27" t="s">
        <v>37</v>
      </c>
      <c r="D496" s="186"/>
      <c r="E496" s="56"/>
      <c r="F496" s="187"/>
      <c r="G496" s="187"/>
      <c r="H496" s="187"/>
      <c r="I496" s="62"/>
      <c r="J496" s="62"/>
      <c r="K496" s="188"/>
      <c r="L496" s="258"/>
      <c r="M496" s="258"/>
      <c r="N496" s="56"/>
      <c r="O496" s="28"/>
      <c r="P496" s="56"/>
      <c r="Q496" s="28"/>
      <c r="R496" s="132"/>
      <c r="S496" s="213"/>
      <c r="T496" s="285"/>
      <c r="U496" s="27" t="s">
        <v>37</v>
      </c>
      <c r="V496" s="186"/>
      <c r="W496" s="56"/>
      <c r="X496" s="187"/>
      <c r="Y496" s="187"/>
      <c r="Z496" s="187"/>
      <c r="AA496" s="62"/>
      <c r="AB496" s="62"/>
      <c r="AC496" s="188"/>
      <c r="AD496" s="258"/>
      <c r="AE496" s="258"/>
      <c r="AF496" s="56"/>
      <c r="AG496" s="28"/>
      <c r="AH496" s="56"/>
      <c r="AI496" s="28"/>
      <c r="AJ496" s="132"/>
      <c r="AK496" s="199"/>
      <c r="AL496" s="285"/>
      <c r="AM496" s="86" t="str">
        <f t="shared" si="44"/>
        <v/>
      </c>
      <c r="AN496" s="121" t="str">
        <f t="shared" si="45"/>
        <v/>
      </c>
      <c r="AO496" s="121" t="str">
        <f t="shared" si="46"/>
        <v/>
      </c>
      <c r="AP496" s="121" t="str">
        <f t="shared" si="47"/>
        <v/>
      </c>
      <c r="AQ496" s="87" t="str">
        <f t="shared" si="48"/>
        <v/>
      </c>
      <c r="AR496" s="37"/>
      <c r="AS496" s="233"/>
      <c r="AT496" s="37"/>
    </row>
    <row r="497" spans="2:46" ht="13.5" customHeight="1" thickBot="1" x14ac:dyDescent="0.2">
      <c r="B497" s="286"/>
      <c r="C497" s="27"/>
      <c r="D497" s="186"/>
      <c r="E497" s="56"/>
      <c r="F497" s="189"/>
      <c r="G497" s="189"/>
      <c r="H497" s="189"/>
      <c r="I497" s="56"/>
      <c r="J497" s="56"/>
      <c r="K497" s="188"/>
      <c r="L497" s="258"/>
      <c r="M497" s="258"/>
      <c r="N497" s="56"/>
      <c r="O497" s="28"/>
      <c r="P497" s="56"/>
      <c r="Q497" s="28"/>
      <c r="R497" s="184"/>
      <c r="S497" s="213"/>
      <c r="T497" s="286"/>
      <c r="U497" s="27"/>
      <c r="V497" s="186"/>
      <c r="W497" s="56"/>
      <c r="X497" s="189"/>
      <c r="Y497" s="189"/>
      <c r="Z497" s="189"/>
      <c r="AA497" s="56"/>
      <c r="AB497" s="56"/>
      <c r="AC497" s="188"/>
      <c r="AD497" s="258"/>
      <c r="AE497" s="258"/>
      <c r="AF497" s="56"/>
      <c r="AG497" s="28"/>
      <c r="AH497" s="56"/>
      <c r="AI497" s="28"/>
      <c r="AJ497" s="184"/>
      <c r="AK497" s="199"/>
      <c r="AL497" s="286"/>
      <c r="AM497" s="122" t="str">
        <f t="shared" si="44"/>
        <v/>
      </c>
      <c r="AN497" s="123" t="str">
        <f t="shared" si="45"/>
        <v/>
      </c>
      <c r="AO497" s="123" t="str">
        <f t="shared" si="46"/>
        <v/>
      </c>
      <c r="AP497" s="123" t="str">
        <f t="shared" si="47"/>
        <v/>
      </c>
      <c r="AQ497" s="124" t="str">
        <f t="shared" si="48"/>
        <v/>
      </c>
      <c r="AR497" s="37"/>
      <c r="AS497" s="233"/>
      <c r="AT497" s="37"/>
    </row>
    <row r="498" spans="2:46" ht="13.5" customHeight="1" x14ac:dyDescent="0.15">
      <c r="B498" s="284" t="s">
        <v>164</v>
      </c>
      <c r="C498" s="25" t="s">
        <v>33</v>
      </c>
      <c r="D498" s="39"/>
      <c r="E498" s="55"/>
      <c r="F498" s="96"/>
      <c r="G498" s="96"/>
      <c r="H498" s="96"/>
      <c r="I498" s="60"/>
      <c r="J498" s="60"/>
      <c r="K498" s="61"/>
      <c r="L498" s="257"/>
      <c r="M498" s="257"/>
      <c r="N498" s="55"/>
      <c r="O498" s="26"/>
      <c r="P498" s="55"/>
      <c r="Q498" s="26"/>
      <c r="R498" s="131"/>
      <c r="S498" s="213"/>
      <c r="T498" s="284" t="s">
        <v>164</v>
      </c>
      <c r="U498" s="25" t="s">
        <v>33</v>
      </c>
      <c r="V498" s="39"/>
      <c r="W498" s="55"/>
      <c r="X498" s="96"/>
      <c r="Y498" s="96"/>
      <c r="Z498" s="96"/>
      <c r="AA498" s="60"/>
      <c r="AB498" s="60"/>
      <c r="AC498" s="61"/>
      <c r="AD498" s="257"/>
      <c r="AE498" s="257"/>
      <c r="AF498" s="55"/>
      <c r="AG498" s="26"/>
      <c r="AH498" s="55"/>
      <c r="AI498" s="26"/>
      <c r="AJ498" s="131"/>
      <c r="AK498" s="199"/>
      <c r="AL498" s="284" t="s">
        <v>164</v>
      </c>
      <c r="AM498" s="119" t="str">
        <f t="shared" si="44"/>
        <v/>
      </c>
      <c r="AN498" s="95" t="str">
        <f t="shared" si="45"/>
        <v/>
      </c>
      <c r="AO498" s="95" t="str">
        <f t="shared" si="46"/>
        <v/>
      </c>
      <c r="AP498" s="95" t="str">
        <f t="shared" si="47"/>
        <v/>
      </c>
      <c r="AQ498" s="120" t="str">
        <f t="shared" si="48"/>
        <v/>
      </c>
      <c r="AR498" s="37"/>
      <c r="AS498" s="233"/>
      <c r="AT498" s="37"/>
    </row>
    <row r="499" spans="2:46" ht="13.5" customHeight="1" x14ac:dyDescent="0.15">
      <c r="B499" s="285"/>
      <c r="C499" s="27" t="s">
        <v>34</v>
      </c>
      <c r="D499" s="186"/>
      <c r="E499" s="56"/>
      <c r="F499" s="187"/>
      <c r="G499" s="187"/>
      <c r="H499" s="187"/>
      <c r="I499" s="62"/>
      <c r="J499" s="62"/>
      <c r="K499" s="188"/>
      <c r="L499" s="258"/>
      <c r="M499" s="258"/>
      <c r="N499" s="56"/>
      <c r="O499" s="28"/>
      <c r="P499" s="56"/>
      <c r="Q499" s="28"/>
      <c r="R499" s="132"/>
      <c r="S499" s="213"/>
      <c r="T499" s="285"/>
      <c r="U499" s="27" t="s">
        <v>34</v>
      </c>
      <c r="V499" s="186"/>
      <c r="W499" s="56"/>
      <c r="X499" s="187"/>
      <c r="Y499" s="187"/>
      <c r="Z499" s="187"/>
      <c r="AA499" s="62"/>
      <c r="AB499" s="62"/>
      <c r="AC499" s="188"/>
      <c r="AD499" s="258"/>
      <c r="AE499" s="258"/>
      <c r="AF499" s="56"/>
      <c r="AG499" s="28"/>
      <c r="AH499" s="56"/>
      <c r="AI499" s="28"/>
      <c r="AJ499" s="132"/>
      <c r="AK499" s="199"/>
      <c r="AL499" s="285"/>
      <c r="AM499" s="86" t="str">
        <f t="shared" si="44"/>
        <v/>
      </c>
      <c r="AN499" s="121" t="str">
        <f t="shared" si="45"/>
        <v/>
      </c>
      <c r="AO499" s="121" t="str">
        <f t="shared" si="46"/>
        <v/>
      </c>
      <c r="AP499" s="121" t="str">
        <f t="shared" si="47"/>
        <v/>
      </c>
      <c r="AQ499" s="87" t="str">
        <f t="shared" si="48"/>
        <v/>
      </c>
      <c r="AR499" s="37"/>
      <c r="AS499" s="233"/>
      <c r="AT499" s="37"/>
    </row>
    <row r="500" spans="2:46" ht="13.5" customHeight="1" x14ac:dyDescent="0.15">
      <c r="B500" s="285"/>
      <c r="C500" s="27" t="s">
        <v>35</v>
      </c>
      <c r="D500" s="186"/>
      <c r="E500" s="56"/>
      <c r="F500" s="187"/>
      <c r="G500" s="187"/>
      <c r="H500" s="187"/>
      <c r="I500" s="62"/>
      <c r="J500" s="62"/>
      <c r="K500" s="188"/>
      <c r="L500" s="258"/>
      <c r="M500" s="258"/>
      <c r="N500" s="56"/>
      <c r="O500" s="28"/>
      <c r="P500" s="56"/>
      <c r="Q500" s="28"/>
      <c r="R500" s="132"/>
      <c r="S500" s="213"/>
      <c r="T500" s="285"/>
      <c r="U500" s="27" t="s">
        <v>35</v>
      </c>
      <c r="V500" s="186"/>
      <c r="W500" s="56"/>
      <c r="X500" s="187"/>
      <c r="Y500" s="187"/>
      <c r="Z500" s="187"/>
      <c r="AA500" s="62"/>
      <c r="AB500" s="62"/>
      <c r="AC500" s="188"/>
      <c r="AD500" s="258"/>
      <c r="AE500" s="258"/>
      <c r="AF500" s="56"/>
      <c r="AG500" s="28"/>
      <c r="AH500" s="56"/>
      <c r="AI500" s="28"/>
      <c r="AJ500" s="132"/>
      <c r="AK500" s="199"/>
      <c r="AL500" s="285"/>
      <c r="AM500" s="86" t="str">
        <f t="shared" si="44"/>
        <v/>
      </c>
      <c r="AN500" s="121" t="str">
        <f t="shared" si="45"/>
        <v/>
      </c>
      <c r="AO500" s="121" t="str">
        <f t="shared" si="46"/>
        <v/>
      </c>
      <c r="AP500" s="121" t="str">
        <f t="shared" si="47"/>
        <v/>
      </c>
      <c r="AQ500" s="87" t="str">
        <f t="shared" si="48"/>
        <v/>
      </c>
      <c r="AR500" s="37"/>
      <c r="AS500" s="233"/>
      <c r="AT500" s="37"/>
    </row>
    <row r="501" spans="2:46" ht="13.5" customHeight="1" x14ac:dyDescent="0.15">
      <c r="B501" s="285"/>
      <c r="C501" s="27" t="s">
        <v>37</v>
      </c>
      <c r="D501" s="186"/>
      <c r="E501" s="56"/>
      <c r="F501" s="187"/>
      <c r="G501" s="187"/>
      <c r="H501" s="187"/>
      <c r="I501" s="62"/>
      <c r="J501" s="62"/>
      <c r="K501" s="188"/>
      <c r="L501" s="258"/>
      <c r="M501" s="258"/>
      <c r="N501" s="56"/>
      <c r="O501" s="28"/>
      <c r="P501" s="56"/>
      <c r="Q501" s="28"/>
      <c r="R501" s="132"/>
      <c r="S501" s="213"/>
      <c r="T501" s="285"/>
      <c r="U501" s="27" t="s">
        <v>37</v>
      </c>
      <c r="V501" s="186"/>
      <c r="W501" s="56"/>
      <c r="X501" s="187"/>
      <c r="Y501" s="187"/>
      <c r="Z501" s="187"/>
      <c r="AA501" s="62"/>
      <c r="AB501" s="62"/>
      <c r="AC501" s="188"/>
      <c r="AD501" s="258"/>
      <c r="AE501" s="258"/>
      <c r="AF501" s="56"/>
      <c r="AG501" s="28"/>
      <c r="AH501" s="56"/>
      <c r="AI501" s="28"/>
      <c r="AJ501" s="132"/>
      <c r="AK501" s="199"/>
      <c r="AL501" s="285"/>
      <c r="AM501" s="86" t="str">
        <f t="shared" si="44"/>
        <v/>
      </c>
      <c r="AN501" s="121" t="str">
        <f t="shared" si="45"/>
        <v/>
      </c>
      <c r="AO501" s="121" t="str">
        <f t="shared" si="46"/>
        <v/>
      </c>
      <c r="AP501" s="121" t="str">
        <f t="shared" si="47"/>
        <v/>
      </c>
      <c r="AQ501" s="87" t="str">
        <f t="shared" si="48"/>
        <v/>
      </c>
      <c r="AR501" s="37"/>
      <c r="AS501" s="233"/>
      <c r="AT501" s="37"/>
    </row>
    <row r="502" spans="2:46" ht="13.5" customHeight="1" thickBot="1" x14ac:dyDescent="0.2">
      <c r="B502" s="286"/>
      <c r="C502" s="27"/>
      <c r="D502" s="186"/>
      <c r="E502" s="56"/>
      <c r="F502" s="189"/>
      <c r="G502" s="189"/>
      <c r="H502" s="189"/>
      <c r="I502" s="56"/>
      <c r="J502" s="56"/>
      <c r="K502" s="188"/>
      <c r="L502" s="258"/>
      <c r="M502" s="258"/>
      <c r="N502" s="56"/>
      <c r="O502" s="28"/>
      <c r="P502" s="56"/>
      <c r="Q502" s="28"/>
      <c r="R502" s="184"/>
      <c r="S502" s="213"/>
      <c r="T502" s="286"/>
      <c r="U502" s="27"/>
      <c r="V502" s="186"/>
      <c r="W502" s="56"/>
      <c r="X502" s="189"/>
      <c r="Y502" s="189"/>
      <c r="Z502" s="189"/>
      <c r="AA502" s="56"/>
      <c r="AB502" s="56"/>
      <c r="AC502" s="188"/>
      <c r="AD502" s="258"/>
      <c r="AE502" s="258"/>
      <c r="AF502" s="56"/>
      <c r="AG502" s="28"/>
      <c r="AH502" s="56"/>
      <c r="AI502" s="28"/>
      <c r="AJ502" s="184"/>
      <c r="AK502" s="199"/>
      <c r="AL502" s="286"/>
      <c r="AM502" s="122" t="str">
        <f t="shared" si="44"/>
        <v/>
      </c>
      <c r="AN502" s="123" t="str">
        <f t="shared" si="45"/>
        <v/>
      </c>
      <c r="AO502" s="123" t="str">
        <f t="shared" si="46"/>
        <v/>
      </c>
      <c r="AP502" s="123" t="str">
        <f t="shared" si="47"/>
        <v/>
      </c>
      <c r="AQ502" s="124" t="str">
        <f t="shared" si="48"/>
        <v/>
      </c>
      <c r="AR502" s="37"/>
      <c r="AS502" s="233"/>
      <c r="AT502" s="37"/>
    </row>
    <row r="503" spans="2:46" ht="13.5" customHeight="1" x14ac:dyDescent="0.15">
      <c r="B503" s="284" t="s">
        <v>165</v>
      </c>
      <c r="C503" s="25" t="s">
        <v>33</v>
      </c>
      <c r="D503" s="39"/>
      <c r="E503" s="55"/>
      <c r="F503" s="96"/>
      <c r="G503" s="96"/>
      <c r="H503" s="96"/>
      <c r="I503" s="60"/>
      <c r="J503" s="60"/>
      <c r="K503" s="61"/>
      <c r="L503" s="257"/>
      <c r="M503" s="257"/>
      <c r="N503" s="55"/>
      <c r="O503" s="26"/>
      <c r="P503" s="55"/>
      <c r="Q503" s="26"/>
      <c r="R503" s="131"/>
      <c r="S503" s="213"/>
      <c r="T503" s="284" t="s">
        <v>165</v>
      </c>
      <c r="U503" s="25" t="s">
        <v>33</v>
      </c>
      <c r="V503" s="39"/>
      <c r="W503" s="55"/>
      <c r="X503" s="96"/>
      <c r="Y503" s="96"/>
      <c r="Z503" s="96"/>
      <c r="AA503" s="60"/>
      <c r="AB503" s="60"/>
      <c r="AC503" s="61"/>
      <c r="AD503" s="257"/>
      <c r="AE503" s="257"/>
      <c r="AF503" s="55"/>
      <c r="AG503" s="26"/>
      <c r="AH503" s="55"/>
      <c r="AI503" s="26"/>
      <c r="AJ503" s="131"/>
      <c r="AK503" s="199"/>
      <c r="AL503" s="284" t="s">
        <v>165</v>
      </c>
      <c r="AM503" s="119" t="str">
        <f t="shared" si="44"/>
        <v/>
      </c>
      <c r="AN503" s="95" t="str">
        <f t="shared" si="45"/>
        <v/>
      </c>
      <c r="AO503" s="95" t="str">
        <f t="shared" si="46"/>
        <v/>
      </c>
      <c r="AP503" s="95" t="str">
        <f t="shared" si="47"/>
        <v/>
      </c>
      <c r="AQ503" s="120" t="str">
        <f t="shared" si="48"/>
        <v/>
      </c>
      <c r="AR503" s="37"/>
      <c r="AS503" s="233"/>
      <c r="AT503" s="37"/>
    </row>
    <row r="504" spans="2:46" ht="13.5" customHeight="1" x14ac:dyDescent="0.15">
      <c r="B504" s="285"/>
      <c r="C504" s="27" t="s">
        <v>34</v>
      </c>
      <c r="D504" s="186"/>
      <c r="E504" s="56"/>
      <c r="F504" s="187"/>
      <c r="G504" s="187"/>
      <c r="H504" s="187"/>
      <c r="I504" s="62"/>
      <c r="J504" s="62"/>
      <c r="K504" s="188"/>
      <c r="L504" s="258"/>
      <c r="M504" s="258"/>
      <c r="N504" s="56"/>
      <c r="O504" s="28"/>
      <c r="P504" s="56"/>
      <c r="Q504" s="28"/>
      <c r="R504" s="132"/>
      <c r="S504" s="213"/>
      <c r="T504" s="285"/>
      <c r="U504" s="27" t="s">
        <v>34</v>
      </c>
      <c r="V504" s="186"/>
      <c r="W504" s="56"/>
      <c r="X504" s="187"/>
      <c r="Y504" s="187"/>
      <c r="Z504" s="187"/>
      <c r="AA504" s="62"/>
      <c r="AB504" s="62"/>
      <c r="AC504" s="188"/>
      <c r="AD504" s="258"/>
      <c r="AE504" s="258"/>
      <c r="AF504" s="56"/>
      <c r="AG504" s="28"/>
      <c r="AH504" s="56"/>
      <c r="AI504" s="28"/>
      <c r="AJ504" s="132"/>
      <c r="AK504" s="199"/>
      <c r="AL504" s="285"/>
      <c r="AM504" s="86" t="str">
        <f t="shared" si="44"/>
        <v/>
      </c>
      <c r="AN504" s="121" t="str">
        <f t="shared" si="45"/>
        <v/>
      </c>
      <c r="AO504" s="121" t="str">
        <f t="shared" si="46"/>
        <v/>
      </c>
      <c r="AP504" s="121" t="str">
        <f t="shared" si="47"/>
        <v/>
      </c>
      <c r="AQ504" s="87" t="str">
        <f t="shared" si="48"/>
        <v/>
      </c>
      <c r="AR504" s="37"/>
      <c r="AS504" s="233"/>
      <c r="AT504" s="37"/>
    </row>
    <row r="505" spans="2:46" ht="13.5" customHeight="1" x14ac:dyDescent="0.15">
      <c r="B505" s="285"/>
      <c r="C505" s="27" t="s">
        <v>35</v>
      </c>
      <c r="D505" s="186"/>
      <c r="E505" s="56"/>
      <c r="F505" s="187"/>
      <c r="G505" s="187"/>
      <c r="H505" s="187"/>
      <c r="I505" s="62"/>
      <c r="J505" s="62"/>
      <c r="K505" s="188"/>
      <c r="L505" s="258"/>
      <c r="M505" s="258"/>
      <c r="N505" s="56"/>
      <c r="O505" s="28"/>
      <c r="P505" s="56"/>
      <c r="Q505" s="28"/>
      <c r="R505" s="132"/>
      <c r="S505" s="213"/>
      <c r="T505" s="285"/>
      <c r="U505" s="27" t="s">
        <v>35</v>
      </c>
      <c r="V505" s="186"/>
      <c r="W505" s="56"/>
      <c r="X505" s="187"/>
      <c r="Y505" s="187"/>
      <c r="Z505" s="187"/>
      <c r="AA505" s="62"/>
      <c r="AB505" s="62"/>
      <c r="AC505" s="188"/>
      <c r="AD505" s="258"/>
      <c r="AE505" s="258"/>
      <c r="AF505" s="56"/>
      <c r="AG505" s="28"/>
      <c r="AH505" s="56"/>
      <c r="AI505" s="28"/>
      <c r="AJ505" s="132"/>
      <c r="AK505" s="199"/>
      <c r="AL505" s="285"/>
      <c r="AM505" s="86" t="str">
        <f t="shared" si="44"/>
        <v/>
      </c>
      <c r="AN505" s="121" t="str">
        <f t="shared" si="45"/>
        <v/>
      </c>
      <c r="AO505" s="121" t="str">
        <f t="shared" si="46"/>
        <v/>
      </c>
      <c r="AP505" s="121" t="str">
        <f t="shared" si="47"/>
        <v/>
      </c>
      <c r="AQ505" s="87" t="str">
        <f t="shared" si="48"/>
        <v/>
      </c>
      <c r="AR505" s="37"/>
      <c r="AS505" s="233"/>
      <c r="AT505" s="37"/>
    </row>
    <row r="506" spans="2:46" ht="13.5" customHeight="1" x14ac:dyDescent="0.15">
      <c r="B506" s="285"/>
      <c r="C506" s="27" t="s">
        <v>37</v>
      </c>
      <c r="D506" s="186"/>
      <c r="E506" s="56"/>
      <c r="F506" s="187"/>
      <c r="G506" s="187"/>
      <c r="H506" s="187"/>
      <c r="I506" s="62"/>
      <c r="J506" s="62"/>
      <c r="K506" s="188"/>
      <c r="L506" s="258"/>
      <c r="M506" s="258"/>
      <c r="N506" s="56"/>
      <c r="O506" s="28"/>
      <c r="P506" s="56"/>
      <c r="Q506" s="28"/>
      <c r="R506" s="132"/>
      <c r="S506" s="213"/>
      <c r="T506" s="285"/>
      <c r="U506" s="27" t="s">
        <v>37</v>
      </c>
      <c r="V506" s="186"/>
      <c r="W506" s="56"/>
      <c r="X506" s="187"/>
      <c r="Y506" s="187"/>
      <c r="Z506" s="187"/>
      <c r="AA506" s="62"/>
      <c r="AB506" s="62"/>
      <c r="AC506" s="188"/>
      <c r="AD506" s="258"/>
      <c r="AE506" s="258"/>
      <c r="AF506" s="56"/>
      <c r="AG506" s="28"/>
      <c r="AH506" s="56"/>
      <c r="AI506" s="28"/>
      <c r="AJ506" s="132"/>
      <c r="AK506" s="199"/>
      <c r="AL506" s="285"/>
      <c r="AM506" s="86" t="str">
        <f t="shared" si="44"/>
        <v/>
      </c>
      <c r="AN506" s="121" t="str">
        <f t="shared" si="45"/>
        <v/>
      </c>
      <c r="AO506" s="121" t="str">
        <f t="shared" si="46"/>
        <v/>
      </c>
      <c r="AP506" s="121" t="str">
        <f t="shared" si="47"/>
        <v/>
      </c>
      <c r="AQ506" s="87" t="str">
        <f t="shared" si="48"/>
        <v/>
      </c>
      <c r="AR506" s="37"/>
      <c r="AS506" s="233"/>
      <c r="AT506" s="37"/>
    </row>
    <row r="507" spans="2:46" ht="13.5" customHeight="1" thickBot="1" x14ac:dyDescent="0.2">
      <c r="B507" s="286"/>
      <c r="C507" s="27"/>
      <c r="D507" s="186"/>
      <c r="E507" s="56"/>
      <c r="F507" s="189"/>
      <c r="G507" s="189"/>
      <c r="H507" s="189"/>
      <c r="I507" s="56"/>
      <c r="J507" s="56"/>
      <c r="K507" s="188"/>
      <c r="L507" s="258"/>
      <c r="M507" s="258"/>
      <c r="N507" s="56"/>
      <c r="O507" s="28"/>
      <c r="P507" s="56"/>
      <c r="Q507" s="28"/>
      <c r="R507" s="184"/>
      <c r="S507" s="213"/>
      <c r="T507" s="286"/>
      <c r="U507" s="27"/>
      <c r="V507" s="186"/>
      <c r="W507" s="56"/>
      <c r="X507" s="189"/>
      <c r="Y507" s="189"/>
      <c r="Z507" s="189"/>
      <c r="AA507" s="56"/>
      <c r="AB507" s="56"/>
      <c r="AC507" s="188"/>
      <c r="AD507" s="258"/>
      <c r="AE507" s="258"/>
      <c r="AF507" s="56"/>
      <c r="AG507" s="28"/>
      <c r="AH507" s="56"/>
      <c r="AI507" s="28"/>
      <c r="AJ507" s="184"/>
      <c r="AK507" s="199"/>
      <c r="AL507" s="286"/>
      <c r="AM507" s="122" t="str">
        <f t="shared" si="44"/>
        <v/>
      </c>
      <c r="AN507" s="123" t="str">
        <f t="shared" si="45"/>
        <v/>
      </c>
      <c r="AO507" s="123" t="str">
        <f t="shared" si="46"/>
        <v/>
      </c>
      <c r="AP507" s="123" t="str">
        <f t="shared" si="47"/>
        <v/>
      </c>
      <c r="AQ507" s="124" t="str">
        <f t="shared" si="48"/>
        <v/>
      </c>
      <c r="AR507" s="37"/>
      <c r="AS507" s="233"/>
      <c r="AT507" s="37"/>
    </row>
    <row r="508" spans="2:46" ht="13.5" customHeight="1" x14ac:dyDescent="0.15">
      <c r="B508" s="284" t="s">
        <v>166</v>
      </c>
      <c r="C508" s="25" t="s">
        <v>33</v>
      </c>
      <c r="D508" s="39"/>
      <c r="E508" s="55"/>
      <c r="F508" s="96"/>
      <c r="G508" s="96"/>
      <c r="H508" s="96"/>
      <c r="I508" s="60"/>
      <c r="J508" s="60"/>
      <c r="K508" s="61"/>
      <c r="L508" s="257"/>
      <c r="M508" s="257"/>
      <c r="N508" s="55"/>
      <c r="O508" s="26"/>
      <c r="P508" s="55"/>
      <c r="Q508" s="26"/>
      <c r="R508" s="131"/>
      <c r="S508" s="213"/>
      <c r="T508" s="284" t="s">
        <v>166</v>
      </c>
      <c r="U508" s="25" t="s">
        <v>33</v>
      </c>
      <c r="V508" s="39"/>
      <c r="W508" s="55"/>
      <c r="X508" s="96"/>
      <c r="Y508" s="96"/>
      <c r="Z508" s="96"/>
      <c r="AA508" s="60"/>
      <c r="AB508" s="60"/>
      <c r="AC508" s="61"/>
      <c r="AD508" s="257"/>
      <c r="AE508" s="257"/>
      <c r="AF508" s="55"/>
      <c r="AG508" s="26"/>
      <c r="AH508" s="55"/>
      <c r="AI508" s="26"/>
      <c r="AJ508" s="131"/>
      <c r="AK508" s="199"/>
      <c r="AL508" s="284" t="s">
        <v>166</v>
      </c>
      <c r="AM508" s="119" t="str">
        <f t="shared" si="44"/>
        <v/>
      </c>
      <c r="AN508" s="95" t="str">
        <f t="shared" si="45"/>
        <v/>
      </c>
      <c r="AO508" s="95" t="str">
        <f t="shared" si="46"/>
        <v/>
      </c>
      <c r="AP508" s="95" t="str">
        <f t="shared" si="47"/>
        <v/>
      </c>
      <c r="AQ508" s="120" t="str">
        <f t="shared" si="48"/>
        <v/>
      </c>
      <c r="AR508" s="37"/>
      <c r="AS508" s="233"/>
      <c r="AT508" s="37"/>
    </row>
    <row r="509" spans="2:46" ht="13.5" customHeight="1" x14ac:dyDescent="0.15">
      <c r="B509" s="285"/>
      <c r="C509" s="27" t="s">
        <v>34</v>
      </c>
      <c r="D509" s="186"/>
      <c r="E509" s="56"/>
      <c r="F509" s="187"/>
      <c r="G509" s="187"/>
      <c r="H509" s="187"/>
      <c r="I509" s="62"/>
      <c r="J509" s="62"/>
      <c r="K509" s="188"/>
      <c r="L509" s="258"/>
      <c r="M509" s="258"/>
      <c r="N509" s="56"/>
      <c r="O509" s="28"/>
      <c r="P509" s="56"/>
      <c r="Q509" s="28"/>
      <c r="R509" s="132"/>
      <c r="S509" s="213"/>
      <c r="T509" s="285"/>
      <c r="U509" s="27" t="s">
        <v>34</v>
      </c>
      <c r="V509" s="186"/>
      <c r="W509" s="56"/>
      <c r="X509" s="187"/>
      <c r="Y509" s="187"/>
      <c r="Z509" s="187"/>
      <c r="AA509" s="62"/>
      <c r="AB509" s="62"/>
      <c r="AC509" s="188"/>
      <c r="AD509" s="258"/>
      <c r="AE509" s="258"/>
      <c r="AF509" s="56"/>
      <c r="AG509" s="28"/>
      <c r="AH509" s="56"/>
      <c r="AI509" s="28"/>
      <c r="AJ509" s="132"/>
      <c r="AK509" s="199"/>
      <c r="AL509" s="285"/>
      <c r="AM509" s="86" t="str">
        <f t="shared" si="44"/>
        <v/>
      </c>
      <c r="AN509" s="121" t="str">
        <f t="shared" si="45"/>
        <v/>
      </c>
      <c r="AO509" s="121" t="str">
        <f t="shared" si="46"/>
        <v/>
      </c>
      <c r="AP509" s="121" t="str">
        <f t="shared" si="47"/>
        <v/>
      </c>
      <c r="AQ509" s="87" t="str">
        <f t="shared" si="48"/>
        <v/>
      </c>
      <c r="AR509" s="37"/>
      <c r="AS509" s="233"/>
      <c r="AT509" s="37"/>
    </row>
    <row r="510" spans="2:46" ht="13.5" customHeight="1" x14ac:dyDescent="0.15">
      <c r="B510" s="285"/>
      <c r="C510" s="27" t="s">
        <v>35</v>
      </c>
      <c r="D510" s="186"/>
      <c r="E510" s="56"/>
      <c r="F510" s="187"/>
      <c r="G510" s="187"/>
      <c r="H510" s="187"/>
      <c r="I510" s="62"/>
      <c r="J510" s="62"/>
      <c r="K510" s="188"/>
      <c r="L510" s="258"/>
      <c r="M510" s="258"/>
      <c r="N510" s="56"/>
      <c r="O510" s="28"/>
      <c r="P510" s="56"/>
      <c r="Q510" s="28"/>
      <c r="R510" s="132"/>
      <c r="S510" s="213"/>
      <c r="T510" s="285"/>
      <c r="U510" s="27" t="s">
        <v>35</v>
      </c>
      <c r="V510" s="186"/>
      <c r="W510" s="56"/>
      <c r="X510" s="187"/>
      <c r="Y510" s="187"/>
      <c r="Z510" s="187"/>
      <c r="AA510" s="62"/>
      <c r="AB510" s="62"/>
      <c r="AC510" s="188"/>
      <c r="AD510" s="258"/>
      <c r="AE510" s="258"/>
      <c r="AF510" s="56"/>
      <c r="AG510" s="28"/>
      <c r="AH510" s="56"/>
      <c r="AI510" s="28"/>
      <c r="AJ510" s="132"/>
      <c r="AK510" s="199"/>
      <c r="AL510" s="285"/>
      <c r="AM510" s="86" t="str">
        <f t="shared" si="44"/>
        <v/>
      </c>
      <c r="AN510" s="121" t="str">
        <f t="shared" si="45"/>
        <v/>
      </c>
      <c r="AO510" s="121" t="str">
        <f t="shared" si="46"/>
        <v/>
      </c>
      <c r="AP510" s="121" t="str">
        <f t="shared" si="47"/>
        <v/>
      </c>
      <c r="AQ510" s="87" t="str">
        <f t="shared" si="48"/>
        <v/>
      </c>
      <c r="AR510" s="37"/>
      <c r="AS510" s="233"/>
      <c r="AT510" s="37"/>
    </row>
    <row r="511" spans="2:46" ht="13.5" customHeight="1" x14ac:dyDescent="0.15">
      <c r="B511" s="285"/>
      <c r="C511" s="27" t="s">
        <v>37</v>
      </c>
      <c r="D511" s="186"/>
      <c r="E511" s="56"/>
      <c r="F511" s="187"/>
      <c r="G511" s="187"/>
      <c r="H511" s="187"/>
      <c r="I511" s="62"/>
      <c r="J511" s="62"/>
      <c r="K511" s="188"/>
      <c r="L511" s="258"/>
      <c r="M511" s="258"/>
      <c r="N511" s="56"/>
      <c r="O511" s="28"/>
      <c r="P511" s="56"/>
      <c r="Q511" s="28"/>
      <c r="R511" s="132"/>
      <c r="S511" s="213"/>
      <c r="T511" s="285"/>
      <c r="U511" s="27" t="s">
        <v>37</v>
      </c>
      <c r="V511" s="186"/>
      <c r="W511" s="56"/>
      <c r="X511" s="187"/>
      <c r="Y511" s="187"/>
      <c r="Z511" s="187"/>
      <c r="AA511" s="62"/>
      <c r="AB511" s="62"/>
      <c r="AC511" s="188"/>
      <c r="AD511" s="258"/>
      <c r="AE511" s="258"/>
      <c r="AF511" s="56"/>
      <c r="AG511" s="28"/>
      <c r="AH511" s="56"/>
      <c r="AI511" s="28"/>
      <c r="AJ511" s="132"/>
      <c r="AK511" s="199"/>
      <c r="AL511" s="285"/>
      <c r="AM511" s="86" t="str">
        <f t="shared" si="44"/>
        <v/>
      </c>
      <c r="AN511" s="121" t="str">
        <f t="shared" si="45"/>
        <v/>
      </c>
      <c r="AO511" s="121" t="str">
        <f t="shared" si="46"/>
        <v/>
      </c>
      <c r="AP511" s="121" t="str">
        <f t="shared" si="47"/>
        <v/>
      </c>
      <c r="AQ511" s="87" t="str">
        <f t="shared" si="48"/>
        <v/>
      </c>
      <c r="AR511" s="37"/>
      <c r="AS511" s="233"/>
      <c r="AT511" s="37"/>
    </row>
    <row r="512" spans="2:46" ht="13.5" customHeight="1" thickBot="1" x14ac:dyDescent="0.2">
      <c r="B512" s="286"/>
      <c r="C512" s="27"/>
      <c r="D512" s="186"/>
      <c r="E512" s="56"/>
      <c r="F512" s="189"/>
      <c r="G512" s="189"/>
      <c r="H512" s="189"/>
      <c r="I512" s="56"/>
      <c r="J512" s="56"/>
      <c r="K512" s="188"/>
      <c r="L512" s="258"/>
      <c r="M512" s="258"/>
      <c r="N512" s="56"/>
      <c r="O512" s="28"/>
      <c r="P512" s="56"/>
      <c r="Q512" s="28"/>
      <c r="R512" s="184"/>
      <c r="S512" s="213"/>
      <c r="T512" s="286"/>
      <c r="U512" s="27"/>
      <c r="V512" s="186"/>
      <c r="W512" s="56"/>
      <c r="X512" s="189"/>
      <c r="Y512" s="189"/>
      <c r="Z512" s="189"/>
      <c r="AA512" s="56"/>
      <c r="AB512" s="56"/>
      <c r="AC512" s="188"/>
      <c r="AD512" s="258"/>
      <c r="AE512" s="258"/>
      <c r="AF512" s="56"/>
      <c r="AG512" s="28"/>
      <c r="AH512" s="56"/>
      <c r="AI512" s="28"/>
      <c r="AJ512" s="184"/>
      <c r="AK512" s="199"/>
      <c r="AL512" s="286"/>
      <c r="AM512" s="122" t="str">
        <f t="shared" si="44"/>
        <v/>
      </c>
      <c r="AN512" s="123" t="str">
        <f t="shared" si="45"/>
        <v/>
      </c>
      <c r="AO512" s="123" t="str">
        <f t="shared" si="46"/>
        <v/>
      </c>
      <c r="AP512" s="123" t="str">
        <f t="shared" si="47"/>
        <v/>
      </c>
      <c r="AQ512" s="124" t="str">
        <f t="shared" si="48"/>
        <v/>
      </c>
      <c r="AR512" s="37"/>
      <c r="AS512" s="233"/>
      <c r="AT512" s="37"/>
    </row>
    <row r="513" spans="2:46" ht="13.5" customHeight="1" x14ac:dyDescent="0.15">
      <c r="B513" s="284" t="s">
        <v>167</v>
      </c>
      <c r="C513" s="25" t="s">
        <v>33</v>
      </c>
      <c r="D513" s="39"/>
      <c r="E513" s="55"/>
      <c r="F513" s="96"/>
      <c r="G513" s="96"/>
      <c r="H513" s="96"/>
      <c r="I513" s="60"/>
      <c r="J513" s="60"/>
      <c r="K513" s="61"/>
      <c r="L513" s="257"/>
      <c r="M513" s="257"/>
      <c r="N513" s="55"/>
      <c r="O513" s="26"/>
      <c r="P513" s="55"/>
      <c r="Q513" s="26"/>
      <c r="R513" s="131"/>
      <c r="S513" s="213"/>
      <c r="T513" s="284" t="s">
        <v>167</v>
      </c>
      <c r="U513" s="25" t="s">
        <v>33</v>
      </c>
      <c r="V513" s="39"/>
      <c r="W513" s="55"/>
      <c r="X513" s="96"/>
      <c r="Y513" s="96"/>
      <c r="Z513" s="96"/>
      <c r="AA513" s="60"/>
      <c r="AB513" s="60"/>
      <c r="AC513" s="61"/>
      <c r="AD513" s="257"/>
      <c r="AE513" s="257"/>
      <c r="AF513" s="55"/>
      <c r="AG513" s="26"/>
      <c r="AH513" s="55"/>
      <c r="AI513" s="26"/>
      <c r="AJ513" s="131"/>
      <c r="AK513" s="199"/>
      <c r="AL513" s="284" t="s">
        <v>167</v>
      </c>
      <c r="AM513" s="119" t="str">
        <f t="shared" si="44"/>
        <v/>
      </c>
      <c r="AN513" s="95" t="str">
        <f t="shared" si="45"/>
        <v/>
      </c>
      <c r="AO513" s="95" t="str">
        <f t="shared" si="46"/>
        <v/>
      </c>
      <c r="AP513" s="95" t="str">
        <f t="shared" si="47"/>
        <v/>
      </c>
      <c r="AQ513" s="120" t="str">
        <f t="shared" si="48"/>
        <v/>
      </c>
      <c r="AR513" s="37"/>
      <c r="AS513" s="233"/>
      <c r="AT513" s="37"/>
    </row>
    <row r="514" spans="2:46" ht="13.5" customHeight="1" x14ac:dyDescent="0.15">
      <c r="B514" s="285"/>
      <c r="C514" s="27" t="s">
        <v>34</v>
      </c>
      <c r="D514" s="186"/>
      <c r="E514" s="56"/>
      <c r="F514" s="187"/>
      <c r="G514" s="187"/>
      <c r="H514" s="187"/>
      <c r="I514" s="62"/>
      <c r="J514" s="62"/>
      <c r="K514" s="188"/>
      <c r="L514" s="258"/>
      <c r="M514" s="258"/>
      <c r="N514" s="56"/>
      <c r="O514" s="28"/>
      <c r="P514" s="56"/>
      <c r="Q514" s="28"/>
      <c r="R514" s="132"/>
      <c r="S514" s="213"/>
      <c r="T514" s="285"/>
      <c r="U514" s="27" t="s">
        <v>34</v>
      </c>
      <c r="V514" s="186"/>
      <c r="W514" s="56"/>
      <c r="X514" s="187"/>
      <c r="Y514" s="187"/>
      <c r="Z514" s="187"/>
      <c r="AA514" s="62"/>
      <c r="AB514" s="62"/>
      <c r="AC514" s="188"/>
      <c r="AD514" s="258"/>
      <c r="AE514" s="258"/>
      <c r="AF514" s="56"/>
      <c r="AG514" s="28"/>
      <c r="AH514" s="56"/>
      <c r="AI514" s="28"/>
      <c r="AJ514" s="132"/>
      <c r="AK514" s="199"/>
      <c r="AL514" s="285"/>
      <c r="AM514" s="86" t="str">
        <f t="shared" si="44"/>
        <v/>
      </c>
      <c r="AN514" s="121" t="str">
        <f t="shared" si="45"/>
        <v/>
      </c>
      <c r="AO514" s="121" t="str">
        <f t="shared" si="46"/>
        <v/>
      </c>
      <c r="AP514" s="121" t="str">
        <f t="shared" si="47"/>
        <v/>
      </c>
      <c r="AQ514" s="87" t="str">
        <f t="shared" si="48"/>
        <v/>
      </c>
      <c r="AR514" s="37"/>
      <c r="AS514" s="233"/>
      <c r="AT514" s="37"/>
    </row>
    <row r="515" spans="2:46" ht="13.5" customHeight="1" x14ac:dyDescent="0.15">
      <c r="B515" s="285"/>
      <c r="C515" s="27" t="s">
        <v>35</v>
      </c>
      <c r="D515" s="186"/>
      <c r="E515" s="56"/>
      <c r="F515" s="187"/>
      <c r="G515" s="187"/>
      <c r="H515" s="187"/>
      <c r="I515" s="62"/>
      <c r="J515" s="62"/>
      <c r="K515" s="188"/>
      <c r="L515" s="258"/>
      <c r="M515" s="258"/>
      <c r="N515" s="56"/>
      <c r="O515" s="28"/>
      <c r="P515" s="56"/>
      <c r="Q515" s="28"/>
      <c r="R515" s="132"/>
      <c r="S515" s="213"/>
      <c r="T515" s="285"/>
      <c r="U515" s="27" t="s">
        <v>35</v>
      </c>
      <c r="V515" s="186"/>
      <c r="W515" s="56"/>
      <c r="X515" s="187"/>
      <c r="Y515" s="187"/>
      <c r="Z515" s="187"/>
      <c r="AA515" s="62"/>
      <c r="AB515" s="62"/>
      <c r="AC515" s="188"/>
      <c r="AD515" s="258"/>
      <c r="AE515" s="258"/>
      <c r="AF515" s="56"/>
      <c r="AG515" s="28"/>
      <c r="AH515" s="56"/>
      <c r="AI515" s="28"/>
      <c r="AJ515" s="132"/>
      <c r="AK515" s="199"/>
      <c r="AL515" s="285"/>
      <c r="AM515" s="86" t="str">
        <f t="shared" si="44"/>
        <v/>
      </c>
      <c r="AN515" s="121" t="str">
        <f t="shared" si="45"/>
        <v/>
      </c>
      <c r="AO515" s="121" t="str">
        <f t="shared" si="46"/>
        <v/>
      </c>
      <c r="AP515" s="121" t="str">
        <f t="shared" si="47"/>
        <v/>
      </c>
      <c r="AQ515" s="87" t="str">
        <f t="shared" si="48"/>
        <v/>
      </c>
      <c r="AR515" s="37"/>
      <c r="AS515" s="233"/>
      <c r="AT515" s="37"/>
    </row>
    <row r="516" spans="2:46" ht="13.5" customHeight="1" x14ac:dyDescent="0.15">
      <c r="B516" s="285"/>
      <c r="C516" s="27" t="s">
        <v>37</v>
      </c>
      <c r="D516" s="186"/>
      <c r="E516" s="56"/>
      <c r="F516" s="187"/>
      <c r="G516" s="187"/>
      <c r="H516" s="187"/>
      <c r="I516" s="62"/>
      <c r="J516" s="62"/>
      <c r="K516" s="188"/>
      <c r="L516" s="258"/>
      <c r="M516" s="258"/>
      <c r="N516" s="56"/>
      <c r="O516" s="28"/>
      <c r="P516" s="56"/>
      <c r="Q516" s="28"/>
      <c r="R516" s="132"/>
      <c r="S516" s="213"/>
      <c r="T516" s="285"/>
      <c r="U516" s="27" t="s">
        <v>37</v>
      </c>
      <c r="V516" s="186"/>
      <c r="W516" s="56"/>
      <c r="X516" s="187"/>
      <c r="Y516" s="187"/>
      <c r="Z516" s="187"/>
      <c r="AA516" s="62"/>
      <c r="AB516" s="62"/>
      <c r="AC516" s="188"/>
      <c r="AD516" s="258"/>
      <c r="AE516" s="258"/>
      <c r="AF516" s="56"/>
      <c r="AG516" s="28"/>
      <c r="AH516" s="56"/>
      <c r="AI516" s="28"/>
      <c r="AJ516" s="132"/>
      <c r="AK516" s="199"/>
      <c r="AL516" s="285"/>
      <c r="AM516" s="86" t="str">
        <f t="shared" si="44"/>
        <v/>
      </c>
      <c r="AN516" s="121" t="str">
        <f t="shared" si="45"/>
        <v/>
      </c>
      <c r="AO516" s="121" t="str">
        <f t="shared" si="46"/>
        <v/>
      </c>
      <c r="AP516" s="121" t="str">
        <f t="shared" si="47"/>
        <v/>
      </c>
      <c r="AQ516" s="87" t="str">
        <f t="shared" si="48"/>
        <v/>
      </c>
      <c r="AR516" s="37"/>
      <c r="AS516" s="233"/>
      <c r="AT516" s="37"/>
    </row>
    <row r="517" spans="2:46" ht="13.5" customHeight="1" thickBot="1" x14ac:dyDescent="0.2">
      <c r="B517" s="286"/>
      <c r="C517" s="27"/>
      <c r="D517" s="186"/>
      <c r="E517" s="56"/>
      <c r="F517" s="189"/>
      <c r="G517" s="189"/>
      <c r="H517" s="189"/>
      <c r="I517" s="56"/>
      <c r="J517" s="56"/>
      <c r="K517" s="188"/>
      <c r="L517" s="258"/>
      <c r="M517" s="258"/>
      <c r="N517" s="56"/>
      <c r="O517" s="28"/>
      <c r="P517" s="56"/>
      <c r="Q517" s="28"/>
      <c r="R517" s="184"/>
      <c r="S517" s="213"/>
      <c r="T517" s="286"/>
      <c r="U517" s="27"/>
      <c r="V517" s="186"/>
      <c r="W517" s="56"/>
      <c r="X517" s="189"/>
      <c r="Y517" s="189"/>
      <c r="Z517" s="189"/>
      <c r="AA517" s="56"/>
      <c r="AB517" s="56"/>
      <c r="AC517" s="188"/>
      <c r="AD517" s="258"/>
      <c r="AE517" s="258"/>
      <c r="AF517" s="56"/>
      <c r="AG517" s="28"/>
      <c r="AH517" s="56"/>
      <c r="AI517" s="28"/>
      <c r="AJ517" s="184"/>
      <c r="AK517" s="199"/>
      <c r="AL517" s="286"/>
      <c r="AM517" s="122" t="str">
        <f t="shared" si="44"/>
        <v/>
      </c>
      <c r="AN517" s="123" t="str">
        <f t="shared" si="45"/>
        <v/>
      </c>
      <c r="AO517" s="123" t="str">
        <f t="shared" si="46"/>
        <v/>
      </c>
      <c r="AP517" s="123" t="str">
        <f t="shared" si="47"/>
        <v/>
      </c>
      <c r="AQ517" s="124" t="str">
        <f t="shared" si="48"/>
        <v/>
      </c>
      <c r="AR517" s="37"/>
      <c r="AS517" s="233"/>
      <c r="AT517" s="37"/>
    </row>
    <row r="518" spans="2:46" ht="13.5" customHeight="1" x14ac:dyDescent="0.15">
      <c r="B518" s="284" t="s">
        <v>168</v>
      </c>
      <c r="C518" s="25" t="s">
        <v>33</v>
      </c>
      <c r="D518" s="39"/>
      <c r="E518" s="55"/>
      <c r="F518" s="96"/>
      <c r="G518" s="96"/>
      <c r="H518" s="96"/>
      <c r="I518" s="60"/>
      <c r="J518" s="60"/>
      <c r="K518" s="61"/>
      <c r="L518" s="257"/>
      <c r="M518" s="257"/>
      <c r="N518" s="55"/>
      <c r="O518" s="26"/>
      <c r="P518" s="55"/>
      <c r="Q518" s="26"/>
      <c r="R518" s="131"/>
      <c r="S518" s="213"/>
      <c r="T518" s="284" t="s">
        <v>168</v>
      </c>
      <c r="U518" s="25" t="s">
        <v>33</v>
      </c>
      <c r="V518" s="39"/>
      <c r="W518" s="55"/>
      <c r="X518" s="96"/>
      <c r="Y518" s="96"/>
      <c r="Z518" s="96"/>
      <c r="AA518" s="60"/>
      <c r="AB518" s="60"/>
      <c r="AC518" s="61"/>
      <c r="AD518" s="257"/>
      <c r="AE518" s="257"/>
      <c r="AF518" s="55"/>
      <c r="AG518" s="26"/>
      <c r="AH518" s="55"/>
      <c r="AI518" s="26"/>
      <c r="AJ518" s="131"/>
      <c r="AK518" s="199"/>
      <c r="AL518" s="284" t="s">
        <v>168</v>
      </c>
      <c r="AM518" s="119" t="str">
        <f t="shared" si="44"/>
        <v/>
      </c>
      <c r="AN518" s="95" t="str">
        <f t="shared" si="45"/>
        <v/>
      </c>
      <c r="AO518" s="95" t="str">
        <f t="shared" si="46"/>
        <v/>
      </c>
      <c r="AP518" s="95" t="str">
        <f t="shared" si="47"/>
        <v/>
      </c>
      <c r="AQ518" s="120" t="str">
        <f t="shared" si="48"/>
        <v/>
      </c>
      <c r="AR518" s="37"/>
      <c r="AS518" s="233"/>
      <c r="AT518" s="37"/>
    </row>
    <row r="519" spans="2:46" ht="13.5" customHeight="1" x14ac:dyDescent="0.15">
      <c r="B519" s="285"/>
      <c r="C519" s="27" t="s">
        <v>34</v>
      </c>
      <c r="D519" s="186"/>
      <c r="E519" s="56"/>
      <c r="F519" s="187"/>
      <c r="G519" s="187"/>
      <c r="H519" s="187"/>
      <c r="I519" s="62"/>
      <c r="J519" s="62"/>
      <c r="K519" s="188"/>
      <c r="L519" s="258"/>
      <c r="M519" s="258"/>
      <c r="N519" s="56"/>
      <c r="O519" s="28"/>
      <c r="P519" s="56"/>
      <c r="Q519" s="28"/>
      <c r="R519" s="132"/>
      <c r="S519" s="213"/>
      <c r="T519" s="285"/>
      <c r="U519" s="27" t="s">
        <v>34</v>
      </c>
      <c r="V519" s="186"/>
      <c r="W519" s="56"/>
      <c r="X519" s="187"/>
      <c r="Y519" s="187"/>
      <c r="Z519" s="187"/>
      <c r="AA519" s="62"/>
      <c r="AB519" s="62"/>
      <c r="AC519" s="188"/>
      <c r="AD519" s="258"/>
      <c r="AE519" s="258"/>
      <c r="AF519" s="56"/>
      <c r="AG519" s="28"/>
      <c r="AH519" s="56"/>
      <c r="AI519" s="28"/>
      <c r="AJ519" s="132"/>
      <c r="AK519" s="199"/>
      <c r="AL519" s="285"/>
      <c r="AM519" s="86" t="str">
        <f t="shared" si="44"/>
        <v/>
      </c>
      <c r="AN519" s="121" t="str">
        <f t="shared" si="45"/>
        <v/>
      </c>
      <c r="AO519" s="121" t="str">
        <f t="shared" si="46"/>
        <v/>
      </c>
      <c r="AP519" s="121" t="str">
        <f t="shared" si="47"/>
        <v/>
      </c>
      <c r="AQ519" s="87" t="str">
        <f t="shared" si="48"/>
        <v/>
      </c>
      <c r="AR519" s="37"/>
      <c r="AS519" s="233"/>
      <c r="AT519" s="37"/>
    </row>
    <row r="520" spans="2:46" ht="13.5" customHeight="1" x14ac:dyDescent="0.15">
      <c r="B520" s="285"/>
      <c r="C520" s="27" t="s">
        <v>35</v>
      </c>
      <c r="D520" s="186"/>
      <c r="E520" s="56"/>
      <c r="F520" s="187"/>
      <c r="G520" s="187"/>
      <c r="H520" s="187"/>
      <c r="I520" s="62"/>
      <c r="J520" s="62"/>
      <c r="K520" s="188"/>
      <c r="L520" s="258"/>
      <c r="M520" s="258"/>
      <c r="N520" s="56"/>
      <c r="O520" s="28"/>
      <c r="P520" s="56"/>
      <c r="Q520" s="28"/>
      <c r="R520" s="132"/>
      <c r="S520" s="213"/>
      <c r="T520" s="285"/>
      <c r="U520" s="27" t="s">
        <v>35</v>
      </c>
      <c r="V520" s="186"/>
      <c r="W520" s="56"/>
      <c r="X520" s="187"/>
      <c r="Y520" s="187"/>
      <c r="Z520" s="187"/>
      <c r="AA520" s="62"/>
      <c r="AB520" s="62"/>
      <c r="AC520" s="188"/>
      <c r="AD520" s="258"/>
      <c r="AE520" s="258"/>
      <c r="AF520" s="56"/>
      <c r="AG520" s="28"/>
      <c r="AH520" s="56"/>
      <c r="AI520" s="28"/>
      <c r="AJ520" s="132"/>
      <c r="AK520" s="199"/>
      <c r="AL520" s="285"/>
      <c r="AM520" s="86" t="str">
        <f t="shared" si="44"/>
        <v/>
      </c>
      <c r="AN520" s="121" t="str">
        <f t="shared" si="45"/>
        <v/>
      </c>
      <c r="AO520" s="121" t="str">
        <f t="shared" si="46"/>
        <v/>
      </c>
      <c r="AP520" s="121" t="str">
        <f t="shared" si="47"/>
        <v/>
      </c>
      <c r="AQ520" s="87" t="str">
        <f t="shared" si="48"/>
        <v/>
      </c>
      <c r="AR520" s="37"/>
      <c r="AS520" s="233"/>
      <c r="AT520" s="37"/>
    </row>
    <row r="521" spans="2:46" ht="13.5" customHeight="1" x14ac:dyDescent="0.15">
      <c r="B521" s="285"/>
      <c r="C521" s="27" t="s">
        <v>37</v>
      </c>
      <c r="D521" s="186"/>
      <c r="E521" s="56"/>
      <c r="F521" s="187"/>
      <c r="G521" s="187"/>
      <c r="H521" s="187"/>
      <c r="I521" s="62"/>
      <c r="J521" s="62"/>
      <c r="K521" s="188"/>
      <c r="L521" s="258"/>
      <c r="M521" s="258"/>
      <c r="N521" s="56"/>
      <c r="O521" s="28"/>
      <c r="P521" s="56"/>
      <c r="Q521" s="28"/>
      <c r="R521" s="132"/>
      <c r="S521" s="213"/>
      <c r="T521" s="285"/>
      <c r="U521" s="27" t="s">
        <v>37</v>
      </c>
      <c r="V521" s="186"/>
      <c r="W521" s="56"/>
      <c r="X521" s="187"/>
      <c r="Y521" s="187"/>
      <c r="Z521" s="187"/>
      <c r="AA521" s="62"/>
      <c r="AB521" s="62"/>
      <c r="AC521" s="188"/>
      <c r="AD521" s="258"/>
      <c r="AE521" s="258"/>
      <c r="AF521" s="56"/>
      <c r="AG521" s="28"/>
      <c r="AH521" s="56"/>
      <c r="AI521" s="28"/>
      <c r="AJ521" s="132"/>
      <c r="AK521" s="199"/>
      <c r="AL521" s="285"/>
      <c r="AM521" s="86" t="str">
        <f t="shared" si="44"/>
        <v/>
      </c>
      <c r="AN521" s="121" t="str">
        <f t="shared" si="45"/>
        <v/>
      </c>
      <c r="AO521" s="121" t="str">
        <f t="shared" si="46"/>
        <v/>
      </c>
      <c r="AP521" s="121" t="str">
        <f t="shared" si="47"/>
        <v/>
      </c>
      <c r="AQ521" s="87" t="str">
        <f t="shared" si="48"/>
        <v/>
      </c>
      <c r="AR521" s="37"/>
      <c r="AS521" s="233"/>
      <c r="AT521" s="37"/>
    </row>
    <row r="522" spans="2:46" ht="13.5" customHeight="1" thickBot="1" x14ac:dyDescent="0.2">
      <c r="B522" s="286"/>
      <c r="C522" s="27"/>
      <c r="D522" s="186"/>
      <c r="E522" s="56"/>
      <c r="F522" s="189"/>
      <c r="G522" s="189"/>
      <c r="H522" s="189"/>
      <c r="I522" s="56"/>
      <c r="J522" s="56"/>
      <c r="K522" s="188"/>
      <c r="L522" s="258"/>
      <c r="M522" s="258"/>
      <c r="N522" s="56"/>
      <c r="O522" s="28"/>
      <c r="P522" s="56"/>
      <c r="Q522" s="28"/>
      <c r="R522" s="184"/>
      <c r="S522" s="213"/>
      <c r="T522" s="286"/>
      <c r="U522" s="27"/>
      <c r="V522" s="186"/>
      <c r="W522" s="56"/>
      <c r="X522" s="189"/>
      <c r="Y522" s="189"/>
      <c r="Z522" s="189"/>
      <c r="AA522" s="56"/>
      <c r="AB522" s="56"/>
      <c r="AC522" s="188"/>
      <c r="AD522" s="258"/>
      <c r="AE522" s="258"/>
      <c r="AF522" s="56"/>
      <c r="AG522" s="28"/>
      <c r="AH522" s="56"/>
      <c r="AI522" s="28"/>
      <c r="AJ522" s="184"/>
      <c r="AK522" s="199"/>
      <c r="AL522" s="286"/>
      <c r="AM522" s="122" t="str">
        <f t="shared" si="44"/>
        <v/>
      </c>
      <c r="AN522" s="123" t="str">
        <f t="shared" si="45"/>
        <v/>
      </c>
      <c r="AO522" s="123" t="str">
        <f t="shared" si="46"/>
        <v/>
      </c>
      <c r="AP522" s="123" t="str">
        <f t="shared" si="47"/>
        <v/>
      </c>
      <c r="AQ522" s="124" t="str">
        <f t="shared" si="48"/>
        <v/>
      </c>
      <c r="AR522" s="37"/>
      <c r="AS522" s="233"/>
      <c r="AT522" s="37"/>
    </row>
    <row r="523" spans="2:46" ht="13.5" customHeight="1" x14ac:dyDescent="0.15">
      <c r="B523" s="284" t="s">
        <v>169</v>
      </c>
      <c r="C523" s="25" t="s">
        <v>33</v>
      </c>
      <c r="D523" s="39"/>
      <c r="E523" s="55"/>
      <c r="F523" s="96"/>
      <c r="G523" s="96"/>
      <c r="H523" s="96"/>
      <c r="I523" s="60"/>
      <c r="J523" s="60"/>
      <c r="K523" s="61"/>
      <c r="L523" s="257"/>
      <c r="M523" s="257"/>
      <c r="N523" s="55"/>
      <c r="O523" s="26"/>
      <c r="P523" s="55"/>
      <c r="Q523" s="26"/>
      <c r="R523" s="131"/>
      <c r="S523" s="213"/>
      <c r="T523" s="284" t="s">
        <v>169</v>
      </c>
      <c r="U523" s="25" t="s">
        <v>33</v>
      </c>
      <c r="V523" s="39"/>
      <c r="W523" s="55"/>
      <c r="X523" s="96"/>
      <c r="Y523" s="96"/>
      <c r="Z523" s="96"/>
      <c r="AA523" s="60"/>
      <c r="AB523" s="60"/>
      <c r="AC523" s="61"/>
      <c r="AD523" s="257"/>
      <c r="AE523" s="257"/>
      <c r="AF523" s="55"/>
      <c r="AG523" s="26"/>
      <c r="AH523" s="55"/>
      <c r="AI523" s="26"/>
      <c r="AJ523" s="131"/>
      <c r="AK523" s="199"/>
      <c r="AL523" s="284" t="s">
        <v>169</v>
      </c>
      <c r="AM523" s="119" t="str">
        <f t="shared" si="44"/>
        <v/>
      </c>
      <c r="AN523" s="95" t="str">
        <f t="shared" si="45"/>
        <v/>
      </c>
      <c r="AO523" s="95" t="str">
        <f t="shared" si="46"/>
        <v/>
      </c>
      <c r="AP523" s="95" t="str">
        <f t="shared" si="47"/>
        <v/>
      </c>
      <c r="AQ523" s="120" t="str">
        <f t="shared" si="48"/>
        <v/>
      </c>
      <c r="AR523" s="37"/>
      <c r="AS523" s="233"/>
      <c r="AT523" s="37"/>
    </row>
    <row r="524" spans="2:46" ht="13.5" customHeight="1" x14ac:dyDescent="0.15">
      <c r="B524" s="285"/>
      <c r="C524" s="27" t="s">
        <v>34</v>
      </c>
      <c r="D524" s="186"/>
      <c r="E524" s="56"/>
      <c r="F524" s="187"/>
      <c r="G524" s="187"/>
      <c r="H524" s="187"/>
      <c r="I524" s="62"/>
      <c r="J524" s="62"/>
      <c r="K524" s="188"/>
      <c r="L524" s="258"/>
      <c r="M524" s="258"/>
      <c r="N524" s="56"/>
      <c r="O524" s="28"/>
      <c r="P524" s="56"/>
      <c r="Q524" s="28"/>
      <c r="R524" s="132"/>
      <c r="S524" s="213"/>
      <c r="T524" s="285"/>
      <c r="U524" s="27" t="s">
        <v>34</v>
      </c>
      <c r="V524" s="186"/>
      <c r="W524" s="56"/>
      <c r="X524" s="187"/>
      <c r="Y524" s="187"/>
      <c r="Z524" s="187"/>
      <c r="AA524" s="62"/>
      <c r="AB524" s="62"/>
      <c r="AC524" s="188"/>
      <c r="AD524" s="258"/>
      <c r="AE524" s="258"/>
      <c r="AF524" s="56"/>
      <c r="AG524" s="28"/>
      <c r="AH524" s="56"/>
      <c r="AI524" s="28"/>
      <c r="AJ524" s="132"/>
      <c r="AK524" s="199"/>
      <c r="AL524" s="285"/>
      <c r="AM524" s="86" t="str">
        <f t="shared" si="44"/>
        <v/>
      </c>
      <c r="AN524" s="121" t="str">
        <f t="shared" si="45"/>
        <v/>
      </c>
      <c r="AO524" s="121" t="str">
        <f t="shared" si="46"/>
        <v/>
      </c>
      <c r="AP524" s="121" t="str">
        <f t="shared" si="47"/>
        <v/>
      </c>
      <c r="AQ524" s="87" t="str">
        <f t="shared" si="48"/>
        <v/>
      </c>
      <c r="AR524" s="37"/>
      <c r="AS524" s="233"/>
      <c r="AT524" s="37"/>
    </row>
    <row r="525" spans="2:46" ht="13.5" customHeight="1" x14ac:dyDescent="0.15">
      <c r="B525" s="285"/>
      <c r="C525" s="27" t="s">
        <v>35</v>
      </c>
      <c r="D525" s="186"/>
      <c r="E525" s="56"/>
      <c r="F525" s="187"/>
      <c r="G525" s="187"/>
      <c r="H525" s="187"/>
      <c r="I525" s="62"/>
      <c r="J525" s="62"/>
      <c r="K525" s="188"/>
      <c r="L525" s="258"/>
      <c r="M525" s="258"/>
      <c r="N525" s="56"/>
      <c r="O525" s="28"/>
      <c r="P525" s="56"/>
      <c r="Q525" s="28"/>
      <c r="R525" s="132"/>
      <c r="S525" s="213"/>
      <c r="T525" s="285"/>
      <c r="U525" s="27" t="s">
        <v>35</v>
      </c>
      <c r="V525" s="186"/>
      <c r="W525" s="56"/>
      <c r="X525" s="187"/>
      <c r="Y525" s="187"/>
      <c r="Z525" s="187"/>
      <c r="AA525" s="62"/>
      <c r="AB525" s="62"/>
      <c r="AC525" s="188"/>
      <c r="AD525" s="258"/>
      <c r="AE525" s="258"/>
      <c r="AF525" s="56"/>
      <c r="AG525" s="28"/>
      <c r="AH525" s="56"/>
      <c r="AI525" s="28"/>
      <c r="AJ525" s="132"/>
      <c r="AK525" s="199"/>
      <c r="AL525" s="285"/>
      <c r="AM525" s="86" t="str">
        <f t="shared" si="44"/>
        <v/>
      </c>
      <c r="AN525" s="121" t="str">
        <f t="shared" si="45"/>
        <v/>
      </c>
      <c r="AO525" s="121" t="str">
        <f t="shared" si="46"/>
        <v/>
      </c>
      <c r="AP525" s="121" t="str">
        <f t="shared" si="47"/>
        <v/>
      </c>
      <c r="AQ525" s="87" t="str">
        <f t="shared" si="48"/>
        <v/>
      </c>
      <c r="AR525" s="37"/>
      <c r="AS525" s="233"/>
      <c r="AT525" s="37"/>
    </row>
    <row r="526" spans="2:46" ht="13.5" customHeight="1" x14ac:dyDescent="0.15">
      <c r="B526" s="285"/>
      <c r="C526" s="27" t="s">
        <v>37</v>
      </c>
      <c r="D526" s="186"/>
      <c r="E526" s="56"/>
      <c r="F526" s="187"/>
      <c r="G526" s="187"/>
      <c r="H526" s="187"/>
      <c r="I526" s="62"/>
      <c r="J526" s="62"/>
      <c r="K526" s="188"/>
      <c r="L526" s="258"/>
      <c r="M526" s="258"/>
      <c r="N526" s="56"/>
      <c r="O526" s="28"/>
      <c r="P526" s="56"/>
      <c r="Q526" s="28"/>
      <c r="R526" s="132"/>
      <c r="S526" s="213"/>
      <c r="T526" s="285"/>
      <c r="U526" s="27" t="s">
        <v>37</v>
      </c>
      <c r="V526" s="186"/>
      <c r="W526" s="56"/>
      <c r="X526" s="187"/>
      <c r="Y526" s="187"/>
      <c r="Z526" s="187"/>
      <c r="AA526" s="62"/>
      <c r="AB526" s="62"/>
      <c r="AC526" s="188"/>
      <c r="AD526" s="258"/>
      <c r="AE526" s="258"/>
      <c r="AF526" s="56"/>
      <c r="AG526" s="28"/>
      <c r="AH526" s="56"/>
      <c r="AI526" s="28"/>
      <c r="AJ526" s="132"/>
      <c r="AK526" s="199"/>
      <c r="AL526" s="285"/>
      <c r="AM526" s="86" t="str">
        <f t="shared" si="44"/>
        <v/>
      </c>
      <c r="AN526" s="121" t="str">
        <f t="shared" si="45"/>
        <v/>
      </c>
      <c r="AO526" s="121" t="str">
        <f t="shared" si="46"/>
        <v/>
      </c>
      <c r="AP526" s="121" t="str">
        <f t="shared" si="47"/>
        <v/>
      </c>
      <c r="AQ526" s="87" t="str">
        <f t="shared" si="48"/>
        <v/>
      </c>
      <c r="AR526" s="37"/>
      <c r="AS526" s="233"/>
      <c r="AT526" s="37"/>
    </row>
    <row r="527" spans="2:46" ht="13.5" customHeight="1" thickBot="1" x14ac:dyDescent="0.2">
      <c r="B527" s="286"/>
      <c r="C527" s="27"/>
      <c r="D527" s="186"/>
      <c r="E527" s="56"/>
      <c r="F527" s="189"/>
      <c r="G527" s="189"/>
      <c r="H527" s="189"/>
      <c r="I527" s="56"/>
      <c r="J527" s="56"/>
      <c r="K527" s="188"/>
      <c r="L527" s="258"/>
      <c r="M527" s="258"/>
      <c r="N527" s="56"/>
      <c r="O527" s="28"/>
      <c r="P527" s="56"/>
      <c r="Q527" s="28"/>
      <c r="R527" s="184"/>
      <c r="S527" s="213"/>
      <c r="T527" s="286"/>
      <c r="U527" s="27"/>
      <c r="V527" s="186"/>
      <c r="W527" s="56"/>
      <c r="X527" s="189"/>
      <c r="Y527" s="189"/>
      <c r="Z527" s="189"/>
      <c r="AA527" s="56"/>
      <c r="AB527" s="56"/>
      <c r="AC527" s="188"/>
      <c r="AD527" s="258"/>
      <c r="AE527" s="258"/>
      <c r="AF527" s="56"/>
      <c r="AG527" s="28"/>
      <c r="AH527" s="56"/>
      <c r="AI527" s="28"/>
      <c r="AJ527" s="184"/>
      <c r="AK527" s="199"/>
      <c r="AL527" s="286"/>
      <c r="AM527" s="122" t="str">
        <f t="shared" si="44"/>
        <v/>
      </c>
      <c r="AN527" s="123" t="str">
        <f t="shared" si="45"/>
        <v/>
      </c>
      <c r="AO527" s="123" t="str">
        <f t="shared" si="46"/>
        <v/>
      </c>
      <c r="AP527" s="123" t="str">
        <f t="shared" si="47"/>
        <v/>
      </c>
      <c r="AQ527" s="124" t="str">
        <f t="shared" si="48"/>
        <v/>
      </c>
      <c r="AR527" s="37"/>
      <c r="AS527" s="233"/>
      <c r="AT527" s="37"/>
    </row>
    <row r="528" spans="2:46" ht="13.5" customHeight="1" x14ac:dyDescent="0.15">
      <c r="B528" s="284" t="s">
        <v>170</v>
      </c>
      <c r="C528" s="25" t="s">
        <v>33</v>
      </c>
      <c r="D528" s="39"/>
      <c r="E528" s="55"/>
      <c r="F528" s="96"/>
      <c r="G528" s="96"/>
      <c r="H528" s="96"/>
      <c r="I528" s="60"/>
      <c r="J528" s="60"/>
      <c r="K528" s="61"/>
      <c r="L528" s="257"/>
      <c r="M528" s="257"/>
      <c r="N528" s="55"/>
      <c r="O528" s="26"/>
      <c r="P528" s="55"/>
      <c r="Q528" s="26"/>
      <c r="R528" s="131"/>
      <c r="S528" s="213"/>
      <c r="T528" s="284" t="s">
        <v>170</v>
      </c>
      <c r="U528" s="25" t="s">
        <v>33</v>
      </c>
      <c r="V528" s="39"/>
      <c r="W528" s="55"/>
      <c r="X528" s="96"/>
      <c r="Y528" s="96"/>
      <c r="Z528" s="96"/>
      <c r="AA528" s="60"/>
      <c r="AB528" s="60"/>
      <c r="AC528" s="61"/>
      <c r="AD528" s="257"/>
      <c r="AE528" s="257"/>
      <c r="AF528" s="55"/>
      <c r="AG528" s="26"/>
      <c r="AH528" s="55"/>
      <c r="AI528" s="26"/>
      <c r="AJ528" s="131"/>
      <c r="AK528" s="199"/>
      <c r="AL528" s="284" t="s">
        <v>170</v>
      </c>
      <c r="AM528" s="119" t="str">
        <f t="shared" si="44"/>
        <v/>
      </c>
      <c r="AN528" s="95" t="str">
        <f t="shared" si="45"/>
        <v/>
      </c>
      <c r="AO528" s="95" t="str">
        <f t="shared" si="46"/>
        <v/>
      </c>
      <c r="AP528" s="95" t="str">
        <f t="shared" si="47"/>
        <v/>
      </c>
      <c r="AQ528" s="120" t="str">
        <f t="shared" si="48"/>
        <v/>
      </c>
      <c r="AR528" s="37"/>
      <c r="AS528" s="233"/>
      <c r="AT528" s="37"/>
    </row>
    <row r="529" spans="2:46" ht="13.5" customHeight="1" x14ac:dyDescent="0.15">
      <c r="B529" s="285"/>
      <c r="C529" s="27" t="s">
        <v>34</v>
      </c>
      <c r="D529" s="186"/>
      <c r="E529" s="56"/>
      <c r="F529" s="187"/>
      <c r="G529" s="187"/>
      <c r="H529" s="187"/>
      <c r="I529" s="62"/>
      <c r="J529" s="62"/>
      <c r="K529" s="188"/>
      <c r="L529" s="258"/>
      <c r="M529" s="258"/>
      <c r="N529" s="56"/>
      <c r="O529" s="28"/>
      <c r="P529" s="56"/>
      <c r="Q529" s="28"/>
      <c r="R529" s="132"/>
      <c r="S529" s="213"/>
      <c r="T529" s="285"/>
      <c r="U529" s="27" t="s">
        <v>34</v>
      </c>
      <c r="V529" s="186"/>
      <c r="W529" s="56"/>
      <c r="X529" s="187"/>
      <c r="Y529" s="187"/>
      <c r="Z529" s="187"/>
      <c r="AA529" s="62"/>
      <c r="AB529" s="62"/>
      <c r="AC529" s="188"/>
      <c r="AD529" s="258"/>
      <c r="AE529" s="258"/>
      <c r="AF529" s="56"/>
      <c r="AG529" s="28"/>
      <c r="AH529" s="56"/>
      <c r="AI529" s="28"/>
      <c r="AJ529" s="132"/>
      <c r="AK529" s="199"/>
      <c r="AL529" s="285"/>
      <c r="AM529" s="86" t="str">
        <f t="shared" si="44"/>
        <v/>
      </c>
      <c r="AN529" s="121" t="str">
        <f t="shared" si="45"/>
        <v/>
      </c>
      <c r="AO529" s="121" t="str">
        <f t="shared" si="46"/>
        <v/>
      </c>
      <c r="AP529" s="121" t="str">
        <f t="shared" si="47"/>
        <v/>
      </c>
      <c r="AQ529" s="87" t="str">
        <f t="shared" si="48"/>
        <v/>
      </c>
      <c r="AR529" s="37"/>
      <c r="AS529" s="233"/>
      <c r="AT529" s="37"/>
    </row>
    <row r="530" spans="2:46" ht="13.5" customHeight="1" x14ac:dyDescent="0.15">
      <c r="B530" s="285"/>
      <c r="C530" s="27" t="s">
        <v>35</v>
      </c>
      <c r="D530" s="186"/>
      <c r="E530" s="56"/>
      <c r="F530" s="187"/>
      <c r="G530" s="187"/>
      <c r="H530" s="187"/>
      <c r="I530" s="62"/>
      <c r="J530" s="62"/>
      <c r="K530" s="188"/>
      <c r="L530" s="258"/>
      <c r="M530" s="258"/>
      <c r="N530" s="56"/>
      <c r="O530" s="28"/>
      <c r="P530" s="56"/>
      <c r="Q530" s="28"/>
      <c r="R530" s="132"/>
      <c r="S530" s="213"/>
      <c r="T530" s="285"/>
      <c r="U530" s="27" t="s">
        <v>35</v>
      </c>
      <c r="V530" s="186"/>
      <c r="W530" s="56"/>
      <c r="X530" s="187"/>
      <c r="Y530" s="187"/>
      <c r="Z530" s="187"/>
      <c r="AA530" s="62"/>
      <c r="AB530" s="62"/>
      <c r="AC530" s="188"/>
      <c r="AD530" s="258"/>
      <c r="AE530" s="258"/>
      <c r="AF530" s="56"/>
      <c r="AG530" s="28"/>
      <c r="AH530" s="56"/>
      <c r="AI530" s="28"/>
      <c r="AJ530" s="132"/>
      <c r="AK530" s="199"/>
      <c r="AL530" s="285"/>
      <c r="AM530" s="86" t="str">
        <f t="shared" si="44"/>
        <v/>
      </c>
      <c r="AN530" s="121" t="str">
        <f t="shared" si="45"/>
        <v/>
      </c>
      <c r="AO530" s="121" t="str">
        <f t="shared" si="46"/>
        <v/>
      </c>
      <c r="AP530" s="121" t="str">
        <f t="shared" si="47"/>
        <v/>
      </c>
      <c r="AQ530" s="87" t="str">
        <f t="shared" si="48"/>
        <v/>
      </c>
      <c r="AR530" s="37"/>
      <c r="AS530" s="233"/>
      <c r="AT530" s="37"/>
    </row>
    <row r="531" spans="2:46" ht="13.5" customHeight="1" x14ac:dyDescent="0.15">
      <c r="B531" s="285"/>
      <c r="C531" s="27" t="s">
        <v>37</v>
      </c>
      <c r="D531" s="186"/>
      <c r="E531" s="56"/>
      <c r="F531" s="187"/>
      <c r="G531" s="187"/>
      <c r="H531" s="187"/>
      <c r="I531" s="62"/>
      <c r="J531" s="62"/>
      <c r="K531" s="188"/>
      <c r="L531" s="258"/>
      <c r="M531" s="258"/>
      <c r="N531" s="56"/>
      <c r="O531" s="28"/>
      <c r="P531" s="56"/>
      <c r="Q531" s="28"/>
      <c r="R531" s="132"/>
      <c r="S531" s="213"/>
      <c r="T531" s="285"/>
      <c r="U531" s="27" t="s">
        <v>37</v>
      </c>
      <c r="V531" s="186"/>
      <c r="W531" s="56"/>
      <c r="X531" s="187"/>
      <c r="Y531" s="187"/>
      <c r="Z531" s="187"/>
      <c r="AA531" s="62"/>
      <c r="AB531" s="62"/>
      <c r="AC531" s="188"/>
      <c r="AD531" s="258"/>
      <c r="AE531" s="258"/>
      <c r="AF531" s="56"/>
      <c r="AG531" s="28"/>
      <c r="AH531" s="56"/>
      <c r="AI531" s="28"/>
      <c r="AJ531" s="132"/>
      <c r="AK531" s="199"/>
      <c r="AL531" s="285"/>
      <c r="AM531" s="86" t="str">
        <f t="shared" si="44"/>
        <v/>
      </c>
      <c r="AN531" s="121" t="str">
        <f t="shared" si="45"/>
        <v/>
      </c>
      <c r="AO531" s="121" t="str">
        <f t="shared" si="46"/>
        <v/>
      </c>
      <c r="AP531" s="121" t="str">
        <f t="shared" si="47"/>
        <v/>
      </c>
      <c r="AQ531" s="87" t="str">
        <f t="shared" si="48"/>
        <v/>
      </c>
      <c r="AR531" s="37"/>
      <c r="AS531" s="233"/>
      <c r="AT531" s="37"/>
    </row>
    <row r="532" spans="2:46" ht="13.5" customHeight="1" thickBot="1" x14ac:dyDescent="0.2">
      <c r="B532" s="286"/>
      <c r="C532" s="27"/>
      <c r="D532" s="186"/>
      <c r="E532" s="56"/>
      <c r="F532" s="189"/>
      <c r="G532" s="189"/>
      <c r="H532" s="189"/>
      <c r="I532" s="56"/>
      <c r="J532" s="56"/>
      <c r="K532" s="188"/>
      <c r="L532" s="258"/>
      <c r="M532" s="258"/>
      <c r="N532" s="56"/>
      <c r="O532" s="28"/>
      <c r="P532" s="56"/>
      <c r="Q532" s="28"/>
      <c r="R532" s="184"/>
      <c r="S532" s="213"/>
      <c r="T532" s="286"/>
      <c r="U532" s="27"/>
      <c r="V532" s="186"/>
      <c r="W532" s="56"/>
      <c r="X532" s="189"/>
      <c r="Y532" s="189"/>
      <c r="Z532" s="189"/>
      <c r="AA532" s="56"/>
      <c r="AB532" s="56"/>
      <c r="AC532" s="188"/>
      <c r="AD532" s="258"/>
      <c r="AE532" s="258"/>
      <c r="AF532" s="56"/>
      <c r="AG532" s="28"/>
      <c r="AH532" s="56"/>
      <c r="AI532" s="28"/>
      <c r="AJ532" s="184"/>
      <c r="AK532" s="199"/>
      <c r="AL532" s="286"/>
      <c r="AM532" s="122" t="str">
        <f t="shared" si="44"/>
        <v/>
      </c>
      <c r="AN532" s="123" t="str">
        <f t="shared" si="45"/>
        <v/>
      </c>
      <c r="AO532" s="123" t="str">
        <f t="shared" si="46"/>
        <v/>
      </c>
      <c r="AP532" s="123" t="str">
        <f t="shared" si="47"/>
        <v/>
      </c>
      <c r="AQ532" s="124" t="str">
        <f t="shared" si="48"/>
        <v/>
      </c>
      <c r="AR532" s="37"/>
      <c r="AS532" s="233"/>
      <c r="AT532" s="37"/>
    </row>
    <row r="533" spans="2:46" ht="13.5" customHeight="1" x14ac:dyDescent="0.15">
      <c r="B533" s="284" t="s">
        <v>171</v>
      </c>
      <c r="C533" s="25" t="s">
        <v>33</v>
      </c>
      <c r="D533" s="39"/>
      <c r="E533" s="55"/>
      <c r="F533" s="96"/>
      <c r="G533" s="96"/>
      <c r="H533" s="96"/>
      <c r="I533" s="60"/>
      <c r="J533" s="60"/>
      <c r="K533" s="61"/>
      <c r="L533" s="257"/>
      <c r="M533" s="257"/>
      <c r="N533" s="55"/>
      <c r="O533" s="26"/>
      <c r="P533" s="55"/>
      <c r="Q533" s="26"/>
      <c r="R533" s="131"/>
      <c r="S533" s="213"/>
      <c r="T533" s="284" t="s">
        <v>171</v>
      </c>
      <c r="U533" s="25" t="s">
        <v>33</v>
      </c>
      <c r="V533" s="39"/>
      <c r="W533" s="55"/>
      <c r="X533" s="96"/>
      <c r="Y533" s="96"/>
      <c r="Z533" s="96"/>
      <c r="AA533" s="60"/>
      <c r="AB533" s="60"/>
      <c r="AC533" s="61"/>
      <c r="AD533" s="257"/>
      <c r="AE533" s="257"/>
      <c r="AF533" s="55"/>
      <c r="AG533" s="26"/>
      <c r="AH533" s="55"/>
      <c r="AI533" s="26"/>
      <c r="AJ533" s="131"/>
      <c r="AK533" s="199"/>
      <c r="AL533" s="284" t="s">
        <v>171</v>
      </c>
      <c r="AM533" s="119" t="str">
        <f t="shared" si="44"/>
        <v/>
      </c>
      <c r="AN533" s="95" t="str">
        <f t="shared" si="45"/>
        <v/>
      </c>
      <c r="AO533" s="95" t="str">
        <f t="shared" si="46"/>
        <v/>
      </c>
      <c r="AP533" s="95" t="str">
        <f t="shared" si="47"/>
        <v/>
      </c>
      <c r="AQ533" s="120" t="str">
        <f t="shared" si="48"/>
        <v/>
      </c>
      <c r="AR533" s="37"/>
      <c r="AS533" s="233"/>
      <c r="AT533" s="37"/>
    </row>
    <row r="534" spans="2:46" ht="13.5" customHeight="1" x14ac:dyDescent="0.15">
      <c r="B534" s="285"/>
      <c r="C534" s="27" t="s">
        <v>34</v>
      </c>
      <c r="D534" s="186"/>
      <c r="E534" s="56"/>
      <c r="F534" s="187"/>
      <c r="G534" s="187"/>
      <c r="H534" s="187"/>
      <c r="I534" s="62"/>
      <c r="J534" s="62"/>
      <c r="K534" s="188"/>
      <c r="L534" s="258"/>
      <c r="M534" s="258"/>
      <c r="N534" s="56"/>
      <c r="O534" s="28"/>
      <c r="P534" s="56"/>
      <c r="Q534" s="28"/>
      <c r="R534" s="132"/>
      <c r="S534" s="213"/>
      <c r="T534" s="285"/>
      <c r="U534" s="27" t="s">
        <v>34</v>
      </c>
      <c r="V534" s="186"/>
      <c r="W534" s="56"/>
      <c r="X534" s="187"/>
      <c r="Y534" s="187"/>
      <c r="Z534" s="187"/>
      <c r="AA534" s="62"/>
      <c r="AB534" s="62"/>
      <c r="AC534" s="188"/>
      <c r="AD534" s="258"/>
      <c r="AE534" s="258"/>
      <c r="AF534" s="56"/>
      <c r="AG534" s="28"/>
      <c r="AH534" s="56"/>
      <c r="AI534" s="28"/>
      <c r="AJ534" s="132"/>
      <c r="AK534" s="199"/>
      <c r="AL534" s="285"/>
      <c r="AM534" s="86" t="str">
        <f t="shared" si="44"/>
        <v/>
      </c>
      <c r="AN534" s="121" t="str">
        <f t="shared" si="45"/>
        <v/>
      </c>
      <c r="AO534" s="121" t="str">
        <f t="shared" si="46"/>
        <v/>
      </c>
      <c r="AP534" s="121" t="str">
        <f t="shared" si="47"/>
        <v/>
      </c>
      <c r="AQ534" s="87" t="str">
        <f t="shared" si="48"/>
        <v/>
      </c>
      <c r="AR534" s="37"/>
      <c r="AS534" s="233"/>
      <c r="AT534" s="37"/>
    </row>
    <row r="535" spans="2:46" ht="13.5" customHeight="1" x14ac:dyDescent="0.15">
      <c r="B535" s="285"/>
      <c r="C535" s="27" t="s">
        <v>35</v>
      </c>
      <c r="D535" s="186"/>
      <c r="E535" s="56"/>
      <c r="F535" s="187"/>
      <c r="G535" s="187"/>
      <c r="H535" s="187"/>
      <c r="I535" s="62"/>
      <c r="J535" s="62"/>
      <c r="K535" s="188"/>
      <c r="L535" s="258"/>
      <c r="M535" s="258"/>
      <c r="N535" s="56"/>
      <c r="O535" s="28"/>
      <c r="P535" s="56"/>
      <c r="Q535" s="28"/>
      <c r="R535" s="132"/>
      <c r="S535" s="213"/>
      <c r="T535" s="285"/>
      <c r="U535" s="27" t="s">
        <v>35</v>
      </c>
      <c r="V535" s="186"/>
      <c r="W535" s="56"/>
      <c r="X535" s="187"/>
      <c r="Y535" s="187"/>
      <c r="Z535" s="187"/>
      <c r="AA535" s="62"/>
      <c r="AB535" s="62"/>
      <c r="AC535" s="188"/>
      <c r="AD535" s="258"/>
      <c r="AE535" s="258"/>
      <c r="AF535" s="56"/>
      <c r="AG535" s="28"/>
      <c r="AH535" s="56"/>
      <c r="AI535" s="28"/>
      <c r="AJ535" s="132"/>
      <c r="AK535" s="199"/>
      <c r="AL535" s="285"/>
      <c r="AM535" s="86" t="str">
        <f t="shared" si="44"/>
        <v/>
      </c>
      <c r="AN535" s="121" t="str">
        <f t="shared" si="45"/>
        <v/>
      </c>
      <c r="AO535" s="121" t="str">
        <f t="shared" si="46"/>
        <v/>
      </c>
      <c r="AP535" s="121" t="str">
        <f t="shared" si="47"/>
        <v/>
      </c>
      <c r="AQ535" s="87" t="str">
        <f t="shared" si="48"/>
        <v/>
      </c>
      <c r="AR535" s="37"/>
      <c r="AS535" s="233"/>
      <c r="AT535" s="37"/>
    </row>
    <row r="536" spans="2:46" ht="13.5" customHeight="1" x14ac:dyDescent="0.15">
      <c r="B536" s="285"/>
      <c r="C536" s="27" t="s">
        <v>37</v>
      </c>
      <c r="D536" s="186"/>
      <c r="E536" s="56"/>
      <c r="F536" s="187"/>
      <c r="G536" s="187"/>
      <c r="H536" s="187"/>
      <c r="I536" s="62"/>
      <c r="J536" s="62"/>
      <c r="K536" s="188"/>
      <c r="L536" s="258"/>
      <c r="M536" s="258"/>
      <c r="N536" s="56"/>
      <c r="O536" s="28"/>
      <c r="P536" s="56"/>
      <c r="Q536" s="28"/>
      <c r="R536" s="132"/>
      <c r="S536" s="213"/>
      <c r="T536" s="285"/>
      <c r="U536" s="27" t="s">
        <v>37</v>
      </c>
      <c r="V536" s="186"/>
      <c r="W536" s="56"/>
      <c r="X536" s="187"/>
      <c r="Y536" s="187"/>
      <c r="Z536" s="187"/>
      <c r="AA536" s="62"/>
      <c r="AB536" s="62"/>
      <c r="AC536" s="188"/>
      <c r="AD536" s="258"/>
      <c r="AE536" s="258"/>
      <c r="AF536" s="56"/>
      <c r="AG536" s="28"/>
      <c r="AH536" s="56"/>
      <c r="AI536" s="28"/>
      <c r="AJ536" s="132"/>
      <c r="AK536" s="199"/>
      <c r="AL536" s="285"/>
      <c r="AM536" s="86" t="str">
        <f t="shared" si="44"/>
        <v/>
      </c>
      <c r="AN536" s="121" t="str">
        <f t="shared" si="45"/>
        <v/>
      </c>
      <c r="AO536" s="121" t="str">
        <f t="shared" si="46"/>
        <v/>
      </c>
      <c r="AP536" s="121" t="str">
        <f t="shared" si="47"/>
        <v/>
      </c>
      <c r="AQ536" s="87" t="str">
        <f t="shared" si="48"/>
        <v/>
      </c>
      <c r="AR536" s="37"/>
      <c r="AS536" s="233"/>
      <c r="AT536" s="37"/>
    </row>
    <row r="537" spans="2:46" ht="13.5" customHeight="1" thickBot="1" x14ac:dyDescent="0.2">
      <c r="B537" s="286"/>
      <c r="C537" s="27"/>
      <c r="D537" s="186"/>
      <c r="E537" s="56"/>
      <c r="F537" s="189"/>
      <c r="G537" s="189"/>
      <c r="H537" s="189"/>
      <c r="I537" s="56"/>
      <c r="J537" s="56"/>
      <c r="K537" s="188"/>
      <c r="L537" s="258"/>
      <c r="M537" s="258"/>
      <c r="N537" s="56"/>
      <c r="O537" s="28"/>
      <c r="P537" s="56"/>
      <c r="Q537" s="28"/>
      <c r="R537" s="184"/>
      <c r="S537" s="213"/>
      <c r="T537" s="286"/>
      <c r="U537" s="27"/>
      <c r="V537" s="186"/>
      <c r="W537" s="56"/>
      <c r="X537" s="189"/>
      <c r="Y537" s="189"/>
      <c r="Z537" s="189"/>
      <c r="AA537" s="56"/>
      <c r="AB537" s="56"/>
      <c r="AC537" s="188"/>
      <c r="AD537" s="258"/>
      <c r="AE537" s="258"/>
      <c r="AF537" s="56"/>
      <c r="AG537" s="28"/>
      <c r="AH537" s="56"/>
      <c r="AI537" s="28"/>
      <c r="AJ537" s="184"/>
      <c r="AK537" s="199"/>
      <c r="AL537" s="286"/>
      <c r="AM537" s="122" t="str">
        <f t="shared" si="44"/>
        <v/>
      </c>
      <c r="AN537" s="123" t="str">
        <f t="shared" si="45"/>
        <v/>
      </c>
      <c r="AO537" s="123" t="str">
        <f t="shared" si="46"/>
        <v/>
      </c>
      <c r="AP537" s="123" t="str">
        <f t="shared" si="47"/>
        <v/>
      </c>
      <c r="AQ537" s="124" t="str">
        <f t="shared" si="48"/>
        <v/>
      </c>
      <c r="AR537" s="37"/>
      <c r="AS537" s="233"/>
      <c r="AT537" s="37"/>
    </row>
    <row r="538" spans="2:46" ht="13.5" customHeight="1" x14ac:dyDescent="0.15">
      <c r="B538" s="284" t="s">
        <v>172</v>
      </c>
      <c r="C538" s="25" t="s">
        <v>33</v>
      </c>
      <c r="D538" s="39"/>
      <c r="E538" s="55"/>
      <c r="F538" s="96"/>
      <c r="G538" s="96"/>
      <c r="H538" s="96"/>
      <c r="I538" s="60"/>
      <c r="J538" s="60"/>
      <c r="K538" s="61"/>
      <c r="L538" s="257"/>
      <c r="M538" s="257"/>
      <c r="N538" s="55"/>
      <c r="O538" s="26"/>
      <c r="P538" s="55"/>
      <c r="Q538" s="26"/>
      <c r="R538" s="131"/>
      <c r="S538" s="213"/>
      <c r="T538" s="284" t="s">
        <v>172</v>
      </c>
      <c r="U538" s="25" t="s">
        <v>33</v>
      </c>
      <c r="V538" s="39"/>
      <c r="W538" s="55"/>
      <c r="X538" s="96"/>
      <c r="Y538" s="96"/>
      <c r="Z538" s="96"/>
      <c r="AA538" s="60"/>
      <c r="AB538" s="60"/>
      <c r="AC538" s="61"/>
      <c r="AD538" s="257"/>
      <c r="AE538" s="257"/>
      <c r="AF538" s="55"/>
      <c r="AG538" s="26"/>
      <c r="AH538" s="55"/>
      <c r="AI538" s="26"/>
      <c r="AJ538" s="131"/>
      <c r="AK538" s="199"/>
      <c r="AL538" s="284" t="s">
        <v>172</v>
      </c>
      <c r="AM538" s="119" t="str">
        <f t="shared" si="44"/>
        <v/>
      </c>
      <c r="AN538" s="95" t="str">
        <f t="shared" si="45"/>
        <v/>
      </c>
      <c r="AO538" s="95" t="str">
        <f t="shared" si="46"/>
        <v/>
      </c>
      <c r="AP538" s="95" t="str">
        <f t="shared" si="47"/>
        <v/>
      </c>
      <c r="AQ538" s="120" t="str">
        <f t="shared" si="48"/>
        <v/>
      </c>
      <c r="AR538" s="37"/>
      <c r="AS538" s="233"/>
      <c r="AT538" s="37"/>
    </row>
    <row r="539" spans="2:46" ht="13.5" customHeight="1" x14ac:dyDescent="0.15">
      <c r="B539" s="285"/>
      <c r="C539" s="27" t="s">
        <v>34</v>
      </c>
      <c r="D539" s="186"/>
      <c r="E539" s="56"/>
      <c r="F539" s="187"/>
      <c r="G539" s="187"/>
      <c r="H539" s="187"/>
      <c r="I539" s="62"/>
      <c r="J539" s="62"/>
      <c r="K539" s="188"/>
      <c r="L539" s="258"/>
      <c r="M539" s="258"/>
      <c r="N539" s="56"/>
      <c r="O539" s="28"/>
      <c r="P539" s="56"/>
      <c r="Q539" s="28"/>
      <c r="R539" s="132"/>
      <c r="S539" s="213"/>
      <c r="T539" s="285"/>
      <c r="U539" s="27" t="s">
        <v>34</v>
      </c>
      <c r="V539" s="186"/>
      <c r="W539" s="56"/>
      <c r="X539" s="187"/>
      <c r="Y539" s="187"/>
      <c r="Z539" s="187"/>
      <c r="AA539" s="62"/>
      <c r="AB539" s="62"/>
      <c r="AC539" s="188"/>
      <c r="AD539" s="258"/>
      <c r="AE539" s="258"/>
      <c r="AF539" s="56"/>
      <c r="AG539" s="28"/>
      <c r="AH539" s="56"/>
      <c r="AI539" s="28"/>
      <c r="AJ539" s="132"/>
      <c r="AK539" s="199"/>
      <c r="AL539" s="285"/>
      <c r="AM539" s="86" t="str">
        <f t="shared" si="44"/>
        <v/>
      </c>
      <c r="AN539" s="121" t="str">
        <f t="shared" si="45"/>
        <v/>
      </c>
      <c r="AO539" s="121" t="str">
        <f t="shared" si="46"/>
        <v/>
      </c>
      <c r="AP539" s="121" t="str">
        <f t="shared" si="47"/>
        <v/>
      </c>
      <c r="AQ539" s="87" t="str">
        <f t="shared" si="48"/>
        <v/>
      </c>
      <c r="AR539" s="37"/>
      <c r="AS539" s="233"/>
      <c r="AT539" s="37"/>
    </row>
    <row r="540" spans="2:46" ht="13.5" customHeight="1" x14ac:dyDescent="0.15">
      <c r="B540" s="285"/>
      <c r="C540" s="27" t="s">
        <v>35</v>
      </c>
      <c r="D540" s="186"/>
      <c r="E540" s="56"/>
      <c r="F540" s="187"/>
      <c r="G540" s="187"/>
      <c r="H540" s="187"/>
      <c r="I540" s="62"/>
      <c r="J540" s="62"/>
      <c r="K540" s="188"/>
      <c r="L540" s="258"/>
      <c r="M540" s="258"/>
      <c r="N540" s="56"/>
      <c r="O540" s="28"/>
      <c r="P540" s="56"/>
      <c r="Q540" s="28"/>
      <c r="R540" s="132"/>
      <c r="S540" s="213"/>
      <c r="T540" s="285"/>
      <c r="U540" s="27" t="s">
        <v>35</v>
      </c>
      <c r="V540" s="186"/>
      <c r="W540" s="56"/>
      <c r="X540" s="187"/>
      <c r="Y540" s="187"/>
      <c r="Z540" s="187"/>
      <c r="AA540" s="62"/>
      <c r="AB540" s="62"/>
      <c r="AC540" s="188"/>
      <c r="AD540" s="258"/>
      <c r="AE540" s="258"/>
      <c r="AF540" s="56"/>
      <c r="AG540" s="28"/>
      <c r="AH540" s="56"/>
      <c r="AI540" s="28"/>
      <c r="AJ540" s="132"/>
      <c r="AK540" s="199"/>
      <c r="AL540" s="285"/>
      <c r="AM540" s="86" t="str">
        <f t="shared" si="44"/>
        <v/>
      </c>
      <c r="AN540" s="121" t="str">
        <f t="shared" si="45"/>
        <v/>
      </c>
      <c r="AO540" s="121" t="str">
        <f t="shared" si="46"/>
        <v/>
      </c>
      <c r="AP540" s="121" t="str">
        <f t="shared" si="47"/>
        <v/>
      </c>
      <c r="AQ540" s="87" t="str">
        <f t="shared" si="48"/>
        <v/>
      </c>
      <c r="AR540" s="37"/>
      <c r="AS540" s="233"/>
      <c r="AT540" s="37"/>
    </row>
    <row r="541" spans="2:46" ht="13.5" customHeight="1" x14ac:dyDescent="0.15">
      <c r="B541" s="285"/>
      <c r="C541" s="27" t="s">
        <v>37</v>
      </c>
      <c r="D541" s="186"/>
      <c r="E541" s="56"/>
      <c r="F541" s="187"/>
      <c r="G541" s="187"/>
      <c r="H541" s="187"/>
      <c r="I541" s="62"/>
      <c r="J541" s="62"/>
      <c r="K541" s="188"/>
      <c r="L541" s="258"/>
      <c r="M541" s="258"/>
      <c r="N541" s="56"/>
      <c r="O541" s="28"/>
      <c r="P541" s="56"/>
      <c r="Q541" s="28"/>
      <c r="R541" s="132"/>
      <c r="S541" s="213"/>
      <c r="T541" s="285"/>
      <c r="U541" s="27" t="s">
        <v>37</v>
      </c>
      <c r="V541" s="186"/>
      <c r="W541" s="56"/>
      <c r="X541" s="187"/>
      <c r="Y541" s="187"/>
      <c r="Z541" s="187"/>
      <c r="AA541" s="62"/>
      <c r="AB541" s="62"/>
      <c r="AC541" s="188"/>
      <c r="AD541" s="258"/>
      <c r="AE541" s="258"/>
      <c r="AF541" s="56"/>
      <c r="AG541" s="28"/>
      <c r="AH541" s="56"/>
      <c r="AI541" s="28"/>
      <c r="AJ541" s="132"/>
      <c r="AK541" s="199"/>
      <c r="AL541" s="285"/>
      <c r="AM541" s="86" t="str">
        <f t="shared" si="44"/>
        <v/>
      </c>
      <c r="AN541" s="121" t="str">
        <f t="shared" si="45"/>
        <v/>
      </c>
      <c r="AO541" s="121" t="str">
        <f t="shared" si="46"/>
        <v/>
      </c>
      <c r="AP541" s="121" t="str">
        <f t="shared" si="47"/>
        <v/>
      </c>
      <c r="AQ541" s="87" t="str">
        <f t="shared" si="48"/>
        <v/>
      </c>
      <c r="AR541" s="37"/>
      <c r="AS541" s="233"/>
      <c r="AT541" s="37"/>
    </row>
    <row r="542" spans="2:46" ht="13.5" customHeight="1" thickBot="1" x14ac:dyDescent="0.2">
      <c r="B542" s="286"/>
      <c r="C542" s="27"/>
      <c r="D542" s="186"/>
      <c r="E542" s="56"/>
      <c r="F542" s="189"/>
      <c r="G542" s="189"/>
      <c r="H542" s="189"/>
      <c r="I542" s="56"/>
      <c r="J542" s="56"/>
      <c r="K542" s="188"/>
      <c r="L542" s="258"/>
      <c r="M542" s="258"/>
      <c r="N542" s="56"/>
      <c r="O542" s="28"/>
      <c r="P542" s="56"/>
      <c r="Q542" s="28"/>
      <c r="R542" s="184"/>
      <c r="S542" s="213"/>
      <c r="T542" s="286"/>
      <c r="U542" s="27"/>
      <c r="V542" s="186"/>
      <c r="W542" s="56"/>
      <c r="X542" s="189"/>
      <c r="Y542" s="189"/>
      <c r="Z542" s="189"/>
      <c r="AA542" s="56"/>
      <c r="AB542" s="56"/>
      <c r="AC542" s="188"/>
      <c r="AD542" s="258"/>
      <c r="AE542" s="258"/>
      <c r="AF542" s="56"/>
      <c r="AG542" s="28"/>
      <c r="AH542" s="56"/>
      <c r="AI542" s="28"/>
      <c r="AJ542" s="184"/>
      <c r="AK542" s="199"/>
      <c r="AL542" s="286"/>
      <c r="AM542" s="122" t="str">
        <f t="shared" si="44"/>
        <v/>
      </c>
      <c r="AN542" s="123" t="str">
        <f t="shared" si="45"/>
        <v/>
      </c>
      <c r="AO542" s="123" t="str">
        <f t="shared" si="46"/>
        <v/>
      </c>
      <c r="AP542" s="123" t="str">
        <f t="shared" si="47"/>
        <v/>
      </c>
      <c r="AQ542" s="124" t="str">
        <f t="shared" si="48"/>
        <v/>
      </c>
      <c r="AR542" s="37"/>
      <c r="AS542" s="233"/>
      <c r="AT542" s="37"/>
    </row>
    <row r="543" spans="2:46" ht="13.5" customHeight="1" x14ac:dyDescent="0.15">
      <c r="B543" s="284" t="s">
        <v>173</v>
      </c>
      <c r="C543" s="25" t="s">
        <v>33</v>
      </c>
      <c r="D543" s="39"/>
      <c r="E543" s="55"/>
      <c r="F543" s="96"/>
      <c r="G543" s="96"/>
      <c r="H543" s="96"/>
      <c r="I543" s="60"/>
      <c r="J543" s="60"/>
      <c r="K543" s="61"/>
      <c r="L543" s="257"/>
      <c r="M543" s="257"/>
      <c r="N543" s="55"/>
      <c r="O543" s="26"/>
      <c r="P543" s="55"/>
      <c r="Q543" s="26"/>
      <c r="R543" s="131"/>
      <c r="S543" s="213"/>
      <c r="T543" s="284" t="s">
        <v>173</v>
      </c>
      <c r="U543" s="25" t="s">
        <v>33</v>
      </c>
      <c r="V543" s="39"/>
      <c r="W543" s="55"/>
      <c r="X543" s="96"/>
      <c r="Y543" s="96"/>
      <c r="Z543" s="96"/>
      <c r="AA543" s="60"/>
      <c r="AB543" s="60"/>
      <c r="AC543" s="61"/>
      <c r="AD543" s="257"/>
      <c r="AE543" s="257"/>
      <c r="AF543" s="55"/>
      <c r="AG543" s="26"/>
      <c r="AH543" s="55"/>
      <c r="AI543" s="26"/>
      <c r="AJ543" s="131"/>
      <c r="AK543" s="199"/>
      <c r="AL543" s="284" t="s">
        <v>173</v>
      </c>
      <c r="AM543" s="119" t="str">
        <f t="shared" si="44"/>
        <v/>
      </c>
      <c r="AN543" s="95" t="str">
        <f t="shared" si="45"/>
        <v/>
      </c>
      <c r="AO543" s="95" t="str">
        <f t="shared" si="46"/>
        <v/>
      </c>
      <c r="AP543" s="95" t="str">
        <f t="shared" si="47"/>
        <v/>
      </c>
      <c r="AQ543" s="120" t="str">
        <f t="shared" si="48"/>
        <v/>
      </c>
      <c r="AR543" s="37"/>
      <c r="AS543" s="233"/>
      <c r="AT543" s="37"/>
    </row>
    <row r="544" spans="2:46" ht="13.5" customHeight="1" x14ac:dyDescent="0.15">
      <c r="B544" s="285"/>
      <c r="C544" s="27" t="s">
        <v>34</v>
      </c>
      <c r="D544" s="186"/>
      <c r="E544" s="56"/>
      <c r="F544" s="187"/>
      <c r="G544" s="187"/>
      <c r="H544" s="187"/>
      <c r="I544" s="62"/>
      <c r="J544" s="62"/>
      <c r="K544" s="188"/>
      <c r="L544" s="258"/>
      <c r="M544" s="258"/>
      <c r="N544" s="56"/>
      <c r="O544" s="28"/>
      <c r="P544" s="56"/>
      <c r="Q544" s="28"/>
      <c r="R544" s="132"/>
      <c r="S544" s="213"/>
      <c r="T544" s="285"/>
      <c r="U544" s="27" t="s">
        <v>34</v>
      </c>
      <c r="V544" s="186"/>
      <c r="W544" s="56"/>
      <c r="X544" s="187"/>
      <c r="Y544" s="187"/>
      <c r="Z544" s="187"/>
      <c r="AA544" s="62"/>
      <c r="AB544" s="62"/>
      <c r="AC544" s="188"/>
      <c r="AD544" s="258"/>
      <c r="AE544" s="258"/>
      <c r="AF544" s="56"/>
      <c r="AG544" s="28"/>
      <c r="AH544" s="56"/>
      <c r="AI544" s="28"/>
      <c r="AJ544" s="132"/>
      <c r="AK544" s="199"/>
      <c r="AL544" s="285"/>
      <c r="AM544" s="86" t="str">
        <f t="shared" si="44"/>
        <v/>
      </c>
      <c r="AN544" s="121" t="str">
        <f t="shared" si="45"/>
        <v/>
      </c>
      <c r="AO544" s="121" t="str">
        <f t="shared" si="46"/>
        <v/>
      </c>
      <c r="AP544" s="121" t="str">
        <f t="shared" si="47"/>
        <v/>
      </c>
      <c r="AQ544" s="87" t="str">
        <f t="shared" si="48"/>
        <v/>
      </c>
      <c r="AR544" s="37"/>
      <c r="AS544" s="233"/>
      <c r="AT544" s="37"/>
    </row>
    <row r="545" spans="2:46" ht="13.5" customHeight="1" x14ac:dyDescent="0.15">
      <c r="B545" s="285"/>
      <c r="C545" s="27" t="s">
        <v>35</v>
      </c>
      <c r="D545" s="186"/>
      <c r="E545" s="56"/>
      <c r="F545" s="187"/>
      <c r="G545" s="187"/>
      <c r="H545" s="187"/>
      <c r="I545" s="62"/>
      <c r="J545" s="62"/>
      <c r="K545" s="188"/>
      <c r="L545" s="258"/>
      <c r="M545" s="258"/>
      <c r="N545" s="56"/>
      <c r="O545" s="28"/>
      <c r="P545" s="56"/>
      <c r="Q545" s="28"/>
      <c r="R545" s="132"/>
      <c r="S545" s="213"/>
      <c r="T545" s="285"/>
      <c r="U545" s="27" t="s">
        <v>35</v>
      </c>
      <c r="V545" s="186"/>
      <c r="W545" s="56"/>
      <c r="X545" s="187"/>
      <c r="Y545" s="187"/>
      <c r="Z545" s="187"/>
      <c r="AA545" s="62"/>
      <c r="AB545" s="62"/>
      <c r="AC545" s="188"/>
      <c r="AD545" s="258"/>
      <c r="AE545" s="258"/>
      <c r="AF545" s="56"/>
      <c r="AG545" s="28"/>
      <c r="AH545" s="56"/>
      <c r="AI545" s="28"/>
      <c r="AJ545" s="132"/>
      <c r="AK545" s="199"/>
      <c r="AL545" s="285"/>
      <c r="AM545" s="86" t="str">
        <f t="shared" ref="AM545:AM608" si="49">IF(OR(X545="",F545=""),"",X545-F545)</f>
        <v/>
      </c>
      <c r="AN545" s="121" t="str">
        <f t="shared" ref="AN545:AN608" si="50">IF(OR(Y545="",G545=""),"",Y545-G545)</f>
        <v/>
      </c>
      <c r="AO545" s="121" t="str">
        <f t="shared" ref="AO545:AO608" si="51">IF(OR(Z545="",H545=""),"",Z545-H545)</f>
        <v/>
      </c>
      <c r="AP545" s="121" t="str">
        <f t="shared" ref="AP545:AP608" si="52">IF(OR(AA545="",I545=""),"",AA545-I545)</f>
        <v/>
      </c>
      <c r="AQ545" s="87" t="str">
        <f t="shared" ref="AQ545:AQ608" si="53">IF(OR(AB545="",J545=""),"",AB545-J545)</f>
        <v/>
      </c>
      <c r="AR545" s="37"/>
      <c r="AS545" s="233"/>
      <c r="AT545" s="37"/>
    </row>
    <row r="546" spans="2:46" ht="13.5" customHeight="1" x14ac:dyDescent="0.15">
      <c r="B546" s="285"/>
      <c r="C546" s="27" t="s">
        <v>37</v>
      </c>
      <c r="D546" s="186"/>
      <c r="E546" s="56"/>
      <c r="F546" s="187"/>
      <c r="G546" s="187"/>
      <c r="H546" s="187"/>
      <c r="I546" s="62"/>
      <c r="J546" s="62"/>
      <c r="K546" s="188"/>
      <c r="L546" s="258"/>
      <c r="M546" s="258"/>
      <c r="N546" s="56"/>
      <c r="O546" s="28"/>
      <c r="P546" s="56"/>
      <c r="Q546" s="28"/>
      <c r="R546" s="132"/>
      <c r="S546" s="213"/>
      <c r="T546" s="285"/>
      <c r="U546" s="27" t="s">
        <v>37</v>
      </c>
      <c r="V546" s="186"/>
      <c r="W546" s="56"/>
      <c r="X546" s="187"/>
      <c r="Y546" s="187"/>
      <c r="Z546" s="187"/>
      <c r="AA546" s="62"/>
      <c r="AB546" s="62"/>
      <c r="AC546" s="188"/>
      <c r="AD546" s="258"/>
      <c r="AE546" s="258"/>
      <c r="AF546" s="56"/>
      <c r="AG546" s="28"/>
      <c r="AH546" s="56"/>
      <c r="AI546" s="28"/>
      <c r="AJ546" s="132"/>
      <c r="AK546" s="199"/>
      <c r="AL546" s="285"/>
      <c r="AM546" s="86" t="str">
        <f t="shared" si="49"/>
        <v/>
      </c>
      <c r="AN546" s="121" t="str">
        <f t="shared" si="50"/>
        <v/>
      </c>
      <c r="AO546" s="121" t="str">
        <f t="shared" si="51"/>
        <v/>
      </c>
      <c r="AP546" s="121" t="str">
        <f t="shared" si="52"/>
        <v/>
      </c>
      <c r="AQ546" s="87" t="str">
        <f t="shared" si="53"/>
        <v/>
      </c>
      <c r="AR546" s="37"/>
      <c r="AS546" s="233"/>
      <c r="AT546" s="37"/>
    </row>
    <row r="547" spans="2:46" ht="13.5" customHeight="1" thickBot="1" x14ac:dyDescent="0.2">
      <c r="B547" s="286"/>
      <c r="C547" s="27"/>
      <c r="D547" s="186"/>
      <c r="E547" s="56"/>
      <c r="F547" s="189"/>
      <c r="G547" s="189"/>
      <c r="H547" s="189"/>
      <c r="I547" s="56"/>
      <c r="J547" s="56"/>
      <c r="K547" s="188"/>
      <c r="L547" s="258"/>
      <c r="M547" s="258"/>
      <c r="N547" s="56"/>
      <c r="O547" s="28"/>
      <c r="P547" s="56"/>
      <c r="Q547" s="28"/>
      <c r="R547" s="184"/>
      <c r="S547" s="213"/>
      <c r="T547" s="286"/>
      <c r="U547" s="27"/>
      <c r="V547" s="186"/>
      <c r="W547" s="56"/>
      <c r="X547" s="189"/>
      <c r="Y547" s="189"/>
      <c r="Z547" s="189"/>
      <c r="AA547" s="56"/>
      <c r="AB547" s="56"/>
      <c r="AC547" s="188"/>
      <c r="AD547" s="258"/>
      <c r="AE547" s="258"/>
      <c r="AF547" s="56"/>
      <c r="AG547" s="28"/>
      <c r="AH547" s="56"/>
      <c r="AI547" s="28"/>
      <c r="AJ547" s="184"/>
      <c r="AK547" s="199"/>
      <c r="AL547" s="286"/>
      <c r="AM547" s="122" t="str">
        <f t="shared" si="49"/>
        <v/>
      </c>
      <c r="AN547" s="123" t="str">
        <f t="shared" si="50"/>
        <v/>
      </c>
      <c r="AO547" s="123" t="str">
        <f t="shared" si="51"/>
        <v/>
      </c>
      <c r="AP547" s="123" t="str">
        <f t="shared" si="52"/>
        <v/>
      </c>
      <c r="AQ547" s="124" t="str">
        <f t="shared" si="53"/>
        <v/>
      </c>
      <c r="AR547" s="37"/>
      <c r="AS547" s="233"/>
      <c r="AT547" s="37"/>
    </row>
    <row r="548" spans="2:46" ht="13.5" customHeight="1" x14ac:dyDescent="0.15">
      <c r="B548" s="284" t="s">
        <v>174</v>
      </c>
      <c r="C548" s="25" t="s">
        <v>33</v>
      </c>
      <c r="D548" s="39"/>
      <c r="E548" s="55"/>
      <c r="F548" s="96"/>
      <c r="G548" s="96"/>
      <c r="H548" s="96"/>
      <c r="I548" s="60"/>
      <c r="J548" s="60"/>
      <c r="K548" s="61"/>
      <c r="L548" s="257"/>
      <c r="M548" s="257"/>
      <c r="N548" s="55"/>
      <c r="O548" s="26"/>
      <c r="P548" s="55"/>
      <c r="Q548" s="26"/>
      <c r="R548" s="131"/>
      <c r="S548" s="213"/>
      <c r="T548" s="284" t="s">
        <v>174</v>
      </c>
      <c r="U548" s="25" t="s">
        <v>33</v>
      </c>
      <c r="V548" s="39"/>
      <c r="W548" s="55"/>
      <c r="X548" s="96"/>
      <c r="Y548" s="96"/>
      <c r="Z548" s="96"/>
      <c r="AA548" s="60"/>
      <c r="AB548" s="60"/>
      <c r="AC548" s="61"/>
      <c r="AD548" s="257"/>
      <c r="AE548" s="257"/>
      <c r="AF548" s="55"/>
      <c r="AG548" s="26"/>
      <c r="AH548" s="55"/>
      <c r="AI548" s="26"/>
      <c r="AJ548" s="131"/>
      <c r="AK548" s="199"/>
      <c r="AL548" s="284" t="s">
        <v>174</v>
      </c>
      <c r="AM548" s="119" t="str">
        <f t="shared" si="49"/>
        <v/>
      </c>
      <c r="AN548" s="95" t="str">
        <f t="shared" si="50"/>
        <v/>
      </c>
      <c r="AO548" s="95" t="str">
        <f t="shared" si="51"/>
        <v/>
      </c>
      <c r="AP548" s="95" t="str">
        <f t="shared" si="52"/>
        <v/>
      </c>
      <c r="AQ548" s="120" t="str">
        <f t="shared" si="53"/>
        <v/>
      </c>
      <c r="AR548" s="37"/>
      <c r="AS548" s="233"/>
      <c r="AT548" s="37"/>
    </row>
    <row r="549" spans="2:46" ht="13.5" customHeight="1" x14ac:dyDescent="0.15">
      <c r="B549" s="285"/>
      <c r="C549" s="27" t="s">
        <v>34</v>
      </c>
      <c r="D549" s="186"/>
      <c r="E549" s="56"/>
      <c r="F549" s="187"/>
      <c r="G549" s="187"/>
      <c r="H549" s="187"/>
      <c r="I549" s="62"/>
      <c r="J549" s="62"/>
      <c r="K549" s="188"/>
      <c r="L549" s="258"/>
      <c r="M549" s="258"/>
      <c r="N549" s="56"/>
      <c r="O549" s="28"/>
      <c r="P549" s="56"/>
      <c r="Q549" s="28"/>
      <c r="R549" s="132"/>
      <c r="S549" s="213"/>
      <c r="T549" s="285"/>
      <c r="U549" s="27" t="s">
        <v>34</v>
      </c>
      <c r="V549" s="186"/>
      <c r="W549" s="56"/>
      <c r="X549" s="187"/>
      <c r="Y549" s="187"/>
      <c r="Z549" s="187"/>
      <c r="AA549" s="62"/>
      <c r="AB549" s="62"/>
      <c r="AC549" s="188"/>
      <c r="AD549" s="258"/>
      <c r="AE549" s="258"/>
      <c r="AF549" s="56"/>
      <c r="AG549" s="28"/>
      <c r="AH549" s="56"/>
      <c r="AI549" s="28"/>
      <c r="AJ549" s="132"/>
      <c r="AK549" s="199"/>
      <c r="AL549" s="285"/>
      <c r="AM549" s="86" t="str">
        <f t="shared" si="49"/>
        <v/>
      </c>
      <c r="AN549" s="121" t="str">
        <f t="shared" si="50"/>
        <v/>
      </c>
      <c r="AO549" s="121" t="str">
        <f t="shared" si="51"/>
        <v/>
      </c>
      <c r="AP549" s="121" t="str">
        <f t="shared" si="52"/>
        <v/>
      </c>
      <c r="AQ549" s="87" t="str">
        <f t="shared" si="53"/>
        <v/>
      </c>
      <c r="AR549" s="37"/>
      <c r="AS549" s="233"/>
      <c r="AT549" s="37"/>
    </row>
    <row r="550" spans="2:46" ht="13.5" customHeight="1" x14ac:dyDescent="0.15">
      <c r="B550" s="285"/>
      <c r="C550" s="27" t="s">
        <v>35</v>
      </c>
      <c r="D550" s="186"/>
      <c r="E550" s="56"/>
      <c r="F550" s="187"/>
      <c r="G550" s="187"/>
      <c r="H550" s="187"/>
      <c r="I550" s="62"/>
      <c r="J550" s="62"/>
      <c r="K550" s="188"/>
      <c r="L550" s="258"/>
      <c r="M550" s="258"/>
      <c r="N550" s="56"/>
      <c r="O550" s="28"/>
      <c r="P550" s="56"/>
      <c r="Q550" s="28"/>
      <c r="R550" s="132"/>
      <c r="S550" s="213"/>
      <c r="T550" s="285"/>
      <c r="U550" s="27" t="s">
        <v>35</v>
      </c>
      <c r="V550" s="186"/>
      <c r="W550" s="56"/>
      <c r="X550" s="187"/>
      <c r="Y550" s="187"/>
      <c r="Z550" s="187"/>
      <c r="AA550" s="62"/>
      <c r="AB550" s="62"/>
      <c r="AC550" s="188"/>
      <c r="AD550" s="258"/>
      <c r="AE550" s="258"/>
      <c r="AF550" s="56"/>
      <c r="AG550" s="28"/>
      <c r="AH550" s="56"/>
      <c r="AI550" s="28"/>
      <c r="AJ550" s="132"/>
      <c r="AK550" s="199"/>
      <c r="AL550" s="285"/>
      <c r="AM550" s="86" t="str">
        <f t="shared" si="49"/>
        <v/>
      </c>
      <c r="AN550" s="121" t="str">
        <f t="shared" si="50"/>
        <v/>
      </c>
      <c r="AO550" s="121" t="str">
        <f t="shared" si="51"/>
        <v/>
      </c>
      <c r="AP550" s="121" t="str">
        <f t="shared" si="52"/>
        <v/>
      </c>
      <c r="AQ550" s="87" t="str">
        <f t="shared" si="53"/>
        <v/>
      </c>
      <c r="AR550" s="37"/>
      <c r="AS550" s="233"/>
      <c r="AT550" s="37"/>
    </row>
    <row r="551" spans="2:46" ht="13.5" customHeight="1" x14ac:dyDescent="0.15">
      <c r="B551" s="285"/>
      <c r="C551" s="27" t="s">
        <v>37</v>
      </c>
      <c r="D551" s="186"/>
      <c r="E551" s="56"/>
      <c r="F551" s="187"/>
      <c r="G551" s="187"/>
      <c r="H551" s="187"/>
      <c r="I551" s="62"/>
      <c r="J551" s="62"/>
      <c r="K551" s="188"/>
      <c r="L551" s="258"/>
      <c r="M551" s="258"/>
      <c r="N551" s="56"/>
      <c r="O551" s="28"/>
      <c r="P551" s="56"/>
      <c r="Q551" s="28"/>
      <c r="R551" s="132"/>
      <c r="S551" s="213"/>
      <c r="T551" s="285"/>
      <c r="U551" s="27" t="s">
        <v>37</v>
      </c>
      <c r="V551" s="186"/>
      <c r="W551" s="56"/>
      <c r="X551" s="187"/>
      <c r="Y551" s="187"/>
      <c r="Z551" s="187"/>
      <c r="AA551" s="62"/>
      <c r="AB551" s="62"/>
      <c r="AC551" s="188"/>
      <c r="AD551" s="258"/>
      <c r="AE551" s="258"/>
      <c r="AF551" s="56"/>
      <c r="AG551" s="28"/>
      <c r="AH551" s="56"/>
      <c r="AI551" s="28"/>
      <c r="AJ551" s="132"/>
      <c r="AK551" s="199"/>
      <c r="AL551" s="285"/>
      <c r="AM551" s="86" t="str">
        <f t="shared" si="49"/>
        <v/>
      </c>
      <c r="AN551" s="121" t="str">
        <f t="shared" si="50"/>
        <v/>
      </c>
      <c r="AO551" s="121" t="str">
        <f t="shared" si="51"/>
        <v/>
      </c>
      <c r="AP551" s="121" t="str">
        <f t="shared" si="52"/>
        <v/>
      </c>
      <c r="AQ551" s="87" t="str">
        <f t="shared" si="53"/>
        <v/>
      </c>
      <c r="AR551" s="37"/>
      <c r="AS551" s="233"/>
      <c r="AT551" s="37"/>
    </row>
    <row r="552" spans="2:46" ht="13.5" customHeight="1" thickBot="1" x14ac:dyDescent="0.2">
      <c r="B552" s="286"/>
      <c r="C552" s="27"/>
      <c r="D552" s="186"/>
      <c r="E552" s="56"/>
      <c r="F552" s="189"/>
      <c r="G552" s="189"/>
      <c r="H552" s="189"/>
      <c r="I552" s="56"/>
      <c r="J552" s="56"/>
      <c r="K552" s="188"/>
      <c r="L552" s="258"/>
      <c r="M552" s="258"/>
      <c r="N552" s="56"/>
      <c r="O552" s="28"/>
      <c r="P552" s="56"/>
      <c r="Q552" s="28"/>
      <c r="R552" s="184"/>
      <c r="S552" s="213"/>
      <c r="T552" s="286"/>
      <c r="U552" s="27"/>
      <c r="V552" s="186"/>
      <c r="W552" s="56"/>
      <c r="X552" s="189"/>
      <c r="Y552" s="189"/>
      <c r="Z552" s="189"/>
      <c r="AA552" s="56"/>
      <c r="AB552" s="56"/>
      <c r="AC552" s="188"/>
      <c r="AD552" s="258"/>
      <c r="AE552" s="258"/>
      <c r="AF552" s="56"/>
      <c r="AG552" s="28"/>
      <c r="AH552" s="56"/>
      <c r="AI552" s="28"/>
      <c r="AJ552" s="184"/>
      <c r="AK552" s="199"/>
      <c r="AL552" s="286"/>
      <c r="AM552" s="122" t="str">
        <f t="shared" si="49"/>
        <v/>
      </c>
      <c r="AN552" s="123" t="str">
        <f t="shared" si="50"/>
        <v/>
      </c>
      <c r="AO552" s="123" t="str">
        <f t="shared" si="51"/>
        <v/>
      </c>
      <c r="AP552" s="123" t="str">
        <f t="shared" si="52"/>
        <v/>
      </c>
      <c r="AQ552" s="124" t="str">
        <f t="shared" si="53"/>
        <v/>
      </c>
      <c r="AR552" s="37"/>
      <c r="AS552" s="233"/>
      <c r="AT552" s="37"/>
    </row>
    <row r="553" spans="2:46" ht="13.5" customHeight="1" x14ac:dyDescent="0.15">
      <c r="B553" s="284" t="s">
        <v>175</v>
      </c>
      <c r="C553" s="25" t="s">
        <v>33</v>
      </c>
      <c r="D553" s="39"/>
      <c r="E553" s="55"/>
      <c r="F553" s="96"/>
      <c r="G553" s="96"/>
      <c r="H553" s="96"/>
      <c r="I553" s="60"/>
      <c r="J553" s="60"/>
      <c r="K553" s="61"/>
      <c r="L553" s="257"/>
      <c r="M553" s="257"/>
      <c r="N553" s="55"/>
      <c r="O553" s="26"/>
      <c r="P553" s="55"/>
      <c r="Q553" s="26"/>
      <c r="R553" s="131"/>
      <c r="S553" s="213"/>
      <c r="T553" s="284" t="s">
        <v>175</v>
      </c>
      <c r="U553" s="25" t="s">
        <v>33</v>
      </c>
      <c r="V553" s="39"/>
      <c r="W553" s="55"/>
      <c r="X553" s="96"/>
      <c r="Y553" s="96"/>
      <c r="Z553" s="96"/>
      <c r="AA553" s="60"/>
      <c r="AB553" s="60"/>
      <c r="AC553" s="61"/>
      <c r="AD553" s="257"/>
      <c r="AE553" s="257"/>
      <c r="AF553" s="55"/>
      <c r="AG553" s="26"/>
      <c r="AH553" s="55"/>
      <c r="AI553" s="26"/>
      <c r="AJ553" s="131"/>
      <c r="AK553" s="199"/>
      <c r="AL553" s="284" t="s">
        <v>175</v>
      </c>
      <c r="AM553" s="119" t="str">
        <f t="shared" si="49"/>
        <v/>
      </c>
      <c r="AN553" s="95" t="str">
        <f t="shared" si="50"/>
        <v/>
      </c>
      <c r="AO553" s="95" t="str">
        <f t="shared" si="51"/>
        <v/>
      </c>
      <c r="AP553" s="95" t="str">
        <f t="shared" si="52"/>
        <v/>
      </c>
      <c r="AQ553" s="120" t="str">
        <f t="shared" si="53"/>
        <v/>
      </c>
      <c r="AR553" s="37"/>
      <c r="AS553" s="233"/>
      <c r="AT553" s="37"/>
    </row>
    <row r="554" spans="2:46" ht="13.5" customHeight="1" x14ac:dyDescent="0.15">
      <c r="B554" s="285"/>
      <c r="C554" s="27" t="s">
        <v>34</v>
      </c>
      <c r="D554" s="186"/>
      <c r="E554" s="56"/>
      <c r="F554" s="187"/>
      <c r="G554" s="187"/>
      <c r="H554" s="187"/>
      <c r="I554" s="62"/>
      <c r="J554" s="62"/>
      <c r="K554" s="188"/>
      <c r="L554" s="258"/>
      <c r="M554" s="258"/>
      <c r="N554" s="56"/>
      <c r="O554" s="28"/>
      <c r="P554" s="56"/>
      <c r="Q554" s="28"/>
      <c r="R554" s="132"/>
      <c r="S554" s="213"/>
      <c r="T554" s="285"/>
      <c r="U554" s="27" t="s">
        <v>34</v>
      </c>
      <c r="V554" s="186"/>
      <c r="W554" s="56"/>
      <c r="X554" s="187"/>
      <c r="Y554" s="187"/>
      <c r="Z554" s="187"/>
      <c r="AA554" s="62"/>
      <c r="AB554" s="62"/>
      <c r="AC554" s="188"/>
      <c r="AD554" s="258"/>
      <c r="AE554" s="258"/>
      <c r="AF554" s="56"/>
      <c r="AG554" s="28"/>
      <c r="AH554" s="56"/>
      <c r="AI554" s="28"/>
      <c r="AJ554" s="132"/>
      <c r="AK554" s="199"/>
      <c r="AL554" s="285"/>
      <c r="AM554" s="86" t="str">
        <f t="shared" si="49"/>
        <v/>
      </c>
      <c r="AN554" s="121" t="str">
        <f t="shared" si="50"/>
        <v/>
      </c>
      <c r="AO554" s="121" t="str">
        <f t="shared" si="51"/>
        <v/>
      </c>
      <c r="AP554" s="121" t="str">
        <f t="shared" si="52"/>
        <v/>
      </c>
      <c r="AQ554" s="87" t="str">
        <f t="shared" si="53"/>
        <v/>
      </c>
      <c r="AR554" s="37"/>
      <c r="AS554" s="233"/>
      <c r="AT554" s="37"/>
    </row>
    <row r="555" spans="2:46" ht="13.5" customHeight="1" x14ac:dyDescent="0.15">
      <c r="B555" s="285"/>
      <c r="C555" s="27" t="s">
        <v>35</v>
      </c>
      <c r="D555" s="186"/>
      <c r="E555" s="56"/>
      <c r="F555" s="187"/>
      <c r="G555" s="187"/>
      <c r="H555" s="187"/>
      <c r="I555" s="62"/>
      <c r="J555" s="62"/>
      <c r="K555" s="188"/>
      <c r="L555" s="258"/>
      <c r="M555" s="258"/>
      <c r="N555" s="56"/>
      <c r="O555" s="28"/>
      <c r="P555" s="56"/>
      <c r="Q555" s="28"/>
      <c r="R555" s="132"/>
      <c r="S555" s="213"/>
      <c r="T555" s="285"/>
      <c r="U555" s="27" t="s">
        <v>35</v>
      </c>
      <c r="V555" s="186"/>
      <c r="W555" s="56"/>
      <c r="X555" s="187"/>
      <c r="Y555" s="187"/>
      <c r="Z555" s="187"/>
      <c r="AA555" s="62"/>
      <c r="AB555" s="62"/>
      <c r="AC555" s="188"/>
      <c r="AD555" s="258"/>
      <c r="AE555" s="258"/>
      <c r="AF555" s="56"/>
      <c r="AG555" s="28"/>
      <c r="AH555" s="56"/>
      <c r="AI555" s="28"/>
      <c r="AJ555" s="132"/>
      <c r="AK555" s="199"/>
      <c r="AL555" s="285"/>
      <c r="AM555" s="86" t="str">
        <f t="shared" si="49"/>
        <v/>
      </c>
      <c r="AN555" s="121" t="str">
        <f t="shared" si="50"/>
        <v/>
      </c>
      <c r="AO555" s="121" t="str">
        <f t="shared" si="51"/>
        <v/>
      </c>
      <c r="AP555" s="121" t="str">
        <f t="shared" si="52"/>
        <v/>
      </c>
      <c r="AQ555" s="87" t="str">
        <f t="shared" si="53"/>
        <v/>
      </c>
      <c r="AR555" s="37"/>
      <c r="AS555" s="233"/>
      <c r="AT555" s="37"/>
    </row>
    <row r="556" spans="2:46" ht="13.5" customHeight="1" x14ac:dyDescent="0.15">
      <c r="B556" s="285"/>
      <c r="C556" s="27" t="s">
        <v>37</v>
      </c>
      <c r="D556" s="186"/>
      <c r="E556" s="56"/>
      <c r="F556" s="187"/>
      <c r="G556" s="187"/>
      <c r="H556" s="187"/>
      <c r="I556" s="62"/>
      <c r="J556" s="62"/>
      <c r="K556" s="188"/>
      <c r="L556" s="258"/>
      <c r="M556" s="258"/>
      <c r="N556" s="56"/>
      <c r="O556" s="28"/>
      <c r="P556" s="56"/>
      <c r="Q556" s="28"/>
      <c r="R556" s="132"/>
      <c r="S556" s="213"/>
      <c r="T556" s="285"/>
      <c r="U556" s="27" t="s">
        <v>37</v>
      </c>
      <c r="V556" s="186"/>
      <c r="W556" s="56"/>
      <c r="X556" s="187"/>
      <c r="Y556" s="187"/>
      <c r="Z556" s="187"/>
      <c r="AA556" s="62"/>
      <c r="AB556" s="62"/>
      <c r="AC556" s="188"/>
      <c r="AD556" s="258"/>
      <c r="AE556" s="258"/>
      <c r="AF556" s="56"/>
      <c r="AG556" s="28"/>
      <c r="AH556" s="56"/>
      <c r="AI556" s="28"/>
      <c r="AJ556" s="132"/>
      <c r="AK556" s="199"/>
      <c r="AL556" s="285"/>
      <c r="AM556" s="86" t="str">
        <f t="shared" si="49"/>
        <v/>
      </c>
      <c r="AN556" s="121" t="str">
        <f t="shared" si="50"/>
        <v/>
      </c>
      <c r="AO556" s="121" t="str">
        <f t="shared" si="51"/>
        <v/>
      </c>
      <c r="AP556" s="121" t="str">
        <f t="shared" si="52"/>
        <v/>
      </c>
      <c r="AQ556" s="87" t="str">
        <f t="shared" si="53"/>
        <v/>
      </c>
      <c r="AR556" s="37"/>
      <c r="AS556" s="233"/>
      <c r="AT556" s="37"/>
    </row>
    <row r="557" spans="2:46" ht="13.5" customHeight="1" thickBot="1" x14ac:dyDescent="0.2">
      <c r="B557" s="286"/>
      <c r="C557" s="27"/>
      <c r="D557" s="186"/>
      <c r="E557" s="56"/>
      <c r="F557" s="189"/>
      <c r="G557" s="189"/>
      <c r="H557" s="189"/>
      <c r="I557" s="56"/>
      <c r="J557" s="56"/>
      <c r="K557" s="188"/>
      <c r="L557" s="258"/>
      <c r="M557" s="258"/>
      <c r="N557" s="56"/>
      <c r="O557" s="28"/>
      <c r="P557" s="56"/>
      <c r="Q557" s="28"/>
      <c r="R557" s="184"/>
      <c r="S557" s="213"/>
      <c r="T557" s="286"/>
      <c r="U557" s="27"/>
      <c r="V557" s="186"/>
      <c r="W557" s="56"/>
      <c r="X557" s="189"/>
      <c r="Y557" s="189"/>
      <c r="Z557" s="189"/>
      <c r="AA557" s="56"/>
      <c r="AB557" s="56"/>
      <c r="AC557" s="188"/>
      <c r="AD557" s="258"/>
      <c r="AE557" s="258"/>
      <c r="AF557" s="56"/>
      <c r="AG557" s="28"/>
      <c r="AH557" s="56"/>
      <c r="AI557" s="28"/>
      <c r="AJ557" s="184"/>
      <c r="AK557" s="199"/>
      <c r="AL557" s="286"/>
      <c r="AM557" s="122" t="str">
        <f t="shared" si="49"/>
        <v/>
      </c>
      <c r="AN557" s="123" t="str">
        <f t="shared" si="50"/>
        <v/>
      </c>
      <c r="AO557" s="123" t="str">
        <f t="shared" si="51"/>
        <v/>
      </c>
      <c r="AP557" s="123" t="str">
        <f t="shared" si="52"/>
        <v/>
      </c>
      <c r="AQ557" s="124" t="str">
        <f t="shared" si="53"/>
        <v/>
      </c>
      <c r="AR557" s="37"/>
      <c r="AS557" s="233"/>
      <c r="AT557" s="37"/>
    </row>
    <row r="558" spans="2:46" ht="13.5" customHeight="1" x14ac:dyDescent="0.15">
      <c r="B558" s="284" t="s">
        <v>176</v>
      </c>
      <c r="C558" s="25" t="s">
        <v>33</v>
      </c>
      <c r="D558" s="39"/>
      <c r="E558" s="55"/>
      <c r="F558" s="96"/>
      <c r="G558" s="96"/>
      <c r="H558" s="96"/>
      <c r="I558" s="60"/>
      <c r="J558" s="60"/>
      <c r="K558" s="61"/>
      <c r="L558" s="257"/>
      <c r="M558" s="257"/>
      <c r="N558" s="55"/>
      <c r="O558" s="26"/>
      <c r="P558" s="55"/>
      <c r="Q558" s="26"/>
      <c r="R558" s="131"/>
      <c r="S558" s="213"/>
      <c r="T558" s="284" t="s">
        <v>176</v>
      </c>
      <c r="U558" s="25" t="s">
        <v>33</v>
      </c>
      <c r="V558" s="39"/>
      <c r="W558" s="55"/>
      <c r="X558" s="96"/>
      <c r="Y558" s="96"/>
      <c r="Z558" s="96"/>
      <c r="AA558" s="60"/>
      <c r="AB558" s="60"/>
      <c r="AC558" s="61"/>
      <c r="AD558" s="257"/>
      <c r="AE558" s="257"/>
      <c r="AF558" s="55"/>
      <c r="AG558" s="26"/>
      <c r="AH558" s="55"/>
      <c r="AI558" s="26"/>
      <c r="AJ558" s="131"/>
      <c r="AK558" s="199"/>
      <c r="AL558" s="284" t="s">
        <v>176</v>
      </c>
      <c r="AM558" s="119" t="str">
        <f t="shared" si="49"/>
        <v/>
      </c>
      <c r="AN558" s="95" t="str">
        <f t="shared" si="50"/>
        <v/>
      </c>
      <c r="AO558" s="95" t="str">
        <f t="shared" si="51"/>
        <v/>
      </c>
      <c r="AP558" s="95" t="str">
        <f t="shared" si="52"/>
        <v/>
      </c>
      <c r="AQ558" s="120" t="str">
        <f t="shared" si="53"/>
        <v/>
      </c>
      <c r="AR558" s="37"/>
      <c r="AS558" s="233"/>
      <c r="AT558" s="37"/>
    </row>
    <row r="559" spans="2:46" ht="13.5" customHeight="1" x14ac:dyDescent="0.15">
      <c r="B559" s="285"/>
      <c r="C559" s="27" t="s">
        <v>34</v>
      </c>
      <c r="D559" s="186"/>
      <c r="E559" s="56"/>
      <c r="F559" s="187"/>
      <c r="G559" s="187"/>
      <c r="H559" s="187"/>
      <c r="I559" s="62"/>
      <c r="J559" s="62"/>
      <c r="K559" s="188"/>
      <c r="L559" s="258"/>
      <c r="M559" s="258"/>
      <c r="N559" s="56"/>
      <c r="O559" s="28"/>
      <c r="P559" s="56"/>
      <c r="Q559" s="28"/>
      <c r="R559" s="132"/>
      <c r="S559" s="213"/>
      <c r="T559" s="285"/>
      <c r="U559" s="27" t="s">
        <v>34</v>
      </c>
      <c r="V559" s="186"/>
      <c r="W559" s="56"/>
      <c r="X559" s="187"/>
      <c r="Y559" s="187"/>
      <c r="Z559" s="187"/>
      <c r="AA559" s="62"/>
      <c r="AB559" s="62"/>
      <c r="AC559" s="188"/>
      <c r="AD559" s="258"/>
      <c r="AE559" s="258"/>
      <c r="AF559" s="56"/>
      <c r="AG559" s="28"/>
      <c r="AH559" s="56"/>
      <c r="AI559" s="28"/>
      <c r="AJ559" s="132"/>
      <c r="AK559" s="199"/>
      <c r="AL559" s="285"/>
      <c r="AM559" s="86" t="str">
        <f t="shared" si="49"/>
        <v/>
      </c>
      <c r="AN559" s="121" t="str">
        <f t="shared" si="50"/>
        <v/>
      </c>
      <c r="AO559" s="121" t="str">
        <f t="shared" si="51"/>
        <v/>
      </c>
      <c r="AP559" s="121" t="str">
        <f t="shared" si="52"/>
        <v/>
      </c>
      <c r="AQ559" s="87" t="str">
        <f t="shared" si="53"/>
        <v/>
      </c>
      <c r="AR559" s="37"/>
      <c r="AS559" s="233"/>
      <c r="AT559" s="37"/>
    </row>
    <row r="560" spans="2:46" ht="13.5" customHeight="1" x14ac:dyDescent="0.15">
      <c r="B560" s="285"/>
      <c r="C560" s="27" t="s">
        <v>35</v>
      </c>
      <c r="D560" s="186"/>
      <c r="E560" s="56"/>
      <c r="F560" s="187"/>
      <c r="G560" s="187"/>
      <c r="H560" s="187"/>
      <c r="I560" s="62"/>
      <c r="J560" s="62"/>
      <c r="K560" s="188"/>
      <c r="L560" s="258"/>
      <c r="M560" s="258"/>
      <c r="N560" s="56"/>
      <c r="O560" s="28"/>
      <c r="P560" s="56"/>
      <c r="Q560" s="28"/>
      <c r="R560" s="132"/>
      <c r="S560" s="213"/>
      <c r="T560" s="285"/>
      <c r="U560" s="27" t="s">
        <v>35</v>
      </c>
      <c r="V560" s="186"/>
      <c r="W560" s="56"/>
      <c r="X560" s="187"/>
      <c r="Y560" s="187"/>
      <c r="Z560" s="187"/>
      <c r="AA560" s="62"/>
      <c r="AB560" s="62"/>
      <c r="AC560" s="188"/>
      <c r="AD560" s="258"/>
      <c r="AE560" s="258"/>
      <c r="AF560" s="56"/>
      <c r="AG560" s="28"/>
      <c r="AH560" s="56"/>
      <c r="AI560" s="28"/>
      <c r="AJ560" s="132"/>
      <c r="AK560" s="199"/>
      <c r="AL560" s="285"/>
      <c r="AM560" s="86" t="str">
        <f t="shared" si="49"/>
        <v/>
      </c>
      <c r="AN560" s="121" t="str">
        <f t="shared" si="50"/>
        <v/>
      </c>
      <c r="AO560" s="121" t="str">
        <f t="shared" si="51"/>
        <v/>
      </c>
      <c r="AP560" s="121" t="str">
        <f t="shared" si="52"/>
        <v/>
      </c>
      <c r="AQ560" s="87" t="str">
        <f t="shared" si="53"/>
        <v/>
      </c>
      <c r="AR560" s="37"/>
      <c r="AS560" s="233"/>
      <c r="AT560" s="37"/>
    </row>
    <row r="561" spans="2:46" ht="13.5" customHeight="1" x14ac:dyDescent="0.15">
      <c r="B561" s="285"/>
      <c r="C561" s="27" t="s">
        <v>37</v>
      </c>
      <c r="D561" s="186"/>
      <c r="E561" s="56"/>
      <c r="F561" s="187"/>
      <c r="G561" s="187"/>
      <c r="H561" s="187"/>
      <c r="I561" s="62"/>
      <c r="J561" s="62"/>
      <c r="K561" s="188"/>
      <c r="L561" s="258"/>
      <c r="M561" s="258"/>
      <c r="N561" s="56"/>
      <c r="O561" s="28"/>
      <c r="P561" s="56"/>
      <c r="Q561" s="28"/>
      <c r="R561" s="132"/>
      <c r="S561" s="213"/>
      <c r="T561" s="285"/>
      <c r="U561" s="27" t="s">
        <v>37</v>
      </c>
      <c r="V561" s="186"/>
      <c r="W561" s="56"/>
      <c r="X561" s="187"/>
      <c r="Y561" s="187"/>
      <c r="Z561" s="187"/>
      <c r="AA561" s="62"/>
      <c r="AB561" s="62"/>
      <c r="AC561" s="188"/>
      <c r="AD561" s="258"/>
      <c r="AE561" s="258"/>
      <c r="AF561" s="56"/>
      <c r="AG561" s="28"/>
      <c r="AH561" s="56"/>
      <c r="AI561" s="28"/>
      <c r="AJ561" s="132"/>
      <c r="AK561" s="199"/>
      <c r="AL561" s="285"/>
      <c r="AM561" s="86" t="str">
        <f t="shared" si="49"/>
        <v/>
      </c>
      <c r="AN561" s="121" t="str">
        <f t="shared" si="50"/>
        <v/>
      </c>
      <c r="AO561" s="121" t="str">
        <f t="shared" si="51"/>
        <v/>
      </c>
      <c r="AP561" s="121" t="str">
        <f t="shared" si="52"/>
        <v/>
      </c>
      <c r="AQ561" s="87" t="str">
        <f t="shared" si="53"/>
        <v/>
      </c>
      <c r="AR561" s="37"/>
      <c r="AS561" s="233"/>
      <c r="AT561" s="37"/>
    </row>
    <row r="562" spans="2:46" ht="13.5" customHeight="1" thickBot="1" x14ac:dyDescent="0.2">
      <c r="B562" s="286"/>
      <c r="C562" s="27"/>
      <c r="D562" s="186"/>
      <c r="E562" s="56"/>
      <c r="F562" s="189"/>
      <c r="G562" s="189"/>
      <c r="H562" s="189"/>
      <c r="I562" s="56"/>
      <c r="J562" s="56"/>
      <c r="K562" s="188"/>
      <c r="L562" s="258"/>
      <c r="M562" s="258"/>
      <c r="N562" s="56"/>
      <c r="O562" s="28"/>
      <c r="P562" s="56"/>
      <c r="Q562" s="28"/>
      <c r="R562" s="184"/>
      <c r="S562" s="213"/>
      <c r="T562" s="286"/>
      <c r="U562" s="27"/>
      <c r="V562" s="186"/>
      <c r="W562" s="56"/>
      <c r="X562" s="189"/>
      <c r="Y562" s="189"/>
      <c r="Z562" s="189"/>
      <c r="AA562" s="56"/>
      <c r="AB562" s="56"/>
      <c r="AC562" s="188"/>
      <c r="AD562" s="258"/>
      <c r="AE562" s="258"/>
      <c r="AF562" s="56"/>
      <c r="AG562" s="28"/>
      <c r="AH562" s="56"/>
      <c r="AI562" s="28"/>
      <c r="AJ562" s="184"/>
      <c r="AK562" s="199"/>
      <c r="AL562" s="286"/>
      <c r="AM562" s="122" t="str">
        <f t="shared" si="49"/>
        <v/>
      </c>
      <c r="AN562" s="123" t="str">
        <f t="shared" si="50"/>
        <v/>
      </c>
      <c r="AO562" s="123" t="str">
        <f t="shared" si="51"/>
        <v/>
      </c>
      <c r="AP562" s="123" t="str">
        <f t="shared" si="52"/>
        <v/>
      </c>
      <c r="AQ562" s="124" t="str">
        <f t="shared" si="53"/>
        <v/>
      </c>
      <c r="AR562" s="37"/>
      <c r="AS562" s="233"/>
      <c r="AT562" s="37"/>
    </row>
    <row r="563" spans="2:46" ht="13.5" customHeight="1" x14ac:dyDescent="0.15">
      <c r="B563" s="284" t="s">
        <v>177</v>
      </c>
      <c r="C563" s="25" t="s">
        <v>33</v>
      </c>
      <c r="D563" s="39"/>
      <c r="E563" s="55"/>
      <c r="F563" s="96"/>
      <c r="G563" s="96"/>
      <c r="H563" s="96"/>
      <c r="I563" s="60"/>
      <c r="J563" s="60"/>
      <c r="K563" s="61"/>
      <c r="L563" s="257"/>
      <c r="M563" s="257"/>
      <c r="N563" s="55"/>
      <c r="O563" s="26"/>
      <c r="P563" s="55"/>
      <c r="Q563" s="26"/>
      <c r="R563" s="131"/>
      <c r="S563" s="213"/>
      <c r="T563" s="284" t="s">
        <v>177</v>
      </c>
      <c r="U563" s="25" t="s">
        <v>33</v>
      </c>
      <c r="V563" s="39"/>
      <c r="W563" s="55"/>
      <c r="X563" s="96"/>
      <c r="Y563" s="96"/>
      <c r="Z563" s="96"/>
      <c r="AA563" s="60"/>
      <c r="AB563" s="60"/>
      <c r="AC563" s="61"/>
      <c r="AD563" s="257"/>
      <c r="AE563" s="257"/>
      <c r="AF563" s="55"/>
      <c r="AG563" s="26"/>
      <c r="AH563" s="55"/>
      <c r="AI563" s="26"/>
      <c r="AJ563" s="131"/>
      <c r="AK563" s="199"/>
      <c r="AL563" s="284" t="s">
        <v>177</v>
      </c>
      <c r="AM563" s="119" t="str">
        <f t="shared" si="49"/>
        <v/>
      </c>
      <c r="AN563" s="95" t="str">
        <f t="shared" si="50"/>
        <v/>
      </c>
      <c r="AO563" s="95" t="str">
        <f t="shared" si="51"/>
        <v/>
      </c>
      <c r="AP563" s="95" t="str">
        <f t="shared" si="52"/>
        <v/>
      </c>
      <c r="AQ563" s="120" t="str">
        <f t="shared" si="53"/>
        <v/>
      </c>
      <c r="AR563" s="37"/>
      <c r="AS563" s="233"/>
      <c r="AT563" s="37"/>
    </row>
    <row r="564" spans="2:46" ht="13.5" customHeight="1" x14ac:dyDescent="0.15">
      <c r="B564" s="285"/>
      <c r="C564" s="27" t="s">
        <v>34</v>
      </c>
      <c r="D564" s="186"/>
      <c r="E564" s="56"/>
      <c r="F564" s="187"/>
      <c r="G564" s="187"/>
      <c r="H564" s="187"/>
      <c r="I564" s="62"/>
      <c r="J564" s="62"/>
      <c r="K564" s="188"/>
      <c r="L564" s="258"/>
      <c r="M564" s="258"/>
      <c r="N564" s="56"/>
      <c r="O564" s="28"/>
      <c r="P564" s="56"/>
      <c r="Q564" s="28"/>
      <c r="R564" s="132"/>
      <c r="S564" s="213"/>
      <c r="T564" s="285"/>
      <c r="U564" s="27" t="s">
        <v>34</v>
      </c>
      <c r="V564" s="186"/>
      <c r="W564" s="56"/>
      <c r="X564" s="187"/>
      <c r="Y564" s="187"/>
      <c r="Z564" s="187"/>
      <c r="AA564" s="62"/>
      <c r="AB564" s="62"/>
      <c r="AC564" s="188"/>
      <c r="AD564" s="258"/>
      <c r="AE564" s="258"/>
      <c r="AF564" s="56"/>
      <c r="AG564" s="28"/>
      <c r="AH564" s="56"/>
      <c r="AI564" s="28"/>
      <c r="AJ564" s="132"/>
      <c r="AK564" s="199"/>
      <c r="AL564" s="285"/>
      <c r="AM564" s="86" t="str">
        <f t="shared" si="49"/>
        <v/>
      </c>
      <c r="AN564" s="121" t="str">
        <f t="shared" si="50"/>
        <v/>
      </c>
      <c r="AO564" s="121" t="str">
        <f t="shared" si="51"/>
        <v/>
      </c>
      <c r="AP564" s="121" t="str">
        <f t="shared" si="52"/>
        <v/>
      </c>
      <c r="AQ564" s="87" t="str">
        <f t="shared" si="53"/>
        <v/>
      </c>
      <c r="AR564" s="37"/>
      <c r="AS564" s="233"/>
      <c r="AT564" s="37"/>
    </row>
    <row r="565" spans="2:46" ht="13.5" customHeight="1" x14ac:dyDescent="0.15">
      <c r="B565" s="285"/>
      <c r="C565" s="27" t="s">
        <v>35</v>
      </c>
      <c r="D565" s="186"/>
      <c r="E565" s="56"/>
      <c r="F565" s="187"/>
      <c r="G565" s="187"/>
      <c r="H565" s="187"/>
      <c r="I565" s="62"/>
      <c r="J565" s="62"/>
      <c r="K565" s="188"/>
      <c r="L565" s="258"/>
      <c r="M565" s="258"/>
      <c r="N565" s="56"/>
      <c r="O565" s="28"/>
      <c r="P565" s="56"/>
      <c r="Q565" s="28"/>
      <c r="R565" s="132"/>
      <c r="S565" s="213"/>
      <c r="T565" s="285"/>
      <c r="U565" s="27" t="s">
        <v>35</v>
      </c>
      <c r="V565" s="186"/>
      <c r="W565" s="56"/>
      <c r="X565" s="187"/>
      <c r="Y565" s="187"/>
      <c r="Z565" s="187"/>
      <c r="AA565" s="62"/>
      <c r="AB565" s="62"/>
      <c r="AC565" s="188"/>
      <c r="AD565" s="258"/>
      <c r="AE565" s="258"/>
      <c r="AF565" s="56"/>
      <c r="AG565" s="28"/>
      <c r="AH565" s="56"/>
      <c r="AI565" s="28"/>
      <c r="AJ565" s="132"/>
      <c r="AK565" s="199"/>
      <c r="AL565" s="285"/>
      <c r="AM565" s="86" t="str">
        <f t="shared" si="49"/>
        <v/>
      </c>
      <c r="AN565" s="121" t="str">
        <f t="shared" si="50"/>
        <v/>
      </c>
      <c r="AO565" s="121" t="str">
        <f t="shared" si="51"/>
        <v/>
      </c>
      <c r="AP565" s="121" t="str">
        <f t="shared" si="52"/>
        <v/>
      </c>
      <c r="AQ565" s="87" t="str">
        <f t="shared" si="53"/>
        <v/>
      </c>
      <c r="AR565" s="37"/>
      <c r="AS565" s="233"/>
      <c r="AT565" s="37"/>
    </row>
    <row r="566" spans="2:46" ht="13.5" customHeight="1" x14ac:dyDescent="0.15">
      <c r="B566" s="285"/>
      <c r="C566" s="27" t="s">
        <v>37</v>
      </c>
      <c r="D566" s="186"/>
      <c r="E566" s="56"/>
      <c r="F566" s="187"/>
      <c r="G566" s="187"/>
      <c r="H566" s="187"/>
      <c r="I566" s="62"/>
      <c r="J566" s="62"/>
      <c r="K566" s="188"/>
      <c r="L566" s="258"/>
      <c r="M566" s="258"/>
      <c r="N566" s="56"/>
      <c r="O566" s="28"/>
      <c r="P566" s="56"/>
      <c r="Q566" s="28"/>
      <c r="R566" s="132"/>
      <c r="S566" s="213"/>
      <c r="T566" s="285"/>
      <c r="U566" s="27" t="s">
        <v>37</v>
      </c>
      <c r="V566" s="186"/>
      <c r="W566" s="56"/>
      <c r="X566" s="187"/>
      <c r="Y566" s="187"/>
      <c r="Z566" s="187"/>
      <c r="AA566" s="62"/>
      <c r="AB566" s="62"/>
      <c r="AC566" s="188"/>
      <c r="AD566" s="258"/>
      <c r="AE566" s="258"/>
      <c r="AF566" s="56"/>
      <c r="AG566" s="28"/>
      <c r="AH566" s="56"/>
      <c r="AI566" s="28"/>
      <c r="AJ566" s="132"/>
      <c r="AK566" s="199"/>
      <c r="AL566" s="285"/>
      <c r="AM566" s="86" t="str">
        <f t="shared" si="49"/>
        <v/>
      </c>
      <c r="AN566" s="121" t="str">
        <f t="shared" si="50"/>
        <v/>
      </c>
      <c r="AO566" s="121" t="str">
        <f t="shared" si="51"/>
        <v/>
      </c>
      <c r="AP566" s="121" t="str">
        <f t="shared" si="52"/>
        <v/>
      </c>
      <c r="AQ566" s="87" t="str">
        <f t="shared" si="53"/>
        <v/>
      </c>
      <c r="AR566" s="37"/>
      <c r="AS566" s="233"/>
      <c r="AT566" s="37"/>
    </row>
    <row r="567" spans="2:46" ht="13.5" customHeight="1" thickBot="1" x14ac:dyDescent="0.2">
      <c r="B567" s="286"/>
      <c r="C567" s="27"/>
      <c r="D567" s="186"/>
      <c r="E567" s="56"/>
      <c r="F567" s="189"/>
      <c r="G567" s="189"/>
      <c r="H567" s="189"/>
      <c r="I567" s="56"/>
      <c r="J567" s="56"/>
      <c r="K567" s="188"/>
      <c r="L567" s="258"/>
      <c r="M567" s="258"/>
      <c r="N567" s="56"/>
      <c r="O567" s="28"/>
      <c r="P567" s="56"/>
      <c r="Q567" s="28"/>
      <c r="R567" s="184"/>
      <c r="S567" s="213"/>
      <c r="T567" s="286"/>
      <c r="U567" s="27"/>
      <c r="V567" s="186"/>
      <c r="W567" s="56"/>
      <c r="X567" s="189"/>
      <c r="Y567" s="189"/>
      <c r="Z567" s="189"/>
      <c r="AA567" s="56"/>
      <c r="AB567" s="56"/>
      <c r="AC567" s="188"/>
      <c r="AD567" s="258"/>
      <c r="AE567" s="258"/>
      <c r="AF567" s="56"/>
      <c r="AG567" s="28"/>
      <c r="AH567" s="56"/>
      <c r="AI567" s="28"/>
      <c r="AJ567" s="184"/>
      <c r="AK567" s="199"/>
      <c r="AL567" s="286"/>
      <c r="AM567" s="122" t="str">
        <f t="shared" si="49"/>
        <v/>
      </c>
      <c r="AN567" s="123" t="str">
        <f t="shared" si="50"/>
        <v/>
      </c>
      <c r="AO567" s="123" t="str">
        <f t="shared" si="51"/>
        <v/>
      </c>
      <c r="AP567" s="123" t="str">
        <f t="shared" si="52"/>
        <v/>
      </c>
      <c r="AQ567" s="124" t="str">
        <f t="shared" si="53"/>
        <v/>
      </c>
      <c r="AR567" s="37"/>
      <c r="AS567" s="233"/>
      <c r="AT567" s="37"/>
    </row>
    <row r="568" spans="2:46" ht="13.5" customHeight="1" x14ac:dyDescent="0.15">
      <c r="B568" s="284" t="s">
        <v>178</v>
      </c>
      <c r="C568" s="25" t="s">
        <v>33</v>
      </c>
      <c r="D568" s="39"/>
      <c r="E568" s="55"/>
      <c r="F568" s="96"/>
      <c r="G568" s="96"/>
      <c r="H568" s="96"/>
      <c r="I568" s="60"/>
      <c r="J568" s="60"/>
      <c r="K568" s="61"/>
      <c r="L568" s="257"/>
      <c r="M568" s="257"/>
      <c r="N568" s="55"/>
      <c r="O568" s="26"/>
      <c r="P568" s="55"/>
      <c r="Q568" s="26"/>
      <c r="R568" s="131"/>
      <c r="S568" s="213"/>
      <c r="T568" s="284" t="s">
        <v>178</v>
      </c>
      <c r="U568" s="25" t="s">
        <v>33</v>
      </c>
      <c r="V568" s="39"/>
      <c r="W568" s="55"/>
      <c r="X568" s="96"/>
      <c r="Y568" s="96"/>
      <c r="Z568" s="96"/>
      <c r="AA568" s="60"/>
      <c r="AB568" s="60"/>
      <c r="AC568" s="61"/>
      <c r="AD568" s="257"/>
      <c r="AE568" s="257"/>
      <c r="AF568" s="55"/>
      <c r="AG568" s="26"/>
      <c r="AH568" s="55"/>
      <c r="AI568" s="26"/>
      <c r="AJ568" s="131"/>
      <c r="AK568" s="199"/>
      <c r="AL568" s="284" t="s">
        <v>178</v>
      </c>
      <c r="AM568" s="119" t="str">
        <f t="shared" si="49"/>
        <v/>
      </c>
      <c r="AN568" s="95" t="str">
        <f t="shared" si="50"/>
        <v/>
      </c>
      <c r="AO568" s="95" t="str">
        <f t="shared" si="51"/>
        <v/>
      </c>
      <c r="AP568" s="95" t="str">
        <f t="shared" si="52"/>
        <v/>
      </c>
      <c r="AQ568" s="120" t="str">
        <f t="shared" si="53"/>
        <v/>
      </c>
      <c r="AR568" s="37"/>
      <c r="AS568" s="233"/>
      <c r="AT568" s="37"/>
    </row>
    <row r="569" spans="2:46" ht="13.5" customHeight="1" x14ac:dyDescent="0.15">
      <c r="B569" s="285"/>
      <c r="C569" s="27" t="s">
        <v>34</v>
      </c>
      <c r="D569" s="186"/>
      <c r="E569" s="56"/>
      <c r="F569" s="187"/>
      <c r="G569" s="187"/>
      <c r="H569" s="187"/>
      <c r="I569" s="62"/>
      <c r="J569" s="62"/>
      <c r="K569" s="188"/>
      <c r="L569" s="258"/>
      <c r="M569" s="258"/>
      <c r="N569" s="56"/>
      <c r="O569" s="28"/>
      <c r="P569" s="56"/>
      <c r="Q569" s="28"/>
      <c r="R569" s="132"/>
      <c r="S569" s="213"/>
      <c r="T569" s="285"/>
      <c r="U569" s="27" t="s">
        <v>34</v>
      </c>
      <c r="V569" s="186"/>
      <c r="W569" s="56"/>
      <c r="X569" s="187"/>
      <c r="Y569" s="187"/>
      <c r="Z569" s="187"/>
      <c r="AA569" s="62"/>
      <c r="AB569" s="62"/>
      <c r="AC569" s="188"/>
      <c r="AD569" s="258"/>
      <c r="AE569" s="258"/>
      <c r="AF569" s="56"/>
      <c r="AG569" s="28"/>
      <c r="AH569" s="56"/>
      <c r="AI569" s="28"/>
      <c r="AJ569" s="132"/>
      <c r="AK569" s="199"/>
      <c r="AL569" s="285"/>
      <c r="AM569" s="86" t="str">
        <f t="shared" si="49"/>
        <v/>
      </c>
      <c r="AN569" s="121" t="str">
        <f t="shared" si="50"/>
        <v/>
      </c>
      <c r="AO569" s="121" t="str">
        <f t="shared" si="51"/>
        <v/>
      </c>
      <c r="AP569" s="121" t="str">
        <f t="shared" si="52"/>
        <v/>
      </c>
      <c r="AQ569" s="87" t="str">
        <f t="shared" si="53"/>
        <v/>
      </c>
      <c r="AR569" s="37"/>
      <c r="AS569" s="233"/>
      <c r="AT569" s="37"/>
    </row>
    <row r="570" spans="2:46" ht="13.5" customHeight="1" x14ac:dyDescent="0.15">
      <c r="B570" s="285"/>
      <c r="C570" s="27" t="s">
        <v>35</v>
      </c>
      <c r="D570" s="186"/>
      <c r="E570" s="56"/>
      <c r="F570" s="187"/>
      <c r="G570" s="187"/>
      <c r="H570" s="187"/>
      <c r="I570" s="62"/>
      <c r="J570" s="62"/>
      <c r="K570" s="188"/>
      <c r="L570" s="258"/>
      <c r="M570" s="258"/>
      <c r="N570" s="56"/>
      <c r="O570" s="28"/>
      <c r="P570" s="56"/>
      <c r="Q570" s="28"/>
      <c r="R570" s="132"/>
      <c r="S570" s="213"/>
      <c r="T570" s="285"/>
      <c r="U570" s="27" t="s">
        <v>35</v>
      </c>
      <c r="V570" s="186"/>
      <c r="W570" s="56"/>
      <c r="X570" s="187"/>
      <c r="Y570" s="187"/>
      <c r="Z570" s="187"/>
      <c r="AA570" s="62"/>
      <c r="AB570" s="62"/>
      <c r="AC570" s="188"/>
      <c r="AD570" s="258"/>
      <c r="AE570" s="258"/>
      <c r="AF570" s="56"/>
      <c r="AG570" s="28"/>
      <c r="AH570" s="56"/>
      <c r="AI570" s="28"/>
      <c r="AJ570" s="132"/>
      <c r="AK570" s="199"/>
      <c r="AL570" s="285"/>
      <c r="AM570" s="86" t="str">
        <f t="shared" si="49"/>
        <v/>
      </c>
      <c r="AN570" s="121" t="str">
        <f t="shared" si="50"/>
        <v/>
      </c>
      <c r="AO570" s="121" t="str">
        <f t="shared" si="51"/>
        <v/>
      </c>
      <c r="AP570" s="121" t="str">
        <f t="shared" si="52"/>
        <v/>
      </c>
      <c r="AQ570" s="87" t="str">
        <f t="shared" si="53"/>
        <v/>
      </c>
      <c r="AR570" s="37"/>
      <c r="AS570" s="233"/>
      <c r="AT570" s="37"/>
    </row>
    <row r="571" spans="2:46" ht="13.5" customHeight="1" x14ac:dyDescent="0.15">
      <c r="B571" s="285"/>
      <c r="C571" s="27" t="s">
        <v>37</v>
      </c>
      <c r="D571" s="186"/>
      <c r="E571" s="56"/>
      <c r="F571" s="187"/>
      <c r="G571" s="187"/>
      <c r="H571" s="187"/>
      <c r="I571" s="62"/>
      <c r="J571" s="62"/>
      <c r="K571" s="188"/>
      <c r="L571" s="258"/>
      <c r="M571" s="258"/>
      <c r="N571" s="56"/>
      <c r="O571" s="28"/>
      <c r="P571" s="56"/>
      <c r="Q571" s="28"/>
      <c r="R571" s="132"/>
      <c r="S571" s="213"/>
      <c r="T571" s="285"/>
      <c r="U571" s="27" t="s">
        <v>37</v>
      </c>
      <c r="V571" s="186"/>
      <c r="W571" s="56"/>
      <c r="X571" s="187"/>
      <c r="Y571" s="187"/>
      <c r="Z571" s="187"/>
      <c r="AA571" s="62"/>
      <c r="AB571" s="62"/>
      <c r="AC571" s="188"/>
      <c r="AD571" s="258"/>
      <c r="AE571" s="258"/>
      <c r="AF571" s="56"/>
      <c r="AG571" s="28"/>
      <c r="AH571" s="56"/>
      <c r="AI571" s="28"/>
      <c r="AJ571" s="132"/>
      <c r="AK571" s="199"/>
      <c r="AL571" s="285"/>
      <c r="AM571" s="86" t="str">
        <f t="shared" si="49"/>
        <v/>
      </c>
      <c r="AN571" s="121" t="str">
        <f t="shared" si="50"/>
        <v/>
      </c>
      <c r="AO571" s="121" t="str">
        <f t="shared" si="51"/>
        <v/>
      </c>
      <c r="AP571" s="121" t="str">
        <f t="shared" si="52"/>
        <v/>
      </c>
      <c r="AQ571" s="87" t="str">
        <f t="shared" si="53"/>
        <v/>
      </c>
      <c r="AR571" s="37"/>
      <c r="AS571" s="233"/>
      <c r="AT571" s="37"/>
    </row>
    <row r="572" spans="2:46" ht="13.5" customHeight="1" thickBot="1" x14ac:dyDescent="0.2">
      <c r="B572" s="286"/>
      <c r="C572" s="27"/>
      <c r="D572" s="186"/>
      <c r="E572" s="56"/>
      <c r="F572" s="189"/>
      <c r="G572" s="189"/>
      <c r="H572" s="189"/>
      <c r="I572" s="56"/>
      <c r="J572" s="56"/>
      <c r="K572" s="188"/>
      <c r="L572" s="258"/>
      <c r="M572" s="258"/>
      <c r="N572" s="56"/>
      <c r="O572" s="28"/>
      <c r="P572" s="56"/>
      <c r="Q572" s="28"/>
      <c r="R572" s="184"/>
      <c r="S572" s="213"/>
      <c r="T572" s="286"/>
      <c r="U572" s="27"/>
      <c r="V572" s="186"/>
      <c r="W572" s="56"/>
      <c r="X572" s="189"/>
      <c r="Y572" s="189"/>
      <c r="Z572" s="189"/>
      <c r="AA572" s="56"/>
      <c r="AB572" s="56"/>
      <c r="AC572" s="188"/>
      <c r="AD572" s="258"/>
      <c r="AE572" s="258"/>
      <c r="AF572" s="56"/>
      <c r="AG572" s="28"/>
      <c r="AH572" s="56"/>
      <c r="AI572" s="28"/>
      <c r="AJ572" s="184"/>
      <c r="AK572" s="199"/>
      <c r="AL572" s="286"/>
      <c r="AM572" s="122" t="str">
        <f t="shared" si="49"/>
        <v/>
      </c>
      <c r="AN572" s="123" t="str">
        <f t="shared" si="50"/>
        <v/>
      </c>
      <c r="AO572" s="123" t="str">
        <f t="shared" si="51"/>
        <v/>
      </c>
      <c r="AP572" s="123" t="str">
        <f t="shared" si="52"/>
        <v/>
      </c>
      <c r="AQ572" s="124" t="str">
        <f t="shared" si="53"/>
        <v/>
      </c>
      <c r="AR572" s="37"/>
      <c r="AS572" s="233"/>
      <c r="AT572" s="37"/>
    </row>
    <row r="573" spans="2:46" ht="13.5" customHeight="1" x14ac:dyDescent="0.15">
      <c r="B573" s="284" t="s">
        <v>179</v>
      </c>
      <c r="C573" s="25" t="s">
        <v>33</v>
      </c>
      <c r="D573" s="39"/>
      <c r="E573" s="55"/>
      <c r="F573" s="96"/>
      <c r="G573" s="96"/>
      <c r="H573" s="96"/>
      <c r="I573" s="60"/>
      <c r="J573" s="60"/>
      <c r="K573" s="61"/>
      <c r="L573" s="257"/>
      <c r="M573" s="257"/>
      <c r="N573" s="55"/>
      <c r="O573" s="26"/>
      <c r="P573" s="55"/>
      <c r="Q573" s="26"/>
      <c r="R573" s="131"/>
      <c r="S573" s="213"/>
      <c r="T573" s="284" t="s">
        <v>179</v>
      </c>
      <c r="U573" s="25" t="s">
        <v>33</v>
      </c>
      <c r="V573" s="39"/>
      <c r="W573" s="55"/>
      <c r="X573" s="96"/>
      <c r="Y573" s="96"/>
      <c r="Z573" s="96"/>
      <c r="AA573" s="60"/>
      <c r="AB573" s="60"/>
      <c r="AC573" s="61"/>
      <c r="AD573" s="257"/>
      <c r="AE573" s="257"/>
      <c r="AF573" s="55"/>
      <c r="AG573" s="26"/>
      <c r="AH573" s="55"/>
      <c r="AI573" s="26"/>
      <c r="AJ573" s="131"/>
      <c r="AK573" s="199"/>
      <c r="AL573" s="284" t="s">
        <v>179</v>
      </c>
      <c r="AM573" s="119" t="str">
        <f t="shared" si="49"/>
        <v/>
      </c>
      <c r="AN573" s="95" t="str">
        <f t="shared" si="50"/>
        <v/>
      </c>
      <c r="AO573" s="95" t="str">
        <f t="shared" si="51"/>
        <v/>
      </c>
      <c r="AP573" s="95" t="str">
        <f t="shared" si="52"/>
        <v/>
      </c>
      <c r="AQ573" s="120" t="str">
        <f t="shared" si="53"/>
        <v/>
      </c>
      <c r="AR573" s="37"/>
      <c r="AS573" s="233"/>
      <c r="AT573" s="37"/>
    </row>
    <row r="574" spans="2:46" ht="13.5" customHeight="1" x14ac:dyDescent="0.15">
      <c r="B574" s="285"/>
      <c r="C574" s="27" t="s">
        <v>34</v>
      </c>
      <c r="D574" s="186"/>
      <c r="E574" s="56"/>
      <c r="F574" s="187"/>
      <c r="G574" s="187"/>
      <c r="H574" s="187"/>
      <c r="I574" s="62"/>
      <c r="J574" s="62"/>
      <c r="K574" s="188"/>
      <c r="L574" s="258"/>
      <c r="M574" s="258"/>
      <c r="N574" s="56"/>
      <c r="O574" s="28"/>
      <c r="P574" s="56"/>
      <c r="Q574" s="28"/>
      <c r="R574" s="132"/>
      <c r="S574" s="213"/>
      <c r="T574" s="285"/>
      <c r="U574" s="27" t="s">
        <v>34</v>
      </c>
      <c r="V574" s="186"/>
      <c r="W574" s="56"/>
      <c r="X574" s="187"/>
      <c r="Y574" s="187"/>
      <c r="Z574" s="187"/>
      <c r="AA574" s="62"/>
      <c r="AB574" s="62"/>
      <c r="AC574" s="188"/>
      <c r="AD574" s="258"/>
      <c r="AE574" s="258"/>
      <c r="AF574" s="56"/>
      <c r="AG574" s="28"/>
      <c r="AH574" s="56"/>
      <c r="AI574" s="28"/>
      <c r="AJ574" s="132"/>
      <c r="AK574" s="199"/>
      <c r="AL574" s="285"/>
      <c r="AM574" s="86" t="str">
        <f t="shared" si="49"/>
        <v/>
      </c>
      <c r="AN574" s="121" t="str">
        <f t="shared" si="50"/>
        <v/>
      </c>
      <c r="AO574" s="121" t="str">
        <f t="shared" si="51"/>
        <v/>
      </c>
      <c r="AP574" s="121" t="str">
        <f t="shared" si="52"/>
        <v/>
      </c>
      <c r="AQ574" s="87" t="str">
        <f t="shared" si="53"/>
        <v/>
      </c>
      <c r="AR574" s="37"/>
      <c r="AS574" s="233"/>
      <c r="AT574" s="37"/>
    </row>
    <row r="575" spans="2:46" ht="13.5" customHeight="1" x14ac:dyDescent="0.15">
      <c r="B575" s="285"/>
      <c r="C575" s="27" t="s">
        <v>35</v>
      </c>
      <c r="D575" s="186"/>
      <c r="E575" s="56"/>
      <c r="F575" s="187"/>
      <c r="G575" s="187"/>
      <c r="H575" s="187"/>
      <c r="I575" s="62"/>
      <c r="J575" s="62"/>
      <c r="K575" s="188"/>
      <c r="L575" s="258"/>
      <c r="M575" s="258"/>
      <c r="N575" s="56"/>
      <c r="O575" s="28"/>
      <c r="P575" s="56"/>
      <c r="Q575" s="28"/>
      <c r="R575" s="132"/>
      <c r="S575" s="213"/>
      <c r="T575" s="285"/>
      <c r="U575" s="27" t="s">
        <v>35</v>
      </c>
      <c r="V575" s="186"/>
      <c r="W575" s="56"/>
      <c r="X575" s="187"/>
      <c r="Y575" s="187"/>
      <c r="Z575" s="187"/>
      <c r="AA575" s="62"/>
      <c r="AB575" s="62"/>
      <c r="AC575" s="188"/>
      <c r="AD575" s="258"/>
      <c r="AE575" s="258"/>
      <c r="AF575" s="56"/>
      <c r="AG575" s="28"/>
      <c r="AH575" s="56"/>
      <c r="AI575" s="28"/>
      <c r="AJ575" s="132"/>
      <c r="AK575" s="199"/>
      <c r="AL575" s="285"/>
      <c r="AM575" s="86" t="str">
        <f t="shared" si="49"/>
        <v/>
      </c>
      <c r="AN575" s="121" t="str">
        <f t="shared" si="50"/>
        <v/>
      </c>
      <c r="AO575" s="121" t="str">
        <f t="shared" si="51"/>
        <v/>
      </c>
      <c r="AP575" s="121" t="str">
        <f t="shared" si="52"/>
        <v/>
      </c>
      <c r="AQ575" s="87" t="str">
        <f t="shared" si="53"/>
        <v/>
      </c>
      <c r="AR575" s="37"/>
      <c r="AS575" s="233"/>
      <c r="AT575" s="37"/>
    </row>
    <row r="576" spans="2:46" ht="13.5" customHeight="1" x14ac:dyDescent="0.15">
      <c r="B576" s="285"/>
      <c r="C576" s="27" t="s">
        <v>37</v>
      </c>
      <c r="D576" s="186"/>
      <c r="E576" s="56"/>
      <c r="F576" s="187"/>
      <c r="G576" s="187"/>
      <c r="H576" s="187"/>
      <c r="I576" s="62"/>
      <c r="J576" s="62"/>
      <c r="K576" s="188"/>
      <c r="L576" s="258"/>
      <c r="M576" s="258"/>
      <c r="N576" s="56"/>
      <c r="O576" s="28"/>
      <c r="P576" s="56"/>
      <c r="Q576" s="28"/>
      <c r="R576" s="132"/>
      <c r="S576" s="213"/>
      <c r="T576" s="285"/>
      <c r="U576" s="27" t="s">
        <v>37</v>
      </c>
      <c r="V576" s="186"/>
      <c r="W576" s="56"/>
      <c r="X576" s="187"/>
      <c r="Y576" s="187"/>
      <c r="Z576" s="187"/>
      <c r="AA576" s="62"/>
      <c r="AB576" s="62"/>
      <c r="AC576" s="188"/>
      <c r="AD576" s="258"/>
      <c r="AE576" s="258"/>
      <c r="AF576" s="56"/>
      <c r="AG576" s="28"/>
      <c r="AH576" s="56"/>
      <c r="AI576" s="28"/>
      <c r="AJ576" s="132"/>
      <c r="AK576" s="199"/>
      <c r="AL576" s="285"/>
      <c r="AM576" s="86" t="str">
        <f t="shared" si="49"/>
        <v/>
      </c>
      <c r="AN576" s="121" t="str">
        <f t="shared" si="50"/>
        <v/>
      </c>
      <c r="AO576" s="121" t="str">
        <f t="shared" si="51"/>
        <v/>
      </c>
      <c r="AP576" s="121" t="str">
        <f t="shared" si="52"/>
        <v/>
      </c>
      <c r="AQ576" s="87" t="str">
        <f t="shared" si="53"/>
        <v/>
      </c>
      <c r="AR576" s="37"/>
      <c r="AS576" s="233"/>
      <c r="AT576" s="37"/>
    </row>
    <row r="577" spans="2:46" ht="13.5" customHeight="1" thickBot="1" x14ac:dyDescent="0.2">
      <c r="B577" s="286"/>
      <c r="C577" s="27"/>
      <c r="D577" s="186"/>
      <c r="E577" s="56"/>
      <c r="F577" s="189"/>
      <c r="G577" s="189"/>
      <c r="H577" s="189"/>
      <c r="I577" s="56"/>
      <c r="J577" s="56"/>
      <c r="K577" s="188"/>
      <c r="L577" s="258"/>
      <c r="M577" s="258"/>
      <c r="N577" s="56"/>
      <c r="O577" s="28"/>
      <c r="P577" s="56"/>
      <c r="Q577" s="28"/>
      <c r="R577" s="184"/>
      <c r="S577" s="213"/>
      <c r="T577" s="286"/>
      <c r="U577" s="27"/>
      <c r="V577" s="186"/>
      <c r="W577" s="56"/>
      <c r="X577" s="189"/>
      <c r="Y577" s="189"/>
      <c r="Z577" s="189"/>
      <c r="AA577" s="56"/>
      <c r="AB577" s="56"/>
      <c r="AC577" s="188"/>
      <c r="AD577" s="258"/>
      <c r="AE577" s="258"/>
      <c r="AF577" s="56"/>
      <c r="AG577" s="28"/>
      <c r="AH577" s="56"/>
      <c r="AI577" s="28"/>
      <c r="AJ577" s="184"/>
      <c r="AK577" s="199"/>
      <c r="AL577" s="286"/>
      <c r="AM577" s="122" t="str">
        <f t="shared" si="49"/>
        <v/>
      </c>
      <c r="AN577" s="123" t="str">
        <f t="shared" si="50"/>
        <v/>
      </c>
      <c r="AO577" s="123" t="str">
        <f t="shared" si="51"/>
        <v/>
      </c>
      <c r="AP577" s="123" t="str">
        <f t="shared" si="52"/>
        <v/>
      </c>
      <c r="AQ577" s="124" t="str">
        <f t="shared" si="53"/>
        <v/>
      </c>
      <c r="AR577" s="37"/>
      <c r="AS577" s="233"/>
      <c r="AT577" s="37"/>
    </row>
    <row r="578" spans="2:46" ht="13.5" customHeight="1" x14ac:dyDescent="0.15">
      <c r="B578" s="284" t="s">
        <v>180</v>
      </c>
      <c r="C578" s="25" t="s">
        <v>33</v>
      </c>
      <c r="D578" s="39"/>
      <c r="E578" s="55"/>
      <c r="F578" s="96"/>
      <c r="G578" s="96"/>
      <c r="H578" s="96"/>
      <c r="I578" s="60"/>
      <c r="J578" s="60"/>
      <c r="K578" s="61"/>
      <c r="L578" s="257"/>
      <c r="M578" s="257"/>
      <c r="N578" s="55"/>
      <c r="O578" s="26"/>
      <c r="P578" s="55"/>
      <c r="Q578" s="26"/>
      <c r="R578" s="131"/>
      <c r="S578" s="213"/>
      <c r="T578" s="284" t="s">
        <v>180</v>
      </c>
      <c r="U578" s="25" t="s">
        <v>33</v>
      </c>
      <c r="V578" s="39"/>
      <c r="W578" s="55"/>
      <c r="X578" s="96"/>
      <c r="Y578" s="96"/>
      <c r="Z578" s="96"/>
      <c r="AA578" s="60"/>
      <c r="AB578" s="60"/>
      <c r="AC578" s="61"/>
      <c r="AD578" s="257"/>
      <c r="AE578" s="257"/>
      <c r="AF578" s="55"/>
      <c r="AG578" s="26"/>
      <c r="AH578" s="55"/>
      <c r="AI578" s="26"/>
      <c r="AJ578" s="131"/>
      <c r="AK578" s="199"/>
      <c r="AL578" s="284" t="s">
        <v>180</v>
      </c>
      <c r="AM578" s="119" t="str">
        <f t="shared" si="49"/>
        <v/>
      </c>
      <c r="AN578" s="95" t="str">
        <f t="shared" si="50"/>
        <v/>
      </c>
      <c r="AO578" s="95" t="str">
        <f t="shared" si="51"/>
        <v/>
      </c>
      <c r="AP578" s="95" t="str">
        <f t="shared" si="52"/>
        <v/>
      </c>
      <c r="AQ578" s="120" t="str">
        <f t="shared" si="53"/>
        <v/>
      </c>
      <c r="AR578" s="37"/>
      <c r="AS578" s="233"/>
      <c r="AT578" s="37"/>
    </row>
    <row r="579" spans="2:46" ht="13.5" customHeight="1" x14ac:dyDescent="0.15">
      <c r="B579" s="285"/>
      <c r="C579" s="27" t="s">
        <v>34</v>
      </c>
      <c r="D579" s="186"/>
      <c r="E579" s="56"/>
      <c r="F579" s="187"/>
      <c r="G579" s="187"/>
      <c r="H579" s="187"/>
      <c r="I579" s="62"/>
      <c r="J579" s="62"/>
      <c r="K579" s="188"/>
      <c r="L579" s="258"/>
      <c r="M579" s="258"/>
      <c r="N579" s="56"/>
      <c r="O579" s="28"/>
      <c r="P579" s="56"/>
      <c r="Q579" s="28"/>
      <c r="R579" s="132"/>
      <c r="S579" s="213"/>
      <c r="T579" s="285"/>
      <c r="U579" s="27" t="s">
        <v>34</v>
      </c>
      <c r="V579" s="186"/>
      <c r="W579" s="56"/>
      <c r="X579" s="187"/>
      <c r="Y579" s="187"/>
      <c r="Z579" s="187"/>
      <c r="AA579" s="62"/>
      <c r="AB579" s="62"/>
      <c r="AC579" s="188"/>
      <c r="AD579" s="258"/>
      <c r="AE579" s="258"/>
      <c r="AF579" s="56"/>
      <c r="AG579" s="28"/>
      <c r="AH579" s="56"/>
      <c r="AI579" s="28"/>
      <c r="AJ579" s="132"/>
      <c r="AK579" s="199"/>
      <c r="AL579" s="285"/>
      <c r="AM579" s="86" t="str">
        <f t="shared" si="49"/>
        <v/>
      </c>
      <c r="AN579" s="121" t="str">
        <f t="shared" si="50"/>
        <v/>
      </c>
      <c r="AO579" s="121" t="str">
        <f t="shared" si="51"/>
        <v/>
      </c>
      <c r="AP579" s="121" t="str">
        <f t="shared" si="52"/>
        <v/>
      </c>
      <c r="AQ579" s="87" t="str">
        <f t="shared" si="53"/>
        <v/>
      </c>
      <c r="AR579" s="37"/>
      <c r="AS579" s="233"/>
      <c r="AT579" s="37"/>
    </row>
    <row r="580" spans="2:46" ht="13.5" customHeight="1" x14ac:dyDescent="0.15">
      <c r="B580" s="285"/>
      <c r="C580" s="27" t="s">
        <v>35</v>
      </c>
      <c r="D580" s="186"/>
      <c r="E580" s="56"/>
      <c r="F580" s="187"/>
      <c r="G580" s="187"/>
      <c r="H580" s="187"/>
      <c r="I580" s="62"/>
      <c r="J580" s="62"/>
      <c r="K580" s="188"/>
      <c r="L580" s="258"/>
      <c r="M580" s="258"/>
      <c r="N580" s="56"/>
      <c r="O580" s="28"/>
      <c r="P580" s="56"/>
      <c r="Q580" s="28"/>
      <c r="R580" s="132"/>
      <c r="S580" s="213"/>
      <c r="T580" s="285"/>
      <c r="U580" s="27" t="s">
        <v>35</v>
      </c>
      <c r="V580" s="186"/>
      <c r="W580" s="56"/>
      <c r="X580" s="187"/>
      <c r="Y580" s="187"/>
      <c r="Z580" s="187"/>
      <c r="AA580" s="62"/>
      <c r="AB580" s="62"/>
      <c r="AC580" s="188"/>
      <c r="AD580" s="258"/>
      <c r="AE580" s="258"/>
      <c r="AF580" s="56"/>
      <c r="AG580" s="28"/>
      <c r="AH580" s="56"/>
      <c r="AI580" s="28"/>
      <c r="AJ580" s="132"/>
      <c r="AK580" s="199"/>
      <c r="AL580" s="285"/>
      <c r="AM580" s="86" t="str">
        <f t="shared" si="49"/>
        <v/>
      </c>
      <c r="AN580" s="121" t="str">
        <f t="shared" si="50"/>
        <v/>
      </c>
      <c r="AO580" s="121" t="str">
        <f t="shared" si="51"/>
        <v/>
      </c>
      <c r="AP580" s="121" t="str">
        <f t="shared" si="52"/>
        <v/>
      </c>
      <c r="AQ580" s="87" t="str">
        <f t="shared" si="53"/>
        <v/>
      </c>
      <c r="AR580" s="37"/>
      <c r="AS580" s="233"/>
      <c r="AT580" s="37"/>
    </row>
    <row r="581" spans="2:46" ht="13.5" customHeight="1" x14ac:dyDescent="0.15">
      <c r="B581" s="285"/>
      <c r="C581" s="27" t="s">
        <v>37</v>
      </c>
      <c r="D581" s="186"/>
      <c r="E581" s="56"/>
      <c r="F581" s="187"/>
      <c r="G581" s="187"/>
      <c r="H581" s="187"/>
      <c r="I581" s="62"/>
      <c r="J581" s="62"/>
      <c r="K581" s="188"/>
      <c r="L581" s="258"/>
      <c r="M581" s="258"/>
      <c r="N581" s="56"/>
      <c r="O581" s="28"/>
      <c r="P581" s="56"/>
      <c r="Q581" s="28"/>
      <c r="R581" s="132"/>
      <c r="S581" s="213"/>
      <c r="T581" s="285"/>
      <c r="U581" s="27" t="s">
        <v>37</v>
      </c>
      <c r="V581" s="186"/>
      <c r="W581" s="56"/>
      <c r="X581" s="187"/>
      <c r="Y581" s="187"/>
      <c r="Z581" s="187"/>
      <c r="AA581" s="62"/>
      <c r="AB581" s="62"/>
      <c r="AC581" s="188"/>
      <c r="AD581" s="258"/>
      <c r="AE581" s="258"/>
      <c r="AF581" s="56"/>
      <c r="AG581" s="28"/>
      <c r="AH581" s="56"/>
      <c r="AI581" s="28"/>
      <c r="AJ581" s="132"/>
      <c r="AK581" s="199"/>
      <c r="AL581" s="285"/>
      <c r="AM581" s="86" t="str">
        <f t="shared" si="49"/>
        <v/>
      </c>
      <c r="AN581" s="121" t="str">
        <f t="shared" si="50"/>
        <v/>
      </c>
      <c r="AO581" s="121" t="str">
        <f t="shared" si="51"/>
        <v/>
      </c>
      <c r="AP581" s="121" t="str">
        <f t="shared" si="52"/>
        <v/>
      </c>
      <c r="AQ581" s="87" t="str">
        <f t="shared" si="53"/>
        <v/>
      </c>
      <c r="AR581" s="37"/>
      <c r="AS581" s="233"/>
      <c r="AT581" s="37"/>
    </row>
    <row r="582" spans="2:46" ht="13.5" customHeight="1" thickBot="1" x14ac:dyDescent="0.2">
      <c r="B582" s="286"/>
      <c r="C582" s="27"/>
      <c r="D582" s="186"/>
      <c r="E582" s="56"/>
      <c r="F582" s="189"/>
      <c r="G582" s="189"/>
      <c r="H582" s="189"/>
      <c r="I582" s="56"/>
      <c r="J582" s="56"/>
      <c r="K582" s="188"/>
      <c r="L582" s="258"/>
      <c r="M582" s="258"/>
      <c r="N582" s="56"/>
      <c r="O582" s="28"/>
      <c r="P582" s="56"/>
      <c r="Q582" s="28"/>
      <c r="R582" s="184"/>
      <c r="S582" s="213"/>
      <c r="T582" s="286"/>
      <c r="U582" s="27"/>
      <c r="V582" s="186"/>
      <c r="W582" s="56"/>
      <c r="X582" s="189"/>
      <c r="Y582" s="189"/>
      <c r="Z582" s="189"/>
      <c r="AA582" s="56"/>
      <c r="AB582" s="56"/>
      <c r="AC582" s="188"/>
      <c r="AD582" s="258"/>
      <c r="AE582" s="258"/>
      <c r="AF582" s="56"/>
      <c r="AG582" s="28"/>
      <c r="AH582" s="56"/>
      <c r="AI582" s="28"/>
      <c r="AJ582" s="184"/>
      <c r="AK582" s="199"/>
      <c r="AL582" s="286"/>
      <c r="AM582" s="122" t="str">
        <f t="shared" si="49"/>
        <v/>
      </c>
      <c r="AN582" s="123" t="str">
        <f t="shared" si="50"/>
        <v/>
      </c>
      <c r="AO582" s="123" t="str">
        <f t="shared" si="51"/>
        <v/>
      </c>
      <c r="AP582" s="123" t="str">
        <f t="shared" si="52"/>
        <v/>
      </c>
      <c r="AQ582" s="124" t="str">
        <f t="shared" si="53"/>
        <v/>
      </c>
      <c r="AR582" s="37"/>
      <c r="AS582" s="233"/>
      <c r="AT582" s="37"/>
    </row>
    <row r="583" spans="2:46" ht="13.5" customHeight="1" x14ac:dyDescent="0.15">
      <c r="B583" s="284" t="s">
        <v>181</v>
      </c>
      <c r="C583" s="25" t="s">
        <v>33</v>
      </c>
      <c r="D583" s="39"/>
      <c r="E583" s="55"/>
      <c r="F583" s="96"/>
      <c r="G583" s="96"/>
      <c r="H583" s="96"/>
      <c r="I583" s="60"/>
      <c r="J583" s="60"/>
      <c r="K583" s="61"/>
      <c r="L583" s="257"/>
      <c r="M583" s="257"/>
      <c r="N583" s="55"/>
      <c r="O583" s="26"/>
      <c r="P583" s="55"/>
      <c r="Q583" s="26"/>
      <c r="R583" s="131"/>
      <c r="S583" s="213"/>
      <c r="T583" s="284" t="s">
        <v>181</v>
      </c>
      <c r="U583" s="25" t="s">
        <v>33</v>
      </c>
      <c r="V583" s="39"/>
      <c r="W583" s="55"/>
      <c r="X583" s="96"/>
      <c r="Y583" s="96"/>
      <c r="Z583" s="96"/>
      <c r="AA583" s="60"/>
      <c r="AB583" s="60"/>
      <c r="AC583" s="61"/>
      <c r="AD583" s="257"/>
      <c r="AE583" s="257"/>
      <c r="AF583" s="55"/>
      <c r="AG583" s="26"/>
      <c r="AH583" s="55"/>
      <c r="AI583" s="26"/>
      <c r="AJ583" s="131"/>
      <c r="AK583" s="199"/>
      <c r="AL583" s="284" t="s">
        <v>181</v>
      </c>
      <c r="AM583" s="119" t="str">
        <f t="shared" si="49"/>
        <v/>
      </c>
      <c r="AN583" s="95" t="str">
        <f t="shared" si="50"/>
        <v/>
      </c>
      <c r="AO583" s="95" t="str">
        <f t="shared" si="51"/>
        <v/>
      </c>
      <c r="AP583" s="95" t="str">
        <f t="shared" si="52"/>
        <v/>
      </c>
      <c r="AQ583" s="120" t="str">
        <f t="shared" si="53"/>
        <v/>
      </c>
      <c r="AR583" s="37"/>
      <c r="AS583" s="233"/>
      <c r="AT583" s="37"/>
    </row>
    <row r="584" spans="2:46" ht="13.5" customHeight="1" x14ac:dyDescent="0.15">
      <c r="B584" s="285"/>
      <c r="C584" s="27" t="s">
        <v>34</v>
      </c>
      <c r="D584" s="186"/>
      <c r="E584" s="56"/>
      <c r="F584" s="187"/>
      <c r="G584" s="187"/>
      <c r="H584" s="187"/>
      <c r="I584" s="62"/>
      <c r="J584" s="62"/>
      <c r="K584" s="188"/>
      <c r="L584" s="258"/>
      <c r="M584" s="258"/>
      <c r="N584" s="56"/>
      <c r="O584" s="28"/>
      <c r="P584" s="56"/>
      <c r="Q584" s="28"/>
      <c r="R584" s="132"/>
      <c r="S584" s="213"/>
      <c r="T584" s="285"/>
      <c r="U584" s="27" t="s">
        <v>34</v>
      </c>
      <c r="V584" s="186"/>
      <c r="W584" s="56"/>
      <c r="X584" s="187"/>
      <c r="Y584" s="187"/>
      <c r="Z584" s="187"/>
      <c r="AA584" s="62"/>
      <c r="AB584" s="62"/>
      <c r="AC584" s="188"/>
      <c r="AD584" s="258"/>
      <c r="AE584" s="258"/>
      <c r="AF584" s="56"/>
      <c r="AG584" s="28"/>
      <c r="AH584" s="56"/>
      <c r="AI584" s="28"/>
      <c r="AJ584" s="132"/>
      <c r="AK584" s="199"/>
      <c r="AL584" s="285"/>
      <c r="AM584" s="86" t="str">
        <f t="shared" si="49"/>
        <v/>
      </c>
      <c r="AN584" s="121" t="str">
        <f t="shared" si="50"/>
        <v/>
      </c>
      <c r="AO584" s="121" t="str">
        <f t="shared" si="51"/>
        <v/>
      </c>
      <c r="AP584" s="121" t="str">
        <f t="shared" si="52"/>
        <v/>
      </c>
      <c r="AQ584" s="87" t="str">
        <f t="shared" si="53"/>
        <v/>
      </c>
      <c r="AR584" s="37"/>
      <c r="AS584" s="233"/>
      <c r="AT584" s="37"/>
    </row>
    <row r="585" spans="2:46" ht="13.5" customHeight="1" x14ac:dyDescent="0.15">
      <c r="B585" s="285"/>
      <c r="C585" s="27" t="s">
        <v>35</v>
      </c>
      <c r="D585" s="186"/>
      <c r="E585" s="56"/>
      <c r="F585" s="187"/>
      <c r="G585" s="187"/>
      <c r="H585" s="187"/>
      <c r="I585" s="62"/>
      <c r="J585" s="62"/>
      <c r="K585" s="188"/>
      <c r="L585" s="258"/>
      <c r="M585" s="258"/>
      <c r="N585" s="56"/>
      <c r="O585" s="28"/>
      <c r="P585" s="56"/>
      <c r="Q585" s="28"/>
      <c r="R585" s="132"/>
      <c r="S585" s="213"/>
      <c r="T585" s="285"/>
      <c r="U585" s="27" t="s">
        <v>35</v>
      </c>
      <c r="V585" s="186"/>
      <c r="W585" s="56"/>
      <c r="X585" s="187"/>
      <c r="Y585" s="187"/>
      <c r="Z585" s="187"/>
      <c r="AA585" s="62"/>
      <c r="AB585" s="62"/>
      <c r="AC585" s="188"/>
      <c r="AD585" s="258"/>
      <c r="AE585" s="258"/>
      <c r="AF585" s="56"/>
      <c r="AG585" s="28"/>
      <c r="AH585" s="56"/>
      <c r="AI585" s="28"/>
      <c r="AJ585" s="132"/>
      <c r="AK585" s="199"/>
      <c r="AL585" s="285"/>
      <c r="AM585" s="86" t="str">
        <f t="shared" si="49"/>
        <v/>
      </c>
      <c r="AN585" s="121" t="str">
        <f t="shared" si="50"/>
        <v/>
      </c>
      <c r="AO585" s="121" t="str">
        <f t="shared" si="51"/>
        <v/>
      </c>
      <c r="AP585" s="121" t="str">
        <f t="shared" si="52"/>
        <v/>
      </c>
      <c r="AQ585" s="87" t="str">
        <f t="shared" si="53"/>
        <v/>
      </c>
      <c r="AR585" s="37"/>
      <c r="AS585" s="233"/>
      <c r="AT585" s="37"/>
    </row>
    <row r="586" spans="2:46" ht="13.5" customHeight="1" x14ac:dyDescent="0.15">
      <c r="B586" s="285"/>
      <c r="C586" s="27" t="s">
        <v>37</v>
      </c>
      <c r="D586" s="186"/>
      <c r="E586" s="56"/>
      <c r="F586" s="187"/>
      <c r="G586" s="187"/>
      <c r="H586" s="187"/>
      <c r="I586" s="62"/>
      <c r="J586" s="62"/>
      <c r="K586" s="188"/>
      <c r="L586" s="258"/>
      <c r="M586" s="258"/>
      <c r="N586" s="56"/>
      <c r="O586" s="28"/>
      <c r="P586" s="56"/>
      <c r="Q586" s="28"/>
      <c r="R586" s="132"/>
      <c r="S586" s="213"/>
      <c r="T586" s="285"/>
      <c r="U586" s="27" t="s">
        <v>37</v>
      </c>
      <c r="V586" s="186"/>
      <c r="W586" s="56"/>
      <c r="X586" s="187"/>
      <c r="Y586" s="187"/>
      <c r="Z586" s="187"/>
      <c r="AA586" s="62"/>
      <c r="AB586" s="62"/>
      <c r="AC586" s="188"/>
      <c r="AD586" s="258"/>
      <c r="AE586" s="258"/>
      <c r="AF586" s="56"/>
      <c r="AG586" s="28"/>
      <c r="AH586" s="56"/>
      <c r="AI586" s="28"/>
      <c r="AJ586" s="132"/>
      <c r="AK586" s="199"/>
      <c r="AL586" s="285"/>
      <c r="AM586" s="86" t="str">
        <f t="shared" si="49"/>
        <v/>
      </c>
      <c r="AN586" s="121" t="str">
        <f t="shared" si="50"/>
        <v/>
      </c>
      <c r="AO586" s="121" t="str">
        <f t="shared" si="51"/>
        <v/>
      </c>
      <c r="AP586" s="121" t="str">
        <f t="shared" si="52"/>
        <v/>
      </c>
      <c r="AQ586" s="87" t="str">
        <f t="shared" si="53"/>
        <v/>
      </c>
      <c r="AR586" s="37"/>
      <c r="AS586" s="233"/>
      <c r="AT586" s="37"/>
    </row>
    <row r="587" spans="2:46" ht="13.5" customHeight="1" thickBot="1" x14ac:dyDescent="0.2">
      <c r="B587" s="286"/>
      <c r="C587" s="27"/>
      <c r="D587" s="186"/>
      <c r="E587" s="56"/>
      <c r="F587" s="189"/>
      <c r="G587" s="189"/>
      <c r="H587" s="189"/>
      <c r="I587" s="56"/>
      <c r="J587" s="56"/>
      <c r="K587" s="188"/>
      <c r="L587" s="258"/>
      <c r="M587" s="258"/>
      <c r="N587" s="56"/>
      <c r="O587" s="28"/>
      <c r="P587" s="56"/>
      <c r="Q587" s="28"/>
      <c r="R587" s="184"/>
      <c r="S587" s="213"/>
      <c r="T587" s="286"/>
      <c r="U587" s="27"/>
      <c r="V587" s="186"/>
      <c r="W587" s="56"/>
      <c r="X587" s="189"/>
      <c r="Y587" s="189"/>
      <c r="Z587" s="189"/>
      <c r="AA587" s="56"/>
      <c r="AB587" s="56"/>
      <c r="AC587" s="188"/>
      <c r="AD587" s="258"/>
      <c r="AE587" s="258"/>
      <c r="AF587" s="56"/>
      <c r="AG587" s="28"/>
      <c r="AH587" s="56"/>
      <c r="AI587" s="28"/>
      <c r="AJ587" s="184"/>
      <c r="AK587" s="199"/>
      <c r="AL587" s="286"/>
      <c r="AM587" s="122" t="str">
        <f t="shared" si="49"/>
        <v/>
      </c>
      <c r="AN587" s="123" t="str">
        <f t="shared" si="50"/>
        <v/>
      </c>
      <c r="AO587" s="123" t="str">
        <f t="shared" si="51"/>
        <v/>
      </c>
      <c r="AP587" s="123" t="str">
        <f t="shared" si="52"/>
        <v/>
      </c>
      <c r="AQ587" s="124" t="str">
        <f t="shared" si="53"/>
        <v/>
      </c>
      <c r="AR587" s="37"/>
      <c r="AS587" s="233"/>
      <c r="AT587" s="37"/>
    </row>
    <row r="588" spans="2:46" ht="13.5" customHeight="1" x14ac:dyDescent="0.15">
      <c r="B588" s="284" t="s">
        <v>182</v>
      </c>
      <c r="C588" s="25" t="s">
        <v>33</v>
      </c>
      <c r="D588" s="39"/>
      <c r="E588" s="55"/>
      <c r="F588" s="96"/>
      <c r="G588" s="96"/>
      <c r="H588" s="96"/>
      <c r="I588" s="60"/>
      <c r="J588" s="60"/>
      <c r="K588" s="61"/>
      <c r="L588" s="257"/>
      <c r="M588" s="257"/>
      <c r="N588" s="55"/>
      <c r="O588" s="26"/>
      <c r="P588" s="55"/>
      <c r="Q588" s="26"/>
      <c r="R588" s="131"/>
      <c r="S588" s="213"/>
      <c r="T588" s="284" t="s">
        <v>182</v>
      </c>
      <c r="U588" s="25" t="s">
        <v>33</v>
      </c>
      <c r="V588" s="39"/>
      <c r="W588" s="55"/>
      <c r="X588" s="96"/>
      <c r="Y588" s="96"/>
      <c r="Z588" s="96"/>
      <c r="AA588" s="60"/>
      <c r="AB588" s="60"/>
      <c r="AC588" s="61"/>
      <c r="AD588" s="257"/>
      <c r="AE588" s="257"/>
      <c r="AF588" s="55"/>
      <c r="AG588" s="26"/>
      <c r="AH588" s="55"/>
      <c r="AI588" s="26"/>
      <c r="AJ588" s="131"/>
      <c r="AK588" s="199"/>
      <c r="AL588" s="284" t="s">
        <v>182</v>
      </c>
      <c r="AM588" s="119" t="str">
        <f t="shared" si="49"/>
        <v/>
      </c>
      <c r="AN588" s="95" t="str">
        <f t="shared" si="50"/>
        <v/>
      </c>
      <c r="AO588" s="95" t="str">
        <f t="shared" si="51"/>
        <v/>
      </c>
      <c r="AP588" s="95" t="str">
        <f t="shared" si="52"/>
        <v/>
      </c>
      <c r="AQ588" s="120" t="str">
        <f t="shared" si="53"/>
        <v/>
      </c>
      <c r="AR588" s="37"/>
      <c r="AS588" s="233"/>
      <c r="AT588" s="37"/>
    </row>
    <row r="589" spans="2:46" ht="13.5" customHeight="1" x14ac:dyDescent="0.15">
      <c r="B589" s="285"/>
      <c r="C589" s="27" t="s">
        <v>34</v>
      </c>
      <c r="D589" s="186"/>
      <c r="E589" s="56"/>
      <c r="F589" s="187"/>
      <c r="G589" s="187"/>
      <c r="H589" s="187"/>
      <c r="I589" s="62"/>
      <c r="J589" s="62"/>
      <c r="K589" s="188"/>
      <c r="L589" s="258"/>
      <c r="M589" s="258"/>
      <c r="N589" s="56"/>
      <c r="O589" s="28"/>
      <c r="P589" s="56"/>
      <c r="Q589" s="28"/>
      <c r="R589" s="132"/>
      <c r="S589" s="213"/>
      <c r="T589" s="285"/>
      <c r="U589" s="27" t="s">
        <v>34</v>
      </c>
      <c r="V589" s="186"/>
      <c r="W589" s="56"/>
      <c r="X589" s="187"/>
      <c r="Y589" s="187"/>
      <c r="Z589" s="187"/>
      <c r="AA589" s="62"/>
      <c r="AB589" s="62"/>
      <c r="AC589" s="188"/>
      <c r="AD589" s="258"/>
      <c r="AE589" s="258"/>
      <c r="AF589" s="56"/>
      <c r="AG589" s="28"/>
      <c r="AH589" s="56"/>
      <c r="AI589" s="28"/>
      <c r="AJ589" s="132"/>
      <c r="AK589" s="199"/>
      <c r="AL589" s="285"/>
      <c r="AM589" s="86" t="str">
        <f t="shared" si="49"/>
        <v/>
      </c>
      <c r="AN589" s="121" t="str">
        <f t="shared" si="50"/>
        <v/>
      </c>
      <c r="AO589" s="121" t="str">
        <f t="shared" si="51"/>
        <v/>
      </c>
      <c r="AP589" s="121" t="str">
        <f t="shared" si="52"/>
        <v/>
      </c>
      <c r="AQ589" s="87" t="str">
        <f t="shared" si="53"/>
        <v/>
      </c>
      <c r="AR589" s="37"/>
      <c r="AS589" s="233"/>
      <c r="AT589" s="37"/>
    </row>
    <row r="590" spans="2:46" ht="13.5" customHeight="1" x14ac:dyDescent="0.15">
      <c r="B590" s="285"/>
      <c r="C590" s="27" t="s">
        <v>35</v>
      </c>
      <c r="D590" s="186"/>
      <c r="E590" s="56"/>
      <c r="F590" s="187"/>
      <c r="G590" s="187"/>
      <c r="H590" s="187"/>
      <c r="I590" s="62"/>
      <c r="J590" s="62"/>
      <c r="K590" s="188"/>
      <c r="L590" s="258"/>
      <c r="M590" s="258"/>
      <c r="N590" s="56"/>
      <c r="O590" s="28"/>
      <c r="P590" s="56"/>
      <c r="Q590" s="28"/>
      <c r="R590" s="132"/>
      <c r="S590" s="213"/>
      <c r="T590" s="285"/>
      <c r="U590" s="27" t="s">
        <v>35</v>
      </c>
      <c r="V590" s="186"/>
      <c r="W590" s="56"/>
      <c r="X590" s="187"/>
      <c r="Y590" s="187"/>
      <c r="Z590" s="187"/>
      <c r="AA590" s="62"/>
      <c r="AB590" s="62"/>
      <c r="AC590" s="188"/>
      <c r="AD590" s="258"/>
      <c r="AE590" s="258"/>
      <c r="AF590" s="56"/>
      <c r="AG590" s="28"/>
      <c r="AH590" s="56"/>
      <c r="AI590" s="28"/>
      <c r="AJ590" s="132"/>
      <c r="AK590" s="199"/>
      <c r="AL590" s="285"/>
      <c r="AM590" s="86" t="str">
        <f t="shared" si="49"/>
        <v/>
      </c>
      <c r="AN590" s="121" t="str">
        <f t="shared" si="50"/>
        <v/>
      </c>
      <c r="AO590" s="121" t="str">
        <f t="shared" si="51"/>
        <v/>
      </c>
      <c r="AP590" s="121" t="str">
        <f t="shared" si="52"/>
        <v/>
      </c>
      <c r="AQ590" s="87" t="str">
        <f t="shared" si="53"/>
        <v/>
      </c>
      <c r="AR590" s="37"/>
      <c r="AS590" s="233"/>
      <c r="AT590" s="37"/>
    </row>
    <row r="591" spans="2:46" ht="13.5" customHeight="1" x14ac:dyDescent="0.15">
      <c r="B591" s="285"/>
      <c r="C591" s="27" t="s">
        <v>37</v>
      </c>
      <c r="D591" s="186"/>
      <c r="E591" s="56"/>
      <c r="F591" s="187"/>
      <c r="G591" s="187"/>
      <c r="H591" s="187"/>
      <c r="I591" s="62"/>
      <c r="J591" s="62"/>
      <c r="K591" s="188"/>
      <c r="L591" s="258"/>
      <c r="M591" s="258"/>
      <c r="N591" s="56"/>
      <c r="O591" s="28"/>
      <c r="P591" s="56"/>
      <c r="Q591" s="28"/>
      <c r="R591" s="132"/>
      <c r="S591" s="213"/>
      <c r="T591" s="285"/>
      <c r="U591" s="27" t="s">
        <v>37</v>
      </c>
      <c r="V591" s="186"/>
      <c r="W591" s="56"/>
      <c r="X591" s="187"/>
      <c r="Y591" s="187"/>
      <c r="Z591" s="187"/>
      <c r="AA591" s="62"/>
      <c r="AB591" s="62"/>
      <c r="AC591" s="188"/>
      <c r="AD591" s="258"/>
      <c r="AE591" s="258"/>
      <c r="AF591" s="56"/>
      <c r="AG591" s="28"/>
      <c r="AH591" s="56"/>
      <c r="AI591" s="28"/>
      <c r="AJ591" s="132"/>
      <c r="AK591" s="199"/>
      <c r="AL591" s="285"/>
      <c r="AM591" s="86" t="str">
        <f t="shared" si="49"/>
        <v/>
      </c>
      <c r="AN591" s="121" t="str">
        <f t="shared" si="50"/>
        <v/>
      </c>
      <c r="AO591" s="121" t="str">
        <f t="shared" si="51"/>
        <v/>
      </c>
      <c r="AP591" s="121" t="str">
        <f t="shared" si="52"/>
        <v/>
      </c>
      <c r="AQ591" s="87" t="str">
        <f t="shared" si="53"/>
        <v/>
      </c>
      <c r="AR591" s="37"/>
      <c r="AS591" s="233"/>
      <c r="AT591" s="37"/>
    </row>
    <row r="592" spans="2:46" ht="13.5" customHeight="1" thickBot="1" x14ac:dyDescent="0.2">
      <c r="B592" s="286"/>
      <c r="C592" s="27"/>
      <c r="D592" s="186"/>
      <c r="E592" s="56"/>
      <c r="F592" s="189"/>
      <c r="G592" s="189"/>
      <c r="H592" s="189"/>
      <c r="I592" s="56"/>
      <c r="J592" s="56"/>
      <c r="K592" s="188"/>
      <c r="L592" s="258"/>
      <c r="M592" s="258"/>
      <c r="N592" s="56"/>
      <c r="O592" s="28"/>
      <c r="P592" s="56"/>
      <c r="Q592" s="28"/>
      <c r="R592" s="184"/>
      <c r="S592" s="213"/>
      <c r="T592" s="286"/>
      <c r="U592" s="27"/>
      <c r="V592" s="186"/>
      <c r="W592" s="56"/>
      <c r="X592" s="189"/>
      <c r="Y592" s="189"/>
      <c r="Z592" s="189"/>
      <c r="AA592" s="56"/>
      <c r="AB592" s="56"/>
      <c r="AC592" s="188"/>
      <c r="AD592" s="258"/>
      <c r="AE592" s="258"/>
      <c r="AF592" s="56"/>
      <c r="AG592" s="28"/>
      <c r="AH592" s="56"/>
      <c r="AI592" s="28"/>
      <c r="AJ592" s="184"/>
      <c r="AK592" s="199"/>
      <c r="AL592" s="286"/>
      <c r="AM592" s="122" t="str">
        <f t="shared" si="49"/>
        <v/>
      </c>
      <c r="AN592" s="123" t="str">
        <f t="shared" si="50"/>
        <v/>
      </c>
      <c r="AO592" s="123" t="str">
        <f t="shared" si="51"/>
        <v/>
      </c>
      <c r="AP592" s="123" t="str">
        <f t="shared" si="52"/>
        <v/>
      </c>
      <c r="AQ592" s="124" t="str">
        <f t="shared" si="53"/>
        <v/>
      </c>
      <c r="AR592" s="37"/>
      <c r="AS592" s="233"/>
      <c r="AT592" s="37"/>
    </row>
    <row r="593" spans="2:46" ht="13.5" customHeight="1" x14ac:dyDescent="0.15">
      <c r="B593" s="284" t="s">
        <v>183</v>
      </c>
      <c r="C593" s="25" t="s">
        <v>33</v>
      </c>
      <c r="D593" s="39"/>
      <c r="E593" s="55"/>
      <c r="F593" s="96"/>
      <c r="G593" s="96"/>
      <c r="H593" s="96"/>
      <c r="I593" s="60"/>
      <c r="J593" s="60"/>
      <c r="K593" s="61"/>
      <c r="L593" s="257"/>
      <c r="M593" s="257"/>
      <c r="N593" s="55"/>
      <c r="O593" s="26"/>
      <c r="P593" s="55"/>
      <c r="Q593" s="26"/>
      <c r="R593" s="131"/>
      <c r="S593" s="213"/>
      <c r="T593" s="284" t="s">
        <v>183</v>
      </c>
      <c r="U593" s="25" t="s">
        <v>33</v>
      </c>
      <c r="V593" s="39"/>
      <c r="W593" s="55"/>
      <c r="X593" s="96"/>
      <c r="Y593" s="96"/>
      <c r="Z593" s="96"/>
      <c r="AA593" s="60"/>
      <c r="AB593" s="60"/>
      <c r="AC593" s="61"/>
      <c r="AD593" s="257"/>
      <c r="AE593" s="257"/>
      <c r="AF593" s="55"/>
      <c r="AG593" s="26"/>
      <c r="AH593" s="55"/>
      <c r="AI593" s="26"/>
      <c r="AJ593" s="131"/>
      <c r="AK593" s="199"/>
      <c r="AL593" s="284" t="s">
        <v>183</v>
      </c>
      <c r="AM593" s="119" t="str">
        <f t="shared" si="49"/>
        <v/>
      </c>
      <c r="AN593" s="95" t="str">
        <f t="shared" si="50"/>
        <v/>
      </c>
      <c r="AO593" s="95" t="str">
        <f t="shared" si="51"/>
        <v/>
      </c>
      <c r="AP593" s="95" t="str">
        <f t="shared" si="52"/>
        <v/>
      </c>
      <c r="AQ593" s="120" t="str">
        <f t="shared" si="53"/>
        <v/>
      </c>
      <c r="AR593" s="37"/>
      <c r="AS593" s="233"/>
      <c r="AT593" s="37"/>
    </row>
    <row r="594" spans="2:46" ht="13.5" customHeight="1" x14ac:dyDescent="0.15">
      <c r="B594" s="285"/>
      <c r="C594" s="27" t="s">
        <v>34</v>
      </c>
      <c r="D594" s="186"/>
      <c r="E594" s="56"/>
      <c r="F594" s="187"/>
      <c r="G594" s="187"/>
      <c r="H594" s="187"/>
      <c r="I594" s="62"/>
      <c r="J594" s="62"/>
      <c r="K594" s="188"/>
      <c r="L594" s="258"/>
      <c r="M594" s="258"/>
      <c r="N594" s="56"/>
      <c r="O594" s="28"/>
      <c r="P594" s="56"/>
      <c r="Q594" s="28"/>
      <c r="R594" s="132"/>
      <c r="S594" s="213"/>
      <c r="T594" s="285"/>
      <c r="U594" s="27" t="s">
        <v>34</v>
      </c>
      <c r="V594" s="186"/>
      <c r="W594" s="56"/>
      <c r="X594" s="187"/>
      <c r="Y594" s="187"/>
      <c r="Z594" s="187"/>
      <c r="AA594" s="62"/>
      <c r="AB594" s="62"/>
      <c r="AC594" s="188"/>
      <c r="AD594" s="258"/>
      <c r="AE594" s="258"/>
      <c r="AF594" s="56"/>
      <c r="AG594" s="28"/>
      <c r="AH594" s="56"/>
      <c r="AI594" s="28"/>
      <c r="AJ594" s="132"/>
      <c r="AK594" s="199"/>
      <c r="AL594" s="285"/>
      <c r="AM594" s="86" t="str">
        <f t="shared" si="49"/>
        <v/>
      </c>
      <c r="AN594" s="121" t="str">
        <f t="shared" si="50"/>
        <v/>
      </c>
      <c r="AO594" s="121" t="str">
        <f t="shared" si="51"/>
        <v/>
      </c>
      <c r="AP594" s="121" t="str">
        <f t="shared" si="52"/>
        <v/>
      </c>
      <c r="AQ594" s="87" t="str">
        <f t="shared" si="53"/>
        <v/>
      </c>
      <c r="AR594" s="37"/>
      <c r="AS594" s="233"/>
      <c r="AT594" s="37"/>
    </row>
    <row r="595" spans="2:46" ht="13.5" customHeight="1" x14ac:dyDescent="0.15">
      <c r="B595" s="285"/>
      <c r="C595" s="27" t="s">
        <v>35</v>
      </c>
      <c r="D595" s="186"/>
      <c r="E595" s="56"/>
      <c r="F595" s="187"/>
      <c r="G595" s="187"/>
      <c r="H595" s="187"/>
      <c r="I595" s="62"/>
      <c r="J595" s="62"/>
      <c r="K595" s="188"/>
      <c r="L595" s="258"/>
      <c r="M595" s="258"/>
      <c r="N595" s="56"/>
      <c r="O595" s="28"/>
      <c r="P595" s="56"/>
      <c r="Q595" s="28"/>
      <c r="R595" s="132"/>
      <c r="S595" s="213"/>
      <c r="T595" s="285"/>
      <c r="U595" s="27" t="s">
        <v>35</v>
      </c>
      <c r="V595" s="186"/>
      <c r="W595" s="56"/>
      <c r="X595" s="187"/>
      <c r="Y595" s="187"/>
      <c r="Z595" s="187"/>
      <c r="AA595" s="62"/>
      <c r="AB595" s="62"/>
      <c r="AC595" s="188"/>
      <c r="AD595" s="258"/>
      <c r="AE595" s="258"/>
      <c r="AF595" s="56"/>
      <c r="AG595" s="28"/>
      <c r="AH595" s="56"/>
      <c r="AI595" s="28"/>
      <c r="AJ595" s="132"/>
      <c r="AK595" s="199"/>
      <c r="AL595" s="285"/>
      <c r="AM595" s="86" t="str">
        <f t="shared" si="49"/>
        <v/>
      </c>
      <c r="AN595" s="121" t="str">
        <f t="shared" si="50"/>
        <v/>
      </c>
      <c r="AO595" s="121" t="str">
        <f t="shared" si="51"/>
        <v/>
      </c>
      <c r="AP595" s="121" t="str">
        <f t="shared" si="52"/>
        <v/>
      </c>
      <c r="AQ595" s="87" t="str">
        <f t="shared" si="53"/>
        <v/>
      </c>
      <c r="AR595" s="37"/>
      <c r="AS595" s="233"/>
      <c r="AT595" s="37"/>
    </row>
    <row r="596" spans="2:46" ht="13.5" customHeight="1" x14ac:dyDescent="0.15">
      <c r="B596" s="285"/>
      <c r="C596" s="27" t="s">
        <v>37</v>
      </c>
      <c r="D596" s="186"/>
      <c r="E596" s="56"/>
      <c r="F596" s="187"/>
      <c r="G596" s="187"/>
      <c r="H596" s="187"/>
      <c r="I596" s="62"/>
      <c r="J596" s="62"/>
      <c r="K596" s="188"/>
      <c r="L596" s="258"/>
      <c r="M596" s="258"/>
      <c r="N596" s="56"/>
      <c r="O596" s="28"/>
      <c r="P596" s="56"/>
      <c r="Q596" s="28"/>
      <c r="R596" s="132"/>
      <c r="S596" s="213"/>
      <c r="T596" s="285"/>
      <c r="U596" s="27" t="s">
        <v>37</v>
      </c>
      <c r="V596" s="186"/>
      <c r="W596" s="56"/>
      <c r="X596" s="187"/>
      <c r="Y596" s="187"/>
      <c r="Z596" s="187"/>
      <c r="AA596" s="62"/>
      <c r="AB596" s="62"/>
      <c r="AC596" s="188"/>
      <c r="AD596" s="258"/>
      <c r="AE596" s="258"/>
      <c r="AF596" s="56"/>
      <c r="AG596" s="28"/>
      <c r="AH596" s="56"/>
      <c r="AI596" s="28"/>
      <c r="AJ596" s="132"/>
      <c r="AK596" s="199"/>
      <c r="AL596" s="285"/>
      <c r="AM596" s="86" t="str">
        <f t="shared" si="49"/>
        <v/>
      </c>
      <c r="AN596" s="121" t="str">
        <f t="shared" si="50"/>
        <v/>
      </c>
      <c r="AO596" s="121" t="str">
        <f t="shared" si="51"/>
        <v/>
      </c>
      <c r="AP596" s="121" t="str">
        <f t="shared" si="52"/>
        <v/>
      </c>
      <c r="AQ596" s="87" t="str">
        <f t="shared" si="53"/>
        <v/>
      </c>
      <c r="AR596" s="37"/>
      <c r="AS596" s="233"/>
      <c r="AT596" s="37"/>
    </row>
    <row r="597" spans="2:46" ht="13.5" customHeight="1" thickBot="1" x14ac:dyDescent="0.2">
      <c r="B597" s="286"/>
      <c r="C597" s="27"/>
      <c r="D597" s="186"/>
      <c r="E597" s="56"/>
      <c r="F597" s="189"/>
      <c r="G597" s="189"/>
      <c r="H597" s="189"/>
      <c r="I597" s="56"/>
      <c r="J597" s="56"/>
      <c r="K597" s="188"/>
      <c r="L597" s="258"/>
      <c r="M597" s="258"/>
      <c r="N597" s="56"/>
      <c r="O597" s="28"/>
      <c r="P597" s="56"/>
      <c r="Q597" s="28"/>
      <c r="R597" s="184"/>
      <c r="S597" s="213"/>
      <c r="T597" s="286"/>
      <c r="U597" s="27"/>
      <c r="V597" s="186"/>
      <c r="W597" s="56"/>
      <c r="X597" s="189"/>
      <c r="Y597" s="189"/>
      <c r="Z597" s="189"/>
      <c r="AA597" s="56"/>
      <c r="AB597" s="56"/>
      <c r="AC597" s="188"/>
      <c r="AD597" s="258"/>
      <c r="AE597" s="258"/>
      <c r="AF597" s="56"/>
      <c r="AG597" s="28"/>
      <c r="AH597" s="56"/>
      <c r="AI597" s="28"/>
      <c r="AJ597" s="184"/>
      <c r="AK597" s="199"/>
      <c r="AL597" s="286"/>
      <c r="AM597" s="122" t="str">
        <f t="shared" si="49"/>
        <v/>
      </c>
      <c r="AN597" s="123" t="str">
        <f t="shared" si="50"/>
        <v/>
      </c>
      <c r="AO597" s="123" t="str">
        <f t="shared" si="51"/>
        <v/>
      </c>
      <c r="AP597" s="123" t="str">
        <f t="shared" si="52"/>
        <v/>
      </c>
      <c r="AQ597" s="124" t="str">
        <f t="shared" si="53"/>
        <v/>
      </c>
      <c r="AR597" s="37"/>
      <c r="AS597" s="233"/>
      <c r="AT597" s="37"/>
    </row>
    <row r="598" spans="2:46" ht="13.5" customHeight="1" x14ac:dyDescent="0.15">
      <c r="B598" s="284" t="s">
        <v>184</v>
      </c>
      <c r="C598" s="25" t="s">
        <v>33</v>
      </c>
      <c r="D598" s="39"/>
      <c r="E598" s="55"/>
      <c r="F598" s="96"/>
      <c r="G598" s="96"/>
      <c r="H598" s="96"/>
      <c r="I598" s="60"/>
      <c r="J598" s="60"/>
      <c r="K598" s="61"/>
      <c r="L598" s="257"/>
      <c r="M598" s="257"/>
      <c r="N598" s="55"/>
      <c r="O598" s="26"/>
      <c r="P598" s="55"/>
      <c r="Q598" s="26"/>
      <c r="R598" s="131"/>
      <c r="S598" s="213"/>
      <c r="T598" s="284" t="s">
        <v>184</v>
      </c>
      <c r="U598" s="25" t="s">
        <v>33</v>
      </c>
      <c r="V598" s="39"/>
      <c r="W598" s="55"/>
      <c r="X598" s="96"/>
      <c r="Y598" s="96"/>
      <c r="Z598" s="96"/>
      <c r="AA598" s="60"/>
      <c r="AB598" s="60"/>
      <c r="AC598" s="61"/>
      <c r="AD598" s="257"/>
      <c r="AE598" s="257"/>
      <c r="AF598" s="55"/>
      <c r="AG598" s="26"/>
      <c r="AH598" s="55"/>
      <c r="AI598" s="26"/>
      <c r="AJ598" s="131"/>
      <c r="AK598" s="199"/>
      <c r="AL598" s="284" t="s">
        <v>184</v>
      </c>
      <c r="AM598" s="119" t="str">
        <f t="shared" si="49"/>
        <v/>
      </c>
      <c r="AN598" s="95" t="str">
        <f t="shared" si="50"/>
        <v/>
      </c>
      <c r="AO598" s="95" t="str">
        <f t="shared" si="51"/>
        <v/>
      </c>
      <c r="AP598" s="95" t="str">
        <f t="shared" si="52"/>
        <v/>
      </c>
      <c r="AQ598" s="120" t="str">
        <f t="shared" si="53"/>
        <v/>
      </c>
      <c r="AR598" s="37"/>
      <c r="AS598" s="233"/>
      <c r="AT598" s="37"/>
    </row>
    <row r="599" spans="2:46" ht="13.5" customHeight="1" x14ac:dyDescent="0.15">
      <c r="B599" s="285"/>
      <c r="C599" s="27" t="s">
        <v>34</v>
      </c>
      <c r="D599" s="186"/>
      <c r="E599" s="56"/>
      <c r="F599" s="187"/>
      <c r="G599" s="187"/>
      <c r="H599" s="187"/>
      <c r="I599" s="62"/>
      <c r="J599" s="62"/>
      <c r="K599" s="188"/>
      <c r="L599" s="258"/>
      <c r="M599" s="258"/>
      <c r="N599" s="56"/>
      <c r="O599" s="28"/>
      <c r="P599" s="56"/>
      <c r="Q599" s="28"/>
      <c r="R599" s="132"/>
      <c r="S599" s="213"/>
      <c r="T599" s="285"/>
      <c r="U599" s="27" t="s">
        <v>34</v>
      </c>
      <c r="V599" s="186"/>
      <c r="W599" s="56"/>
      <c r="X599" s="187"/>
      <c r="Y599" s="187"/>
      <c r="Z599" s="187"/>
      <c r="AA599" s="62"/>
      <c r="AB599" s="62"/>
      <c r="AC599" s="188"/>
      <c r="AD599" s="258"/>
      <c r="AE599" s="258"/>
      <c r="AF599" s="56"/>
      <c r="AG599" s="28"/>
      <c r="AH599" s="56"/>
      <c r="AI599" s="28"/>
      <c r="AJ599" s="132"/>
      <c r="AK599" s="199"/>
      <c r="AL599" s="285"/>
      <c r="AM599" s="86" t="str">
        <f t="shared" si="49"/>
        <v/>
      </c>
      <c r="AN599" s="121" t="str">
        <f t="shared" si="50"/>
        <v/>
      </c>
      <c r="AO599" s="121" t="str">
        <f t="shared" si="51"/>
        <v/>
      </c>
      <c r="AP599" s="121" t="str">
        <f t="shared" si="52"/>
        <v/>
      </c>
      <c r="AQ599" s="87" t="str">
        <f t="shared" si="53"/>
        <v/>
      </c>
      <c r="AR599" s="37"/>
      <c r="AS599" s="233"/>
      <c r="AT599" s="37"/>
    </row>
    <row r="600" spans="2:46" ht="13.5" customHeight="1" x14ac:dyDescent="0.15">
      <c r="B600" s="285"/>
      <c r="C600" s="27" t="s">
        <v>35</v>
      </c>
      <c r="D600" s="186"/>
      <c r="E600" s="56"/>
      <c r="F600" s="187"/>
      <c r="G600" s="187"/>
      <c r="H600" s="187"/>
      <c r="I600" s="62"/>
      <c r="J600" s="62"/>
      <c r="K600" s="188"/>
      <c r="L600" s="258"/>
      <c r="M600" s="258"/>
      <c r="N600" s="56"/>
      <c r="O600" s="28"/>
      <c r="P600" s="56"/>
      <c r="Q600" s="28"/>
      <c r="R600" s="132"/>
      <c r="S600" s="213"/>
      <c r="T600" s="285"/>
      <c r="U600" s="27" t="s">
        <v>35</v>
      </c>
      <c r="V600" s="186"/>
      <c r="W600" s="56"/>
      <c r="X600" s="187"/>
      <c r="Y600" s="187"/>
      <c r="Z600" s="187"/>
      <c r="AA600" s="62"/>
      <c r="AB600" s="62"/>
      <c r="AC600" s="188"/>
      <c r="AD600" s="258"/>
      <c r="AE600" s="258"/>
      <c r="AF600" s="56"/>
      <c r="AG600" s="28"/>
      <c r="AH600" s="56"/>
      <c r="AI600" s="28"/>
      <c r="AJ600" s="132"/>
      <c r="AK600" s="199"/>
      <c r="AL600" s="285"/>
      <c r="AM600" s="86" t="str">
        <f t="shared" si="49"/>
        <v/>
      </c>
      <c r="AN600" s="121" t="str">
        <f t="shared" si="50"/>
        <v/>
      </c>
      <c r="AO600" s="121" t="str">
        <f t="shared" si="51"/>
        <v/>
      </c>
      <c r="AP600" s="121" t="str">
        <f t="shared" si="52"/>
        <v/>
      </c>
      <c r="AQ600" s="87" t="str">
        <f t="shared" si="53"/>
        <v/>
      </c>
      <c r="AR600" s="37"/>
      <c r="AS600" s="233"/>
      <c r="AT600" s="37"/>
    </row>
    <row r="601" spans="2:46" ht="13.5" customHeight="1" x14ac:dyDescent="0.15">
      <c r="B601" s="285"/>
      <c r="C601" s="27" t="s">
        <v>37</v>
      </c>
      <c r="D601" s="186"/>
      <c r="E601" s="56"/>
      <c r="F601" s="187"/>
      <c r="G601" s="187"/>
      <c r="H601" s="187"/>
      <c r="I601" s="62"/>
      <c r="J601" s="62"/>
      <c r="K601" s="188"/>
      <c r="L601" s="258"/>
      <c r="M601" s="258"/>
      <c r="N601" s="56"/>
      <c r="O601" s="28"/>
      <c r="P601" s="56"/>
      <c r="Q601" s="28"/>
      <c r="R601" s="132"/>
      <c r="S601" s="213"/>
      <c r="T601" s="285"/>
      <c r="U601" s="27" t="s">
        <v>37</v>
      </c>
      <c r="V601" s="186"/>
      <c r="W601" s="56"/>
      <c r="X601" s="187"/>
      <c r="Y601" s="187"/>
      <c r="Z601" s="187"/>
      <c r="AA601" s="62"/>
      <c r="AB601" s="62"/>
      <c r="AC601" s="188"/>
      <c r="AD601" s="258"/>
      <c r="AE601" s="258"/>
      <c r="AF601" s="56"/>
      <c r="AG601" s="28"/>
      <c r="AH601" s="56"/>
      <c r="AI601" s="28"/>
      <c r="AJ601" s="132"/>
      <c r="AK601" s="199"/>
      <c r="AL601" s="285"/>
      <c r="AM601" s="86" t="str">
        <f t="shared" si="49"/>
        <v/>
      </c>
      <c r="AN601" s="121" t="str">
        <f t="shared" si="50"/>
        <v/>
      </c>
      <c r="AO601" s="121" t="str">
        <f t="shared" si="51"/>
        <v/>
      </c>
      <c r="AP601" s="121" t="str">
        <f t="shared" si="52"/>
        <v/>
      </c>
      <c r="AQ601" s="87" t="str">
        <f t="shared" si="53"/>
        <v/>
      </c>
      <c r="AR601" s="37"/>
      <c r="AS601" s="233"/>
      <c r="AT601" s="37"/>
    </row>
    <row r="602" spans="2:46" ht="13.5" customHeight="1" thickBot="1" x14ac:dyDescent="0.2">
      <c r="B602" s="286"/>
      <c r="C602" s="27"/>
      <c r="D602" s="186"/>
      <c r="E602" s="56"/>
      <c r="F602" s="189"/>
      <c r="G602" s="189"/>
      <c r="H602" s="189"/>
      <c r="I602" s="56"/>
      <c r="J602" s="56"/>
      <c r="K602" s="188"/>
      <c r="L602" s="258"/>
      <c r="M602" s="258"/>
      <c r="N602" s="56"/>
      <c r="O602" s="28"/>
      <c r="P602" s="56"/>
      <c r="Q602" s="28"/>
      <c r="R602" s="184"/>
      <c r="S602" s="213"/>
      <c r="T602" s="286"/>
      <c r="U602" s="27"/>
      <c r="V602" s="186"/>
      <c r="W602" s="56"/>
      <c r="X602" s="189"/>
      <c r="Y602" s="189"/>
      <c r="Z602" s="189"/>
      <c r="AA602" s="56"/>
      <c r="AB602" s="56"/>
      <c r="AC602" s="188"/>
      <c r="AD602" s="258"/>
      <c r="AE602" s="258"/>
      <c r="AF602" s="56"/>
      <c r="AG602" s="28"/>
      <c r="AH602" s="56"/>
      <c r="AI602" s="28"/>
      <c r="AJ602" s="184"/>
      <c r="AK602" s="199"/>
      <c r="AL602" s="286"/>
      <c r="AM602" s="122" t="str">
        <f t="shared" si="49"/>
        <v/>
      </c>
      <c r="AN602" s="123" t="str">
        <f t="shared" si="50"/>
        <v/>
      </c>
      <c r="AO602" s="123" t="str">
        <f t="shared" si="51"/>
        <v/>
      </c>
      <c r="AP602" s="123" t="str">
        <f t="shared" si="52"/>
        <v/>
      </c>
      <c r="AQ602" s="124" t="str">
        <f t="shared" si="53"/>
        <v/>
      </c>
      <c r="AR602" s="37"/>
      <c r="AS602" s="233"/>
      <c r="AT602" s="37"/>
    </row>
    <row r="603" spans="2:46" ht="13.5" customHeight="1" x14ac:dyDescent="0.15">
      <c r="B603" s="284" t="s">
        <v>185</v>
      </c>
      <c r="C603" s="25" t="s">
        <v>33</v>
      </c>
      <c r="D603" s="39"/>
      <c r="E603" s="55"/>
      <c r="F603" s="96"/>
      <c r="G603" s="96"/>
      <c r="H603" s="96"/>
      <c r="I603" s="60"/>
      <c r="J603" s="60"/>
      <c r="K603" s="61"/>
      <c r="L603" s="257"/>
      <c r="M603" s="257"/>
      <c r="N603" s="55"/>
      <c r="O603" s="26"/>
      <c r="P603" s="55"/>
      <c r="Q603" s="26"/>
      <c r="R603" s="131"/>
      <c r="S603" s="213"/>
      <c r="T603" s="284" t="s">
        <v>185</v>
      </c>
      <c r="U603" s="25" t="s">
        <v>33</v>
      </c>
      <c r="V603" s="39"/>
      <c r="W603" s="55"/>
      <c r="X603" s="96"/>
      <c r="Y603" s="96"/>
      <c r="Z603" s="96"/>
      <c r="AA603" s="60"/>
      <c r="AB603" s="60"/>
      <c r="AC603" s="61"/>
      <c r="AD603" s="257"/>
      <c r="AE603" s="257"/>
      <c r="AF603" s="55"/>
      <c r="AG603" s="26"/>
      <c r="AH603" s="55"/>
      <c r="AI603" s="26"/>
      <c r="AJ603" s="131"/>
      <c r="AK603" s="199"/>
      <c r="AL603" s="284" t="s">
        <v>185</v>
      </c>
      <c r="AM603" s="119" t="str">
        <f t="shared" si="49"/>
        <v/>
      </c>
      <c r="AN603" s="95" t="str">
        <f t="shared" si="50"/>
        <v/>
      </c>
      <c r="AO603" s="95" t="str">
        <f t="shared" si="51"/>
        <v/>
      </c>
      <c r="AP603" s="95" t="str">
        <f t="shared" si="52"/>
        <v/>
      </c>
      <c r="AQ603" s="120" t="str">
        <f t="shared" si="53"/>
        <v/>
      </c>
      <c r="AR603" s="37"/>
      <c r="AS603" s="233"/>
      <c r="AT603" s="37"/>
    </row>
    <row r="604" spans="2:46" ht="13.5" customHeight="1" x14ac:dyDescent="0.15">
      <c r="B604" s="285"/>
      <c r="C604" s="27" t="s">
        <v>34</v>
      </c>
      <c r="D604" s="186"/>
      <c r="E604" s="56"/>
      <c r="F604" s="187"/>
      <c r="G604" s="187"/>
      <c r="H604" s="187"/>
      <c r="I604" s="62"/>
      <c r="J604" s="62"/>
      <c r="K604" s="188"/>
      <c r="L604" s="258"/>
      <c r="M604" s="258"/>
      <c r="N604" s="56"/>
      <c r="O604" s="28"/>
      <c r="P604" s="56"/>
      <c r="Q604" s="28"/>
      <c r="R604" s="132"/>
      <c r="S604" s="213"/>
      <c r="T604" s="285"/>
      <c r="U604" s="27" t="s">
        <v>34</v>
      </c>
      <c r="V604" s="186"/>
      <c r="W604" s="56"/>
      <c r="X604" s="187"/>
      <c r="Y604" s="187"/>
      <c r="Z604" s="187"/>
      <c r="AA604" s="62"/>
      <c r="AB604" s="62"/>
      <c r="AC604" s="188"/>
      <c r="AD604" s="258"/>
      <c r="AE604" s="258"/>
      <c r="AF604" s="56"/>
      <c r="AG604" s="28"/>
      <c r="AH604" s="56"/>
      <c r="AI604" s="28"/>
      <c r="AJ604" s="132"/>
      <c r="AK604" s="199"/>
      <c r="AL604" s="285"/>
      <c r="AM604" s="86" t="str">
        <f t="shared" si="49"/>
        <v/>
      </c>
      <c r="AN604" s="121" t="str">
        <f t="shared" si="50"/>
        <v/>
      </c>
      <c r="AO604" s="121" t="str">
        <f t="shared" si="51"/>
        <v/>
      </c>
      <c r="AP604" s="121" t="str">
        <f t="shared" si="52"/>
        <v/>
      </c>
      <c r="AQ604" s="87" t="str">
        <f t="shared" si="53"/>
        <v/>
      </c>
      <c r="AR604" s="37"/>
      <c r="AS604" s="233"/>
      <c r="AT604" s="37"/>
    </row>
    <row r="605" spans="2:46" ht="13.5" customHeight="1" x14ac:dyDescent="0.15">
      <c r="B605" s="285"/>
      <c r="C605" s="27" t="s">
        <v>35</v>
      </c>
      <c r="D605" s="186"/>
      <c r="E605" s="56"/>
      <c r="F605" s="187"/>
      <c r="G605" s="187"/>
      <c r="H605" s="187"/>
      <c r="I605" s="62"/>
      <c r="J605" s="62"/>
      <c r="K605" s="188"/>
      <c r="L605" s="258"/>
      <c r="M605" s="258"/>
      <c r="N605" s="56"/>
      <c r="O605" s="28"/>
      <c r="P605" s="56"/>
      <c r="Q605" s="28"/>
      <c r="R605" s="132"/>
      <c r="S605" s="213"/>
      <c r="T605" s="285"/>
      <c r="U605" s="27" t="s">
        <v>35</v>
      </c>
      <c r="V605" s="186"/>
      <c r="W605" s="56"/>
      <c r="X605" s="187"/>
      <c r="Y605" s="187"/>
      <c r="Z605" s="187"/>
      <c r="AA605" s="62"/>
      <c r="AB605" s="62"/>
      <c r="AC605" s="188"/>
      <c r="AD605" s="258"/>
      <c r="AE605" s="258"/>
      <c r="AF605" s="56"/>
      <c r="AG605" s="28"/>
      <c r="AH605" s="56"/>
      <c r="AI605" s="28"/>
      <c r="AJ605" s="132"/>
      <c r="AK605" s="199"/>
      <c r="AL605" s="285"/>
      <c r="AM605" s="86" t="str">
        <f t="shared" si="49"/>
        <v/>
      </c>
      <c r="AN605" s="121" t="str">
        <f t="shared" si="50"/>
        <v/>
      </c>
      <c r="AO605" s="121" t="str">
        <f t="shared" si="51"/>
        <v/>
      </c>
      <c r="AP605" s="121" t="str">
        <f t="shared" si="52"/>
        <v/>
      </c>
      <c r="AQ605" s="87" t="str">
        <f t="shared" si="53"/>
        <v/>
      </c>
      <c r="AR605" s="37"/>
      <c r="AS605" s="233"/>
      <c r="AT605" s="37"/>
    </row>
    <row r="606" spans="2:46" ht="13.5" customHeight="1" x14ac:dyDescent="0.15">
      <c r="B606" s="285"/>
      <c r="C606" s="27" t="s">
        <v>37</v>
      </c>
      <c r="D606" s="186"/>
      <c r="E606" s="56"/>
      <c r="F606" s="187"/>
      <c r="G606" s="187"/>
      <c r="H606" s="187"/>
      <c r="I606" s="62"/>
      <c r="J606" s="62"/>
      <c r="K606" s="188"/>
      <c r="L606" s="258"/>
      <c r="M606" s="258"/>
      <c r="N606" s="56"/>
      <c r="O606" s="28"/>
      <c r="P606" s="56"/>
      <c r="Q606" s="28"/>
      <c r="R606" s="132"/>
      <c r="S606" s="213"/>
      <c r="T606" s="285"/>
      <c r="U606" s="27" t="s">
        <v>37</v>
      </c>
      <c r="V606" s="186"/>
      <c r="W606" s="56"/>
      <c r="X606" s="187"/>
      <c r="Y606" s="187"/>
      <c r="Z606" s="187"/>
      <c r="AA606" s="62"/>
      <c r="AB606" s="62"/>
      <c r="AC606" s="188"/>
      <c r="AD606" s="258"/>
      <c r="AE606" s="258"/>
      <c r="AF606" s="56"/>
      <c r="AG606" s="28"/>
      <c r="AH606" s="56"/>
      <c r="AI606" s="28"/>
      <c r="AJ606" s="132"/>
      <c r="AK606" s="199"/>
      <c r="AL606" s="285"/>
      <c r="AM606" s="86" t="str">
        <f t="shared" si="49"/>
        <v/>
      </c>
      <c r="AN606" s="121" t="str">
        <f t="shared" si="50"/>
        <v/>
      </c>
      <c r="AO606" s="121" t="str">
        <f t="shared" si="51"/>
        <v/>
      </c>
      <c r="AP606" s="121" t="str">
        <f t="shared" si="52"/>
        <v/>
      </c>
      <c r="AQ606" s="87" t="str">
        <f t="shared" si="53"/>
        <v/>
      </c>
      <c r="AR606" s="37"/>
      <c r="AS606" s="233"/>
      <c r="AT606" s="37"/>
    </row>
    <row r="607" spans="2:46" ht="13.5" customHeight="1" thickBot="1" x14ac:dyDescent="0.2">
      <c r="B607" s="286"/>
      <c r="C607" s="27"/>
      <c r="D607" s="186"/>
      <c r="E607" s="56"/>
      <c r="F607" s="189"/>
      <c r="G607" s="189"/>
      <c r="H607" s="189"/>
      <c r="I607" s="56"/>
      <c r="J607" s="56"/>
      <c r="K607" s="188"/>
      <c r="L607" s="258"/>
      <c r="M607" s="258"/>
      <c r="N607" s="56"/>
      <c r="O607" s="28"/>
      <c r="P607" s="56"/>
      <c r="Q607" s="28"/>
      <c r="R607" s="184"/>
      <c r="S607" s="213"/>
      <c r="T607" s="286"/>
      <c r="U607" s="27"/>
      <c r="V607" s="186"/>
      <c r="W607" s="56"/>
      <c r="X607" s="189"/>
      <c r="Y607" s="189"/>
      <c r="Z607" s="189"/>
      <c r="AA607" s="56"/>
      <c r="AB607" s="56"/>
      <c r="AC607" s="188"/>
      <c r="AD607" s="258"/>
      <c r="AE607" s="258"/>
      <c r="AF607" s="56"/>
      <c r="AG607" s="28"/>
      <c r="AH607" s="56"/>
      <c r="AI607" s="28"/>
      <c r="AJ607" s="184"/>
      <c r="AK607" s="199"/>
      <c r="AL607" s="286"/>
      <c r="AM607" s="122" t="str">
        <f t="shared" si="49"/>
        <v/>
      </c>
      <c r="AN607" s="123" t="str">
        <f t="shared" si="50"/>
        <v/>
      </c>
      <c r="AO607" s="123" t="str">
        <f t="shared" si="51"/>
        <v/>
      </c>
      <c r="AP607" s="123" t="str">
        <f t="shared" si="52"/>
        <v/>
      </c>
      <c r="AQ607" s="124" t="str">
        <f t="shared" si="53"/>
        <v/>
      </c>
      <c r="AR607" s="37"/>
      <c r="AS607" s="233"/>
      <c r="AT607" s="37"/>
    </row>
    <row r="608" spans="2:46" ht="13.5" customHeight="1" x14ac:dyDescent="0.15">
      <c r="B608" s="284" t="s">
        <v>186</v>
      </c>
      <c r="C608" s="25" t="s">
        <v>33</v>
      </c>
      <c r="D608" s="39"/>
      <c r="E608" s="55"/>
      <c r="F608" s="96"/>
      <c r="G608" s="96"/>
      <c r="H608" s="96"/>
      <c r="I608" s="60"/>
      <c r="J608" s="60"/>
      <c r="K608" s="61"/>
      <c r="L608" s="257"/>
      <c r="M608" s="257"/>
      <c r="N608" s="55"/>
      <c r="O608" s="26"/>
      <c r="P608" s="55"/>
      <c r="Q608" s="26"/>
      <c r="R608" s="131"/>
      <c r="S608" s="213"/>
      <c r="T608" s="284" t="s">
        <v>186</v>
      </c>
      <c r="U608" s="25" t="s">
        <v>33</v>
      </c>
      <c r="V608" s="39"/>
      <c r="W608" s="55"/>
      <c r="X608" s="96"/>
      <c r="Y608" s="96"/>
      <c r="Z608" s="96"/>
      <c r="AA608" s="60"/>
      <c r="AB608" s="60"/>
      <c r="AC608" s="61"/>
      <c r="AD608" s="257"/>
      <c r="AE608" s="257"/>
      <c r="AF608" s="55"/>
      <c r="AG608" s="26"/>
      <c r="AH608" s="55"/>
      <c r="AI608" s="26"/>
      <c r="AJ608" s="131"/>
      <c r="AK608" s="199"/>
      <c r="AL608" s="284" t="s">
        <v>186</v>
      </c>
      <c r="AM608" s="119" t="str">
        <f t="shared" si="49"/>
        <v/>
      </c>
      <c r="AN608" s="95" t="str">
        <f t="shared" si="50"/>
        <v/>
      </c>
      <c r="AO608" s="95" t="str">
        <f t="shared" si="51"/>
        <v/>
      </c>
      <c r="AP608" s="95" t="str">
        <f t="shared" si="52"/>
        <v/>
      </c>
      <c r="AQ608" s="120" t="str">
        <f t="shared" si="53"/>
        <v/>
      </c>
      <c r="AR608" s="37"/>
      <c r="AS608" s="233"/>
      <c r="AT608" s="37"/>
    </row>
    <row r="609" spans="2:46" ht="13.5" customHeight="1" x14ac:dyDescent="0.15">
      <c r="B609" s="285"/>
      <c r="C609" s="27" t="s">
        <v>34</v>
      </c>
      <c r="D609" s="186"/>
      <c r="E609" s="56"/>
      <c r="F609" s="187"/>
      <c r="G609" s="187"/>
      <c r="H609" s="187"/>
      <c r="I609" s="62"/>
      <c r="J609" s="62"/>
      <c r="K609" s="188"/>
      <c r="L609" s="258"/>
      <c r="M609" s="258"/>
      <c r="N609" s="56"/>
      <c r="O609" s="28"/>
      <c r="P609" s="56"/>
      <c r="Q609" s="28"/>
      <c r="R609" s="132"/>
      <c r="S609" s="213"/>
      <c r="T609" s="285"/>
      <c r="U609" s="27" t="s">
        <v>34</v>
      </c>
      <c r="V609" s="186"/>
      <c r="W609" s="56"/>
      <c r="X609" s="187"/>
      <c r="Y609" s="187"/>
      <c r="Z609" s="187"/>
      <c r="AA609" s="62"/>
      <c r="AB609" s="62"/>
      <c r="AC609" s="188"/>
      <c r="AD609" s="258"/>
      <c r="AE609" s="258"/>
      <c r="AF609" s="56"/>
      <c r="AG609" s="28"/>
      <c r="AH609" s="56"/>
      <c r="AI609" s="28"/>
      <c r="AJ609" s="132"/>
      <c r="AK609" s="199"/>
      <c r="AL609" s="285"/>
      <c r="AM609" s="86" t="str">
        <f t="shared" ref="AM609:AM637" si="54">IF(OR(X609="",F609=""),"",X609-F609)</f>
        <v/>
      </c>
      <c r="AN609" s="121" t="str">
        <f t="shared" ref="AN609:AN637" si="55">IF(OR(Y609="",G609=""),"",Y609-G609)</f>
        <v/>
      </c>
      <c r="AO609" s="121" t="str">
        <f t="shared" ref="AO609:AO637" si="56">IF(OR(Z609="",H609=""),"",Z609-H609)</f>
        <v/>
      </c>
      <c r="AP609" s="121" t="str">
        <f t="shared" ref="AP609:AP637" si="57">IF(OR(AA609="",I609=""),"",AA609-I609)</f>
        <v/>
      </c>
      <c r="AQ609" s="87" t="str">
        <f t="shared" ref="AQ609:AQ637" si="58">IF(OR(AB609="",J609=""),"",AB609-J609)</f>
        <v/>
      </c>
      <c r="AR609" s="37"/>
      <c r="AS609" s="233"/>
      <c r="AT609" s="37"/>
    </row>
    <row r="610" spans="2:46" ht="13.5" customHeight="1" x14ac:dyDescent="0.15">
      <c r="B610" s="285"/>
      <c r="C610" s="27" t="s">
        <v>35</v>
      </c>
      <c r="D610" s="186"/>
      <c r="E610" s="56"/>
      <c r="F610" s="187"/>
      <c r="G610" s="187"/>
      <c r="H610" s="187"/>
      <c r="I610" s="62"/>
      <c r="J610" s="62"/>
      <c r="K610" s="188"/>
      <c r="L610" s="258"/>
      <c r="M610" s="258"/>
      <c r="N610" s="56"/>
      <c r="O610" s="28"/>
      <c r="P610" s="56"/>
      <c r="Q610" s="28"/>
      <c r="R610" s="132"/>
      <c r="S610" s="213"/>
      <c r="T610" s="285"/>
      <c r="U610" s="27" t="s">
        <v>35</v>
      </c>
      <c r="V610" s="186"/>
      <c r="W610" s="56"/>
      <c r="X610" s="187"/>
      <c r="Y610" s="187"/>
      <c r="Z610" s="187"/>
      <c r="AA610" s="62"/>
      <c r="AB610" s="62"/>
      <c r="AC610" s="188"/>
      <c r="AD610" s="258"/>
      <c r="AE610" s="258"/>
      <c r="AF610" s="56"/>
      <c r="AG610" s="28"/>
      <c r="AH610" s="56"/>
      <c r="AI610" s="28"/>
      <c r="AJ610" s="132"/>
      <c r="AK610" s="199"/>
      <c r="AL610" s="285"/>
      <c r="AM610" s="86" t="str">
        <f t="shared" si="54"/>
        <v/>
      </c>
      <c r="AN610" s="121" t="str">
        <f t="shared" si="55"/>
        <v/>
      </c>
      <c r="AO610" s="121" t="str">
        <f t="shared" si="56"/>
        <v/>
      </c>
      <c r="AP610" s="121" t="str">
        <f t="shared" si="57"/>
        <v/>
      </c>
      <c r="AQ610" s="87" t="str">
        <f t="shared" si="58"/>
        <v/>
      </c>
      <c r="AR610" s="37"/>
      <c r="AS610" s="233"/>
      <c r="AT610" s="37"/>
    </row>
    <row r="611" spans="2:46" ht="13.5" customHeight="1" x14ac:dyDescent="0.15">
      <c r="B611" s="285"/>
      <c r="C611" s="27" t="s">
        <v>37</v>
      </c>
      <c r="D611" s="186"/>
      <c r="E611" s="56"/>
      <c r="F611" s="187"/>
      <c r="G611" s="187"/>
      <c r="H611" s="187"/>
      <c r="I611" s="62"/>
      <c r="J611" s="62"/>
      <c r="K611" s="188"/>
      <c r="L611" s="258"/>
      <c r="M611" s="258"/>
      <c r="N611" s="56"/>
      <c r="O611" s="28"/>
      <c r="P611" s="56"/>
      <c r="Q611" s="28"/>
      <c r="R611" s="132"/>
      <c r="S611" s="213"/>
      <c r="T611" s="285"/>
      <c r="U611" s="27" t="s">
        <v>37</v>
      </c>
      <c r="V611" s="186"/>
      <c r="W611" s="56"/>
      <c r="X611" s="187"/>
      <c r="Y611" s="187"/>
      <c r="Z611" s="187"/>
      <c r="AA611" s="62"/>
      <c r="AB611" s="62"/>
      <c r="AC611" s="188"/>
      <c r="AD611" s="258"/>
      <c r="AE611" s="258"/>
      <c r="AF611" s="56"/>
      <c r="AG611" s="28"/>
      <c r="AH611" s="56"/>
      <c r="AI611" s="28"/>
      <c r="AJ611" s="132"/>
      <c r="AK611" s="199"/>
      <c r="AL611" s="285"/>
      <c r="AM611" s="86" t="str">
        <f t="shared" si="54"/>
        <v/>
      </c>
      <c r="AN611" s="121" t="str">
        <f t="shared" si="55"/>
        <v/>
      </c>
      <c r="AO611" s="121" t="str">
        <f t="shared" si="56"/>
        <v/>
      </c>
      <c r="AP611" s="121" t="str">
        <f t="shared" si="57"/>
        <v/>
      </c>
      <c r="AQ611" s="87" t="str">
        <f t="shared" si="58"/>
        <v/>
      </c>
      <c r="AR611" s="37"/>
      <c r="AS611" s="233"/>
      <c r="AT611" s="37"/>
    </row>
    <row r="612" spans="2:46" ht="13.5" customHeight="1" thickBot="1" x14ac:dyDescent="0.2">
      <c r="B612" s="286"/>
      <c r="C612" s="27"/>
      <c r="D612" s="186"/>
      <c r="E612" s="56"/>
      <c r="F612" s="189"/>
      <c r="G612" s="189"/>
      <c r="H612" s="189"/>
      <c r="I612" s="56"/>
      <c r="J612" s="56"/>
      <c r="K612" s="188"/>
      <c r="L612" s="258"/>
      <c r="M612" s="258"/>
      <c r="N612" s="56"/>
      <c r="O612" s="28"/>
      <c r="P612" s="56"/>
      <c r="Q612" s="28"/>
      <c r="R612" s="184"/>
      <c r="S612" s="213"/>
      <c r="T612" s="286"/>
      <c r="U612" s="27"/>
      <c r="V612" s="186"/>
      <c r="W612" s="56"/>
      <c r="X612" s="189"/>
      <c r="Y612" s="189"/>
      <c r="Z612" s="189"/>
      <c r="AA612" s="56"/>
      <c r="AB612" s="56"/>
      <c r="AC612" s="188"/>
      <c r="AD612" s="258"/>
      <c r="AE612" s="258"/>
      <c r="AF612" s="56"/>
      <c r="AG612" s="28"/>
      <c r="AH612" s="56"/>
      <c r="AI612" s="28"/>
      <c r="AJ612" s="184"/>
      <c r="AK612" s="199"/>
      <c r="AL612" s="286"/>
      <c r="AM612" s="122" t="str">
        <f t="shared" si="54"/>
        <v/>
      </c>
      <c r="AN612" s="123" t="str">
        <f t="shared" si="55"/>
        <v/>
      </c>
      <c r="AO612" s="123" t="str">
        <f t="shared" si="56"/>
        <v/>
      </c>
      <c r="AP612" s="123" t="str">
        <f t="shared" si="57"/>
        <v/>
      </c>
      <c r="AQ612" s="124" t="str">
        <f t="shared" si="58"/>
        <v/>
      </c>
      <c r="AR612" s="37"/>
      <c r="AS612" s="233"/>
      <c r="AT612" s="37"/>
    </row>
    <row r="613" spans="2:46" ht="13.5" customHeight="1" x14ac:dyDescent="0.15">
      <c r="B613" s="284" t="s">
        <v>187</v>
      </c>
      <c r="C613" s="25" t="s">
        <v>33</v>
      </c>
      <c r="D613" s="39"/>
      <c r="E613" s="55"/>
      <c r="F613" s="96"/>
      <c r="G613" s="96"/>
      <c r="H613" s="96"/>
      <c r="I613" s="60"/>
      <c r="J613" s="60"/>
      <c r="K613" s="61"/>
      <c r="L613" s="257"/>
      <c r="M613" s="257"/>
      <c r="N613" s="55"/>
      <c r="O613" s="26"/>
      <c r="P613" s="55"/>
      <c r="Q613" s="26"/>
      <c r="R613" s="131"/>
      <c r="S613" s="213"/>
      <c r="T613" s="284" t="s">
        <v>187</v>
      </c>
      <c r="U613" s="25" t="s">
        <v>33</v>
      </c>
      <c r="V613" s="39"/>
      <c r="W613" s="55"/>
      <c r="X613" s="96"/>
      <c r="Y613" s="96"/>
      <c r="Z613" s="96"/>
      <c r="AA613" s="60"/>
      <c r="AB613" s="60"/>
      <c r="AC613" s="61"/>
      <c r="AD613" s="257"/>
      <c r="AE613" s="257"/>
      <c r="AF613" s="55"/>
      <c r="AG613" s="26"/>
      <c r="AH613" s="55"/>
      <c r="AI613" s="26"/>
      <c r="AJ613" s="131"/>
      <c r="AK613" s="199"/>
      <c r="AL613" s="284" t="s">
        <v>187</v>
      </c>
      <c r="AM613" s="119" t="str">
        <f t="shared" si="54"/>
        <v/>
      </c>
      <c r="AN613" s="95" t="str">
        <f t="shared" si="55"/>
        <v/>
      </c>
      <c r="AO613" s="95" t="str">
        <f t="shared" si="56"/>
        <v/>
      </c>
      <c r="AP613" s="95" t="str">
        <f t="shared" si="57"/>
        <v/>
      </c>
      <c r="AQ613" s="120" t="str">
        <f t="shared" si="58"/>
        <v/>
      </c>
      <c r="AR613" s="37"/>
      <c r="AS613" s="233"/>
      <c r="AT613" s="37"/>
    </row>
    <row r="614" spans="2:46" ht="13.5" customHeight="1" x14ac:dyDescent="0.15">
      <c r="B614" s="285"/>
      <c r="C614" s="27" t="s">
        <v>34</v>
      </c>
      <c r="D614" s="186"/>
      <c r="E614" s="56"/>
      <c r="F614" s="187"/>
      <c r="G614" s="187"/>
      <c r="H614" s="187"/>
      <c r="I614" s="62"/>
      <c r="J614" s="62"/>
      <c r="K614" s="188"/>
      <c r="L614" s="258"/>
      <c r="M614" s="258"/>
      <c r="N614" s="56"/>
      <c r="O614" s="28"/>
      <c r="P614" s="56"/>
      <c r="Q614" s="28"/>
      <c r="R614" s="132"/>
      <c r="S614" s="213"/>
      <c r="T614" s="285"/>
      <c r="U614" s="27" t="s">
        <v>34</v>
      </c>
      <c r="V614" s="186"/>
      <c r="W614" s="56"/>
      <c r="X614" s="187"/>
      <c r="Y614" s="187"/>
      <c r="Z614" s="187"/>
      <c r="AA614" s="62"/>
      <c r="AB614" s="62"/>
      <c r="AC614" s="188"/>
      <c r="AD614" s="258"/>
      <c r="AE614" s="258"/>
      <c r="AF614" s="56"/>
      <c r="AG614" s="28"/>
      <c r="AH614" s="56"/>
      <c r="AI614" s="28"/>
      <c r="AJ614" s="132"/>
      <c r="AK614" s="199"/>
      <c r="AL614" s="285"/>
      <c r="AM614" s="86" t="str">
        <f t="shared" si="54"/>
        <v/>
      </c>
      <c r="AN614" s="121" t="str">
        <f t="shared" si="55"/>
        <v/>
      </c>
      <c r="AO614" s="121" t="str">
        <f t="shared" si="56"/>
        <v/>
      </c>
      <c r="AP614" s="121" t="str">
        <f t="shared" si="57"/>
        <v/>
      </c>
      <c r="AQ614" s="87" t="str">
        <f t="shared" si="58"/>
        <v/>
      </c>
      <c r="AR614" s="37"/>
      <c r="AS614" s="233"/>
      <c r="AT614" s="37"/>
    </row>
    <row r="615" spans="2:46" ht="13.5" customHeight="1" x14ac:dyDescent="0.15">
      <c r="B615" s="285"/>
      <c r="C615" s="27" t="s">
        <v>35</v>
      </c>
      <c r="D615" s="186"/>
      <c r="E615" s="56"/>
      <c r="F615" s="187"/>
      <c r="G615" s="187"/>
      <c r="H615" s="187"/>
      <c r="I615" s="62"/>
      <c r="J615" s="62"/>
      <c r="K615" s="188"/>
      <c r="L615" s="258"/>
      <c r="M615" s="258"/>
      <c r="N615" s="56"/>
      <c r="O615" s="28"/>
      <c r="P615" s="56"/>
      <c r="Q615" s="28"/>
      <c r="R615" s="132"/>
      <c r="S615" s="213"/>
      <c r="T615" s="285"/>
      <c r="U615" s="27" t="s">
        <v>35</v>
      </c>
      <c r="V615" s="186"/>
      <c r="W615" s="56"/>
      <c r="X615" s="187"/>
      <c r="Y615" s="187"/>
      <c r="Z615" s="187"/>
      <c r="AA615" s="62"/>
      <c r="AB615" s="62"/>
      <c r="AC615" s="188"/>
      <c r="AD615" s="258"/>
      <c r="AE615" s="258"/>
      <c r="AF615" s="56"/>
      <c r="AG615" s="28"/>
      <c r="AH615" s="56"/>
      <c r="AI615" s="28"/>
      <c r="AJ615" s="132"/>
      <c r="AK615" s="199"/>
      <c r="AL615" s="285"/>
      <c r="AM615" s="86" t="str">
        <f t="shared" si="54"/>
        <v/>
      </c>
      <c r="AN615" s="121" t="str">
        <f t="shared" si="55"/>
        <v/>
      </c>
      <c r="AO615" s="121" t="str">
        <f t="shared" si="56"/>
        <v/>
      </c>
      <c r="AP615" s="121" t="str">
        <f t="shared" si="57"/>
        <v/>
      </c>
      <c r="AQ615" s="87" t="str">
        <f t="shared" si="58"/>
        <v/>
      </c>
      <c r="AR615" s="37"/>
      <c r="AS615" s="233"/>
      <c r="AT615" s="37"/>
    </row>
    <row r="616" spans="2:46" ht="13.5" customHeight="1" x14ac:dyDescent="0.15">
      <c r="B616" s="285"/>
      <c r="C616" s="27" t="s">
        <v>37</v>
      </c>
      <c r="D616" s="186"/>
      <c r="E616" s="56"/>
      <c r="F616" s="187"/>
      <c r="G616" s="187"/>
      <c r="H616" s="187"/>
      <c r="I616" s="62"/>
      <c r="J616" s="62"/>
      <c r="K616" s="188"/>
      <c r="L616" s="258"/>
      <c r="M616" s="258"/>
      <c r="N616" s="56"/>
      <c r="O616" s="28"/>
      <c r="P616" s="56"/>
      <c r="Q616" s="28"/>
      <c r="R616" s="132"/>
      <c r="S616" s="213"/>
      <c r="T616" s="285"/>
      <c r="U616" s="27" t="s">
        <v>37</v>
      </c>
      <c r="V616" s="186"/>
      <c r="W616" s="56"/>
      <c r="X616" s="187"/>
      <c r="Y616" s="187"/>
      <c r="Z616" s="187"/>
      <c r="AA616" s="62"/>
      <c r="AB616" s="62"/>
      <c r="AC616" s="188"/>
      <c r="AD616" s="258"/>
      <c r="AE616" s="258"/>
      <c r="AF616" s="56"/>
      <c r="AG616" s="28"/>
      <c r="AH616" s="56"/>
      <c r="AI616" s="28"/>
      <c r="AJ616" s="132"/>
      <c r="AK616" s="199"/>
      <c r="AL616" s="285"/>
      <c r="AM616" s="86" t="str">
        <f t="shared" si="54"/>
        <v/>
      </c>
      <c r="AN616" s="121" t="str">
        <f t="shared" si="55"/>
        <v/>
      </c>
      <c r="AO616" s="121" t="str">
        <f t="shared" si="56"/>
        <v/>
      </c>
      <c r="AP616" s="121" t="str">
        <f t="shared" si="57"/>
        <v/>
      </c>
      <c r="AQ616" s="87" t="str">
        <f t="shared" si="58"/>
        <v/>
      </c>
      <c r="AR616" s="37"/>
      <c r="AS616" s="233"/>
      <c r="AT616" s="37"/>
    </row>
    <row r="617" spans="2:46" ht="13.5" customHeight="1" thickBot="1" x14ac:dyDescent="0.2">
      <c r="B617" s="286"/>
      <c r="C617" s="27"/>
      <c r="D617" s="186"/>
      <c r="E617" s="56"/>
      <c r="F617" s="189"/>
      <c r="G617" s="189"/>
      <c r="H617" s="189"/>
      <c r="I617" s="56"/>
      <c r="J617" s="56"/>
      <c r="K617" s="188"/>
      <c r="L617" s="258"/>
      <c r="M617" s="258"/>
      <c r="N617" s="56"/>
      <c r="O617" s="28"/>
      <c r="P617" s="56"/>
      <c r="Q617" s="28"/>
      <c r="R617" s="184"/>
      <c r="S617" s="213"/>
      <c r="T617" s="286"/>
      <c r="U617" s="27"/>
      <c r="V617" s="186"/>
      <c r="W617" s="56"/>
      <c r="X617" s="189"/>
      <c r="Y617" s="189"/>
      <c r="Z617" s="189"/>
      <c r="AA617" s="56"/>
      <c r="AB617" s="56"/>
      <c r="AC617" s="188"/>
      <c r="AD617" s="258"/>
      <c r="AE617" s="258"/>
      <c r="AF617" s="56"/>
      <c r="AG617" s="28"/>
      <c r="AH617" s="56"/>
      <c r="AI617" s="28"/>
      <c r="AJ617" s="184"/>
      <c r="AK617" s="199"/>
      <c r="AL617" s="286"/>
      <c r="AM617" s="122" t="str">
        <f t="shared" si="54"/>
        <v/>
      </c>
      <c r="AN617" s="123" t="str">
        <f t="shared" si="55"/>
        <v/>
      </c>
      <c r="AO617" s="123" t="str">
        <f t="shared" si="56"/>
        <v/>
      </c>
      <c r="AP617" s="123" t="str">
        <f t="shared" si="57"/>
        <v/>
      </c>
      <c r="AQ617" s="124" t="str">
        <f t="shared" si="58"/>
        <v/>
      </c>
      <c r="AR617" s="37"/>
      <c r="AS617" s="233"/>
      <c r="AT617" s="37"/>
    </row>
    <row r="618" spans="2:46" ht="13.5" customHeight="1" x14ac:dyDescent="0.15">
      <c r="B618" s="284" t="s">
        <v>188</v>
      </c>
      <c r="C618" s="25" t="s">
        <v>33</v>
      </c>
      <c r="D618" s="39"/>
      <c r="E618" s="55"/>
      <c r="F618" s="96"/>
      <c r="G618" s="96"/>
      <c r="H618" s="96"/>
      <c r="I618" s="60"/>
      <c r="J618" s="60"/>
      <c r="K618" s="61"/>
      <c r="L618" s="257"/>
      <c r="M618" s="257"/>
      <c r="N618" s="55"/>
      <c r="O618" s="26"/>
      <c r="P618" s="55"/>
      <c r="Q618" s="26"/>
      <c r="R618" s="131"/>
      <c r="S618" s="213"/>
      <c r="T618" s="284" t="s">
        <v>188</v>
      </c>
      <c r="U618" s="25" t="s">
        <v>33</v>
      </c>
      <c r="V618" s="39"/>
      <c r="W618" s="55"/>
      <c r="X618" s="96"/>
      <c r="Y618" s="96"/>
      <c r="Z618" s="96"/>
      <c r="AA618" s="60"/>
      <c r="AB618" s="60"/>
      <c r="AC618" s="61"/>
      <c r="AD618" s="257"/>
      <c r="AE618" s="257"/>
      <c r="AF618" s="55"/>
      <c r="AG618" s="26"/>
      <c r="AH618" s="55"/>
      <c r="AI618" s="26"/>
      <c r="AJ618" s="131"/>
      <c r="AK618" s="199"/>
      <c r="AL618" s="284" t="s">
        <v>188</v>
      </c>
      <c r="AM618" s="119" t="str">
        <f t="shared" si="54"/>
        <v/>
      </c>
      <c r="AN618" s="95" t="str">
        <f t="shared" si="55"/>
        <v/>
      </c>
      <c r="AO618" s="95" t="str">
        <f t="shared" si="56"/>
        <v/>
      </c>
      <c r="AP618" s="95" t="str">
        <f t="shared" si="57"/>
        <v/>
      </c>
      <c r="AQ618" s="120" t="str">
        <f t="shared" si="58"/>
        <v/>
      </c>
      <c r="AR618" s="37"/>
      <c r="AS618" s="233"/>
      <c r="AT618" s="37"/>
    </row>
    <row r="619" spans="2:46" ht="13.5" customHeight="1" x14ac:dyDescent="0.15">
      <c r="B619" s="285"/>
      <c r="C619" s="27" t="s">
        <v>34</v>
      </c>
      <c r="D619" s="186"/>
      <c r="E619" s="56"/>
      <c r="F619" s="187"/>
      <c r="G619" s="187"/>
      <c r="H619" s="187"/>
      <c r="I619" s="62"/>
      <c r="J619" s="62"/>
      <c r="K619" s="188"/>
      <c r="L619" s="258"/>
      <c r="M619" s="258"/>
      <c r="N619" s="56"/>
      <c r="O619" s="28"/>
      <c r="P619" s="56"/>
      <c r="Q619" s="28"/>
      <c r="R619" s="132"/>
      <c r="S619" s="213"/>
      <c r="T619" s="285"/>
      <c r="U619" s="27" t="s">
        <v>34</v>
      </c>
      <c r="V619" s="186"/>
      <c r="W619" s="56"/>
      <c r="X619" s="187"/>
      <c r="Y619" s="187"/>
      <c r="Z619" s="187"/>
      <c r="AA619" s="62"/>
      <c r="AB619" s="62"/>
      <c r="AC619" s="188"/>
      <c r="AD619" s="258"/>
      <c r="AE619" s="258"/>
      <c r="AF619" s="56"/>
      <c r="AG619" s="28"/>
      <c r="AH619" s="56"/>
      <c r="AI619" s="28"/>
      <c r="AJ619" s="132"/>
      <c r="AK619" s="199"/>
      <c r="AL619" s="285"/>
      <c r="AM619" s="86" t="str">
        <f t="shared" si="54"/>
        <v/>
      </c>
      <c r="AN619" s="121" t="str">
        <f t="shared" si="55"/>
        <v/>
      </c>
      <c r="AO619" s="121" t="str">
        <f t="shared" si="56"/>
        <v/>
      </c>
      <c r="AP619" s="121" t="str">
        <f t="shared" si="57"/>
        <v/>
      </c>
      <c r="AQ619" s="87" t="str">
        <f t="shared" si="58"/>
        <v/>
      </c>
      <c r="AR619" s="37"/>
      <c r="AS619" s="233"/>
      <c r="AT619" s="37"/>
    </row>
    <row r="620" spans="2:46" ht="13.5" customHeight="1" x14ac:dyDescent="0.15">
      <c r="B620" s="285"/>
      <c r="C620" s="27" t="s">
        <v>35</v>
      </c>
      <c r="D620" s="186"/>
      <c r="E620" s="56"/>
      <c r="F620" s="187"/>
      <c r="G620" s="187"/>
      <c r="H620" s="187"/>
      <c r="I620" s="62"/>
      <c r="J620" s="62"/>
      <c r="K620" s="188"/>
      <c r="L620" s="258"/>
      <c r="M620" s="258"/>
      <c r="N620" s="56"/>
      <c r="O620" s="28"/>
      <c r="P620" s="56"/>
      <c r="Q620" s="28"/>
      <c r="R620" s="132"/>
      <c r="S620" s="213"/>
      <c r="T620" s="285"/>
      <c r="U620" s="27" t="s">
        <v>35</v>
      </c>
      <c r="V620" s="186"/>
      <c r="W620" s="56"/>
      <c r="X620" s="187"/>
      <c r="Y620" s="187"/>
      <c r="Z620" s="187"/>
      <c r="AA620" s="62"/>
      <c r="AB620" s="62"/>
      <c r="AC620" s="188"/>
      <c r="AD620" s="258"/>
      <c r="AE620" s="258"/>
      <c r="AF620" s="56"/>
      <c r="AG620" s="28"/>
      <c r="AH620" s="56"/>
      <c r="AI620" s="28"/>
      <c r="AJ620" s="132"/>
      <c r="AK620" s="199"/>
      <c r="AL620" s="285"/>
      <c r="AM620" s="86" t="str">
        <f t="shared" si="54"/>
        <v/>
      </c>
      <c r="AN620" s="121" t="str">
        <f t="shared" si="55"/>
        <v/>
      </c>
      <c r="AO620" s="121" t="str">
        <f t="shared" si="56"/>
        <v/>
      </c>
      <c r="AP620" s="121" t="str">
        <f t="shared" si="57"/>
        <v/>
      </c>
      <c r="AQ620" s="87" t="str">
        <f t="shared" si="58"/>
        <v/>
      </c>
      <c r="AR620" s="37"/>
      <c r="AS620" s="233"/>
      <c r="AT620" s="37"/>
    </row>
    <row r="621" spans="2:46" ht="13.5" customHeight="1" x14ac:dyDescent="0.15">
      <c r="B621" s="285"/>
      <c r="C621" s="27" t="s">
        <v>37</v>
      </c>
      <c r="D621" s="186"/>
      <c r="E621" s="56"/>
      <c r="F621" s="187"/>
      <c r="G621" s="187"/>
      <c r="H621" s="187"/>
      <c r="I621" s="62"/>
      <c r="J621" s="62"/>
      <c r="K621" s="188"/>
      <c r="L621" s="258"/>
      <c r="M621" s="258"/>
      <c r="N621" s="56"/>
      <c r="O621" s="28"/>
      <c r="P621" s="56"/>
      <c r="Q621" s="28"/>
      <c r="R621" s="132"/>
      <c r="S621" s="213"/>
      <c r="T621" s="285"/>
      <c r="U621" s="27" t="s">
        <v>37</v>
      </c>
      <c r="V621" s="186"/>
      <c r="W621" s="56"/>
      <c r="X621" s="187"/>
      <c r="Y621" s="187"/>
      <c r="Z621" s="187"/>
      <c r="AA621" s="62"/>
      <c r="AB621" s="62"/>
      <c r="AC621" s="188"/>
      <c r="AD621" s="258"/>
      <c r="AE621" s="258"/>
      <c r="AF621" s="56"/>
      <c r="AG621" s="28"/>
      <c r="AH621" s="56"/>
      <c r="AI621" s="28"/>
      <c r="AJ621" s="132"/>
      <c r="AK621" s="199"/>
      <c r="AL621" s="285"/>
      <c r="AM621" s="86" t="str">
        <f t="shared" si="54"/>
        <v/>
      </c>
      <c r="AN621" s="121" t="str">
        <f t="shared" si="55"/>
        <v/>
      </c>
      <c r="AO621" s="121" t="str">
        <f t="shared" si="56"/>
        <v/>
      </c>
      <c r="AP621" s="121" t="str">
        <f t="shared" si="57"/>
        <v/>
      </c>
      <c r="AQ621" s="87" t="str">
        <f t="shared" si="58"/>
        <v/>
      </c>
      <c r="AR621" s="37"/>
      <c r="AS621" s="233"/>
      <c r="AT621" s="37"/>
    </row>
    <row r="622" spans="2:46" ht="13.5" customHeight="1" thickBot="1" x14ac:dyDescent="0.2">
      <c r="B622" s="286"/>
      <c r="C622" s="27"/>
      <c r="D622" s="186"/>
      <c r="E622" s="56"/>
      <c r="F622" s="189"/>
      <c r="G622" s="189"/>
      <c r="H622" s="189"/>
      <c r="I622" s="56"/>
      <c r="J622" s="56"/>
      <c r="K622" s="188"/>
      <c r="L622" s="258"/>
      <c r="M622" s="258"/>
      <c r="N622" s="56"/>
      <c r="O622" s="28"/>
      <c r="P622" s="56"/>
      <c r="Q622" s="28"/>
      <c r="R622" s="184"/>
      <c r="S622" s="213"/>
      <c r="T622" s="286"/>
      <c r="U622" s="27"/>
      <c r="V622" s="186"/>
      <c r="W622" s="56"/>
      <c r="X622" s="189"/>
      <c r="Y622" s="189"/>
      <c r="Z622" s="189"/>
      <c r="AA622" s="56"/>
      <c r="AB622" s="56"/>
      <c r="AC622" s="188"/>
      <c r="AD622" s="258"/>
      <c r="AE622" s="258"/>
      <c r="AF622" s="56"/>
      <c r="AG622" s="28"/>
      <c r="AH622" s="56"/>
      <c r="AI622" s="28"/>
      <c r="AJ622" s="184"/>
      <c r="AK622" s="199"/>
      <c r="AL622" s="286"/>
      <c r="AM622" s="122" t="str">
        <f t="shared" si="54"/>
        <v/>
      </c>
      <c r="AN622" s="123" t="str">
        <f t="shared" si="55"/>
        <v/>
      </c>
      <c r="AO622" s="123" t="str">
        <f t="shared" si="56"/>
        <v/>
      </c>
      <c r="AP622" s="123" t="str">
        <f t="shared" si="57"/>
        <v/>
      </c>
      <c r="AQ622" s="124" t="str">
        <f t="shared" si="58"/>
        <v/>
      </c>
      <c r="AR622" s="37"/>
      <c r="AS622" s="233"/>
      <c r="AT622" s="37"/>
    </row>
    <row r="623" spans="2:46" ht="13.5" customHeight="1" x14ac:dyDescent="0.15">
      <c r="B623" s="284" t="s">
        <v>189</v>
      </c>
      <c r="C623" s="25" t="s">
        <v>33</v>
      </c>
      <c r="D623" s="39"/>
      <c r="E623" s="55"/>
      <c r="F623" s="96"/>
      <c r="G623" s="96"/>
      <c r="H623" s="96"/>
      <c r="I623" s="60"/>
      <c r="J623" s="60"/>
      <c r="K623" s="61"/>
      <c r="L623" s="257"/>
      <c r="M623" s="257"/>
      <c r="N623" s="55"/>
      <c r="O623" s="26"/>
      <c r="P623" s="55"/>
      <c r="Q623" s="26"/>
      <c r="R623" s="131"/>
      <c r="S623" s="213"/>
      <c r="T623" s="284" t="s">
        <v>189</v>
      </c>
      <c r="U623" s="25" t="s">
        <v>33</v>
      </c>
      <c r="V623" s="39"/>
      <c r="W623" s="55"/>
      <c r="X623" s="96"/>
      <c r="Y623" s="96"/>
      <c r="Z623" s="96"/>
      <c r="AA623" s="60"/>
      <c r="AB623" s="60"/>
      <c r="AC623" s="61"/>
      <c r="AD623" s="257"/>
      <c r="AE623" s="257"/>
      <c r="AF623" s="55"/>
      <c r="AG623" s="26"/>
      <c r="AH623" s="55"/>
      <c r="AI623" s="26"/>
      <c r="AJ623" s="131"/>
      <c r="AK623" s="199"/>
      <c r="AL623" s="284" t="s">
        <v>189</v>
      </c>
      <c r="AM623" s="119" t="str">
        <f t="shared" si="54"/>
        <v/>
      </c>
      <c r="AN623" s="95" t="str">
        <f t="shared" si="55"/>
        <v/>
      </c>
      <c r="AO623" s="95" t="str">
        <f t="shared" si="56"/>
        <v/>
      </c>
      <c r="AP623" s="95" t="str">
        <f t="shared" si="57"/>
        <v/>
      </c>
      <c r="AQ623" s="120" t="str">
        <f t="shared" si="58"/>
        <v/>
      </c>
      <c r="AR623" s="37"/>
      <c r="AS623" s="233"/>
      <c r="AT623" s="37"/>
    </row>
    <row r="624" spans="2:46" ht="13.5" customHeight="1" x14ac:dyDescent="0.15">
      <c r="B624" s="285"/>
      <c r="C624" s="27" t="s">
        <v>34</v>
      </c>
      <c r="D624" s="186"/>
      <c r="E624" s="56"/>
      <c r="F624" s="187"/>
      <c r="G624" s="187"/>
      <c r="H624" s="187"/>
      <c r="I624" s="62"/>
      <c r="J624" s="62"/>
      <c r="K624" s="188"/>
      <c r="L624" s="258"/>
      <c r="M624" s="258"/>
      <c r="N624" s="56"/>
      <c r="O624" s="28"/>
      <c r="P624" s="56"/>
      <c r="Q624" s="28"/>
      <c r="R624" s="132"/>
      <c r="S624" s="213"/>
      <c r="T624" s="285"/>
      <c r="U624" s="27" t="s">
        <v>34</v>
      </c>
      <c r="V624" s="186"/>
      <c r="W624" s="56"/>
      <c r="X624" s="187"/>
      <c r="Y624" s="187"/>
      <c r="Z624" s="187"/>
      <c r="AA624" s="62"/>
      <c r="AB624" s="62"/>
      <c r="AC624" s="188"/>
      <c r="AD624" s="258"/>
      <c r="AE624" s="258"/>
      <c r="AF624" s="56"/>
      <c r="AG624" s="28"/>
      <c r="AH624" s="56"/>
      <c r="AI624" s="28"/>
      <c r="AJ624" s="132"/>
      <c r="AK624" s="199"/>
      <c r="AL624" s="285"/>
      <c r="AM624" s="86" t="str">
        <f t="shared" si="54"/>
        <v/>
      </c>
      <c r="AN624" s="121" t="str">
        <f t="shared" si="55"/>
        <v/>
      </c>
      <c r="AO624" s="121" t="str">
        <f t="shared" si="56"/>
        <v/>
      </c>
      <c r="AP624" s="121" t="str">
        <f t="shared" si="57"/>
        <v/>
      </c>
      <c r="AQ624" s="87" t="str">
        <f t="shared" si="58"/>
        <v/>
      </c>
      <c r="AR624" s="37"/>
      <c r="AS624" s="233"/>
      <c r="AT624" s="37"/>
    </row>
    <row r="625" spans="2:46" ht="13.5" customHeight="1" x14ac:dyDescent="0.15">
      <c r="B625" s="285"/>
      <c r="C625" s="27" t="s">
        <v>35</v>
      </c>
      <c r="D625" s="186"/>
      <c r="E625" s="56"/>
      <c r="F625" s="187"/>
      <c r="G625" s="187"/>
      <c r="H625" s="187"/>
      <c r="I625" s="62"/>
      <c r="J625" s="62"/>
      <c r="K625" s="188"/>
      <c r="L625" s="258"/>
      <c r="M625" s="258"/>
      <c r="N625" s="56"/>
      <c r="O625" s="28"/>
      <c r="P625" s="56"/>
      <c r="Q625" s="28"/>
      <c r="R625" s="132"/>
      <c r="S625" s="213"/>
      <c r="T625" s="285"/>
      <c r="U625" s="27" t="s">
        <v>35</v>
      </c>
      <c r="V625" s="186"/>
      <c r="W625" s="56"/>
      <c r="X625" s="187"/>
      <c r="Y625" s="187"/>
      <c r="Z625" s="187"/>
      <c r="AA625" s="62"/>
      <c r="AB625" s="62"/>
      <c r="AC625" s="188"/>
      <c r="AD625" s="258"/>
      <c r="AE625" s="258"/>
      <c r="AF625" s="56"/>
      <c r="AG625" s="28"/>
      <c r="AH625" s="56"/>
      <c r="AI625" s="28"/>
      <c r="AJ625" s="132"/>
      <c r="AK625" s="199"/>
      <c r="AL625" s="285"/>
      <c r="AM625" s="86" t="str">
        <f t="shared" si="54"/>
        <v/>
      </c>
      <c r="AN625" s="121" t="str">
        <f t="shared" si="55"/>
        <v/>
      </c>
      <c r="AO625" s="121" t="str">
        <f t="shared" si="56"/>
        <v/>
      </c>
      <c r="AP625" s="121" t="str">
        <f t="shared" si="57"/>
        <v/>
      </c>
      <c r="AQ625" s="87" t="str">
        <f t="shared" si="58"/>
        <v/>
      </c>
      <c r="AR625" s="37"/>
      <c r="AS625" s="233"/>
      <c r="AT625" s="37"/>
    </row>
    <row r="626" spans="2:46" ht="13.5" customHeight="1" x14ac:dyDescent="0.15">
      <c r="B626" s="285"/>
      <c r="C626" s="27" t="s">
        <v>37</v>
      </c>
      <c r="D626" s="186"/>
      <c r="E626" s="56"/>
      <c r="F626" s="187"/>
      <c r="G626" s="187"/>
      <c r="H626" s="187"/>
      <c r="I626" s="62"/>
      <c r="J626" s="62"/>
      <c r="K626" s="188"/>
      <c r="L626" s="258"/>
      <c r="M626" s="258"/>
      <c r="N626" s="56"/>
      <c r="O626" s="28"/>
      <c r="P626" s="56"/>
      <c r="Q626" s="28"/>
      <c r="R626" s="132"/>
      <c r="S626" s="213"/>
      <c r="T626" s="285"/>
      <c r="U626" s="27" t="s">
        <v>37</v>
      </c>
      <c r="V626" s="186"/>
      <c r="W626" s="56"/>
      <c r="X626" s="187"/>
      <c r="Y626" s="187"/>
      <c r="Z626" s="187"/>
      <c r="AA626" s="62"/>
      <c r="AB626" s="62"/>
      <c r="AC626" s="188"/>
      <c r="AD626" s="258"/>
      <c r="AE626" s="258"/>
      <c r="AF626" s="56"/>
      <c r="AG626" s="28"/>
      <c r="AH626" s="56"/>
      <c r="AI626" s="28"/>
      <c r="AJ626" s="132"/>
      <c r="AK626" s="199"/>
      <c r="AL626" s="285"/>
      <c r="AM626" s="86" t="str">
        <f t="shared" si="54"/>
        <v/>
      </c>
      <c r="AN626" s="121" t="str">
        <f t="shared" si="55"/>
        <v/>
      </c>
      <c r="AO626" s="121" t="str">
        <f t="shared" si="56"/>
        <v/>
      </c>
      <c r="AP626" s="121" t="str">
        <f t="shared" si="57"/>
        <v/>
      </c>
      <c r="AQ626" s="87" t="str">
        <f t="shared" si="58"/>
        <v/>
      </c>
      <c r="AR626" s="37"/>
      <c r="AS626" s="233"/>
      <c r="AT626" s="37"/>
    </row>
    <row r="627" spans="2:46" ht="13.5" customHeight="1" thickBot="1" x14ac:dyDescent="0.2">
      <c r="B627" s="286"/>
      <c r="C627" s="27"/>
      <c r="D627" s="186"/>
      <c r="E627" s="56"/>
      <c r="F627" s="189"/>
      <c r="G627" s="189"/>
      <c r="H627" s="189"/>
      <c r="I627" s="56"/>
      <c r="J627" s="56"/>
      <c r="K627" s="188"/>
      <c r="L627" s="258"/>
      <c r="M627" s="258"/>
      <c r="N627" s="56"/>
      <c r="O627" s="28"/>
      <c r="P627" s="56"/>
      <c r="Q627" s="28"/>
      <c r="R627" s="184"/>
      <c r="S627" s="213"/>
      <c r="T627" s="286"/>
      <c r="U627" s="27"/>
      <c r="V627" s="186"/>
      <c r="W627" s="56"/>
      <c r="X627" s="189"/>
      <c r="Y627" s="189"/>
      <c r="Z627" s="189"/>
      <c r="AA627" s="56"/>
      <c r="AB627" s="56"/>
      <c r="AC627" s="188"/>
      <c r="AD627" s="258"/>
      <c r="AE627" s="258"/>
      <c r="AF627" s="56"/>
      <c r="AG627" s="28"/>
      <c r="AH627" s="56"/>
      <c r="AI627" s="28"/>
      <c r="AJ627" s="184"/>
      <c r="AK627" s="199"/>
      <c r="AL627" s="286"/>
      <c r="AM627" s="122" t="str">
        <f t="shared" si="54"/>
        <v/>
      </c>
      <c r="AN627" s="123" t="str">
        <f t="shared" si="55"/>
        <v/>
      </c>
      <c r="AO627" s="123" t="str">
        <f t="shared" si="56"/>
        <v/>
      </c>
      <c r="AP627" s="123" t="str">
        <f t="shared" si="57"/>
        <v/>
      </c>
      <c r="AQ627" s="124" t="str">
        <f t="shared" si="58"/>
        <v/>
      </c>
      <c r="AR627" s="37"/>
      <c r="AS627" s="233"/>
      <c r="AT627" s="37"/>
    </row>
    <row r="628" spans="2:46" ht="13.5" customHeight="1" x14ac:dyDescent="0.15">
      <c r="B628" s="284" t="s">
        <v>190</v>
      </c>
      <c r="C628" s="25" t="s">
        <v>33</v>
      </c>
      <c r="D628" s="39"/>
      <c r="E628" s="55"/>
      <c r="F628" s="96"/>
      <c r="G628" s="96"/>
      <c r="H628" s="96"/>
      <c r="I628" s="60"/>
      <c r="J628" s="60"/>
      <c r="K628" s="61"/>
      <c r="L628" s="257"/>
      <c r="M628" s="257"/>
      <c r="N628" s="55"/>
      <c r="O628" s="26"/>
      <c r="P628" s="55"/>
      <c r="Q628" s="26"/>
      <c r="R628" s="131"/>
      <c r="S628" s="213"/>
      <c r="T628" s="284" t="s">
        <v>190</v>
      </c>
      <c r="U628" s="25" t="s">
        <v>33</v>
      </c>
      <c r="V628" s="39"/>
      <c r="W628" s="55"/>
      <c r="X628" s="96"/>
      <c r="Y628" s="96"/>
      <c r="Z628" s="96"/>
      <c r="AA628" s="60"/>
      <c r="AB628" s="60"/>
      <c r="AC628" s="61"/>
      <c r="AD628" s="257"/>
      <c r="AE628" s="257"/>
      <c r="AF628" s="55"/>
      <c r="AG628" s="26"/>
      <c r="AH628" s="55"/>
      <c r="AI628" s="26"/>
      <c r="AJ628" s="131"/>
      <c r="AK628" s="199"/>
      <c r="AL628" s="284" t="s">
        <v>190</v>
      </c>
      <c r="AM628" s="119" t="str">
        <f t="shared" si="54"/>
        <v/>
      </c>
      <c r="AN628" s="95" t="str">
        <f t="shared" si="55"/>
        <v/>
      </c>
      <c r="AO628" s="95" t="str">
        <f t="shared" si="56"/>
        <v/>
      </c>
      <c r="AP628" s="95" t="str">
        <f t="shared" si="57"/>
        <v/>
      </c>
      <c r="AQ628" s="120" t="str">
        <f t="shared" si="58"/>
        <v/>
      </c>
      <c r="AR628" s="37"/>
      <c r="AS628" s="233"/>
      <c r="AT628" s="37"/>
    </row>
    <row r="629" spans="2:46" ht="13.5" customHeight="1" x14ac:dyDescent="0.15">
      <c r="B629" s="285"/>
      <c r="C629" s="27" t="s">
        <v>34</v>
      </c>
      <c r="D629" s="186"/>
      <c r="E629" s="56"/>
      <c r="F629" s="187"/>
      <c r="G629" s="187"/>
      <c r="H629" s="187"/>
      <c r="I629" s="62"/>
      <c r="J629" s="62"/>
      <c r="K629" s="188"/>
      <c r="L629" s="258"/>
      <c r="M629" s="258"/>
      <c r="N629" s="56"/>
      <c r="O629" s="28"/>
      <c r="P629" s="56"/>
      <c r="Q629" s="28"/>
      <c r="R629" s="132"/>
      <c r="S629" s="213"/>
      <c r="T629" s="285"/>
      <c r="U629" s="27" t="s">
        <v>34</v>
      </c>
      <c r="V629" s="186"/>
      <c r="W629" s="56"/>
      <c r="X629" s="187"/>
      <c r="Y629" s="187"/>
      <c r="Z629" s="187"/>
      <c r="AA629" s="62"/>
      <c r="AB629" s="62"/>
      <c r="AC629" s="188"/>
      <c r="AD629" s="258"/>
      <c r="AE629" s="258"/>
      <c r="AF629" s="56"/>
      <c r="AG629" s="28"/>
      <c r="AH629" s="56"/>
      <c r="AI629" s="28"/>
      <c r="AJ629" s="132"/>
      <c r="AK629" s="199"/>
      <c r="AL629" s="285"/>
      <c r="AM629" s="86" t="str">
        <f t="shared" si="54"/>
        <v/>
      </c>
      <c r="AN629" s="121" t="str">
        <f t="shared" si="55"/>
        <v/>
      </c>
      <c r="AO629" s="121" t="str">
        <f t="shared" si="56"/>
        <v/>
      </c>
      <c r="AP629" s="121" t="str">
        <f t="shared" si="57"/>
        <v/>
      </c>
      <c r="AQ629" s="87" t="str">
        <f t="shared" si="58"/>
        <v/>
      </c>
      <c r="AR629" s="37"/>
      <c r="AS629" s="233"/>
      <c r="AT629" s="37"/>
    </row>
    <row r="630" spans="2:46" ht="13.5" customHeight="1" x14ac:dyDescent="0.15">
      <c r="B630" s="285"/>
      <c r="C630" s="27" t="s">
        <v>35</v>
      </c>
      <c r="D630" s="186"/>
      <c r="E630" s="56"/>
      <c r="F630" s="187"/>
      <c r="G630" s="187"/>
      <c r="H630" s="187"/>
      <c r="I630" s="62"/>
      <c r="J630" s="62"/>
      <c r="K630" s="188"/>
      <c r="L630" s="258"/>
      <c r="M630" s="258"/>
      <c r="N630" s="56"/>
      <c r="O630" s="28"/>
      <c r="P630" s="56"/>
      <c r="Q630" s="28"/>
      <c r="R630" s="132"/>
      <c r="S630" s="213"/>
      <c r="T630" s="285"/>
      <c r="U630" s="27" t="s">
        <v>35</v>
      </c>
      <c r="V630" s="186"/>
      <c r="W630" s="56"/>
      <c r="X630" s="187"/>
      <c r="Y630" s="187"/>
      <c r="Z630" s="187"/>
      <c r="AA630" s="62"/>
      <c r="AB630" s="62"/>
      <c r="AC630" s="188"/>
      <c r="AD630" s="258"/>
      <c r="AE630" s="258"/>
      <c r="AF630" s="56"/>
      <c r="AG630" s="28"/>
      <c r="AH630" s="56"/>
      <c r="AI630" s="28"/>
      <c r="AJ630" s="132"/>
      <c r="AK630" s="199"/>
      <c r="AL630" s="285"/>
      <c r="AM630" s="86" t="str">
        <f t="shared" si="54"/>
        <v/>
      </c>
      <c r="AN630" s="121" t="str">
        <f t="shared" si="55"/>
        <v/>
      </c>
      <c r="AO630" s="121" t="str">
        <f t="shared" si="56"/>
        <v/>
      </c>
      <c r="AP630" s="121" t="str">
        <f t="shared" si="57"/>
        <v/>
      </c>
      <c r="AQ630" s="87" t="str">
        <f t="shared" si="58"/>
        <v/>
      </c>
      <c r="AR630" s="37"/>
      <c r="AS630" s="233"/>
      <c r="AT630" s="37"/>
    </row>
    <row r="631" spans="2:46" ht="13.5" customHeight="1" x14ac:dyDescent="0.15">
      <c r="B631" s="285"/>
      <c r="C631" s="27" t="s">
        <v>37</v>
      </c>
      <c r="D631" s="186"/>
      <c r="E631" s="56"/>
      <c r="F631" s="187"/>
      <c r="G631" s="187"/>
      <c r="H631" s="187"/>
      <c r="I631" s="62"/>
      <c r="J631" s="62"/>
      <c r="K631" s="188"/>
      <c r="L631" s="258"/>
      <c r="M631" s="258"/>
      <c r="N631" s="56"/>
      <c r="O631" s="28"/>
      <c r="P631" s="56"/>
      <c r="Q631" s="28"/>
      <c r="R631" s="132"/>
      <c r="S631" s="213"/>
      <c r="T631" s="285"/>
      <c r="U631" s="27" t="s">
        <v>37</v>
      </c>
      <c r="V631" s="186"/>
      <c r="W631" s="56"/>
      <c r="X631" s="187"/>
      <c r="Y631" s="187"/>
      <c r="Z631" s="187"/>
      <c r="AA631" s="62"/>
      <c r="AB631" s="62"/>
      <c r="AC631" s="188"/>
      <c r="AD631" s="258"/>
      <c r="AE631" s="258"/>
      <c r="AF631" s="56"/>
      <c r="AG631" s="28"/>
      <c r="AH631" s="56"/>
      <c r="AI631" s="28"/>
      <c r="AJ631" s="132"/>
      <c r="AK631" s="199"/>
      <c r="AL631" s="285"/>
      <c r="AM631" s="86" t="str">
        <f t="shared" si="54"/>
        <v/>
      </c>
      <c r="AN631" s="121" t="str">
        <f t="shared" si="55"/>
        <v/>
      </c>
      <c r="AO631" s="121" t="str">
        <f t="shared" si="56"/>
        <v/>
      </c>
      <c r="AP631" s="121" t="str">
        <f t="shared" si="57"/>
        <v/>
      </c>
      <c r="AQ631" s="87" t="str">
        <f t="shared" si="58"/>
        <v/>
      </c>
      <c r="AR631" s="37"/>
      <c r="AS631" s="233"/>
      <c r="AT631" s="37"/>
    </row>
    <row r="632" spans="2:46" ht="13.5" customHeight="1" thickBot="1" x14ac:dyDescent="0.2">
      <c r="B632" s="286"/>
      <c r="C632" s="27"/>
      <c r="D632" s="186"/>
      <c r="E632" s="56"/>
      <c r="F632" s="189"/>
      <c r="G632" s="189"/>
      <c r="H632" s="189"/>
      <c r="I632" s="56"/>
      <c r="J632" s="56"/>
      <c r="K632" s="188"/>
      <c r="L632" s="258"/>
      <c r="M632" s="258"/>
      <c r="N632" s="56"/>
      <c r="O632" s="28"/>
      <c r="P632" s="56"/>
      <c r="Q632" s="28"/>
      <c r="R632" s="184"/>
      <c r="S632" s="213"/>
      <c r="T632" s="286"/>
      <c r="U632" s="27"/>
      <c r="V632" s="186"/>
      <c r="W632" s="56"/>
      <c r="X632" s="189"/>
      <c r="Y632" s="189"/>
      <c r="Z632" s="189"/>
      <c r="AA632" s="56"/>
      <c r="AB632" s="56"/>
      <c r="AC632" s="188"/>
      <c r="AD632" s="258"/>
      <c r="AE632" s="258"/>
      <c r="AF632" s="56"/>
      <c r="AG632" s="28"/>
      <c r="AH632" s="56"/>
      <c r="AI632" s="28"/>
      <c r="AJ632" s="184"/>
      <c r="AK632" s="199"/>
      <c r="AL632" s="286"/>
      <c r="AM632" s="122" t="str">
        <f t="shared" si="54"/>
        <v/>
      </c>
      <c r="AN632" s="123" t="str">
        <f t="shared" si="55"/>
        <v/>
      </c>
      <c r="AO632" s="123" t="str">
        <f t="shared" si="56"/>
        <v/>
      </c>
      <c r="AP632" s="123" t="str">
        <f t="shared" si="57"/>
        <v/>
      </c>
      <c r="AQ632" s="124" t="str">
        <f t="shared" si="58"/>
        <v/>
      </c>
      <c r="AR632" s="37"/>
      <c r="AS632" s="233"/>
      <c r="AT632" s="37"/>
    </row>
    <row r="633" spans="2:46" ht="13.5" customHeight="1" x14ac:dyDescent="0.15">
      <c r="B633" s="284" t="s">
        <v>191</v>
      </c>
      <c r="C633" s="25" t="s">
        <v>33</v>
      </c>
      <c r="D633" s="39"/>
      <c r="E633" s="55"/>
      <c r="F633" s="96"/>
      <c r="G633" s="96"/>
      <c r="H633" s="96"/>
      <c r="I633" s="60"/>
      <c r="J633" s="60"/>
      <c r="K633" s="61"/>
      <c r="L633" s="257"/>
      <c r="M633" s="257"/>
      <c r="N633" s="55"/>
      <c r="O633" s="26"/>
      <c r="P633" s="55"/>
      <c r="Q633" s="26"/>
      <c r="R633" s="131"/>
      <c r="S633" s="213"/>
      <c r="T633" s="284" t="s">
        <v>191</v>
      </c>
      <c r="U633" s="25" t="s">
        <v>33</v>
      </c>
      <c r="V633" s="39"/>
      <c r="W633" s="55"/>
      <c r="X633" s="96"/>
      <c r="Y633" s="96"/>
      <c r="Z633" s="96"/>
      <c r="AA633" s="60"/>
      <c r="AB633" s="60"/>
      <c r="AC633" s="61"/>
      <c r="AD633" s="257"/>
      <c r="AE633" s="257"/>
      <c r="AF633" s="55"/>
      <c r="AG633" s="26"/>
      <c r="AH633" s="55"/>
      <c r="AI633" s="26"/>
      <c r="AJ633" s="131"/>
      <c r="AK633" s="199"/>
      <c r="AL633" s="284" t="s">
        <v>191</v>
      </c>
      <c r="AM633" s="119" t="str">
        <f t="shared" si="54"/>
        <v/>
      </c>
      <c r="AN633" s="95" t="str">
        <f t="shared" si="55"/>
        <v/>
      </c>
      <c r="AO633" s="95" t="str">
        <f t="shared" si="56"/>
        <v/>
      </c>
      <c r="AP633" s="95" t="str">
        <f t="shared" si="57"/>
        <v/>
      </c>
      <c r="AQ633" s="120" t="str">
        <f t="shared" si="58"/>
        <v/>
      </c>
      <c r="AR633" s="37"/>
      <c r="AS633" s="233"/>
      <c r="AT633" s="37"/>
    </row>
    <row r="634" spans="2:46" ht="13.5" customHeight="1" x14ac:dyDescent="0.15">
      <c r="B634" s="285"/>
      <c r="C634" s="27" t="s">
        <v>34</v>
      </c>
      <c r="D634" s="186"/>
      <c r="E634" s="56"/>
      <c r="F634" s="187"/>
      <c r="G634" s="187"/>
      <c r="H634" s="187"/>
      <c r="I634" s="62"/>
      <c r="J634" s="62"/>
      <c r="K634" s="188"/>
      <c r="L634" s="258"/>
      <c r="M634" s="258"/>
      <c r="N634" s="56"/>
      <c r="O634" s="28"/>
      <c r="P634" s="56"/>
      <c r="Q634" s="28"/>
      <c r="R634" s="132"/>
      <c r="S634" s="213"/>
      <c r="T634" s="285"/>
      <c r="U634" s="27" t="s">
        <v>34</v>
      </c>
      <c r="V634" s="186"/>
      <c r="W634" s="56"/>
      <c r="X634" s="187"/>
      <c r="Y634" s="187"/>
      <c r="Z634" s="187"/>
      <c r="AA634" s="62"/>
      <c r="AB634" s="62"/>
      <c r="AC634" s="188"/>
      <c r="AD634" s="258"/>
      <c r="AE634" s="258"/>
      <c r="AF634" s="56"/>
      <c r="AG634" s="28"/>
      <c r="AH634" s="56"/>
      <c r="AI634" s="28"/>
      <c r="AJ634" s="132"/>
      <c r="AK634" s="199"/>
      <c r="AL634" s="285"/>
      <c r="AM634" s="86" t="str">
        <f t="shared" si="54"/>
        <v/>
      </c>
      <c r="AN634" s="121" t="str">
        <f t="shared" si="55"/>
        <v/>
      </c>
      <c r="AO634" s="121" t="str">
        <f t="shared" si="56"/>
        <v/>
      </c>
      <c r="AP634" s="121" t="str">
        <f t="shared" si="57"/>
        <v/>
      </c>
      <c r="AQ634" s="87" t="str">
        <f t="shared" si="58"/>
        <v/>
      </c>
      <c r="AR634" s="37"/>
      <c r="AS634" s="233"/>
      <c r="AT634" s="37"/>
    </row>
    <row r="635" spans="2:46" ht="13.5" customHeight="1" x14ac:dyDescent="0.15">
      <c r="B635" s="285"/>
      <c r="C635" s="27" t="s">
        <v>35</v>
      </c>
      <c r="D635" s="186"/>
      <c r="E635" s="56"/>
      <c r="F635" s="187"/>
      <c r="G635" s="187"/>
      <c r="H635" s="187"/>
      <c r="I635" s="62"/>
      <c r="J635" s="62"/>
      <c r="K635" s="188"/>
      <c r="L635" s="258"/>
      <c r="M635" s="258"/>
      <c r="N635" s="56"/>
      <c r="O635" s="28"/>
      <c r="P635" s="56"/>
      <c r="Q635" s="28"/>
      <c r="R635" s="132"/>
      <c r="S635" s="213"/>
      <c r="T635" s="285"/>
      <c r="U635" s="27" t="s">
        <v>35</v>
      </c>
      <c r="V635" s="186"/>
      <c r="W635" s="56"/>
      <c r="X635" s="187"/>
      <c r="Y635" s="187"/>
      <c r="Z635" s="187"/>
      <c r="AA635" s="62"/>
      <c r="AB635" s="62"/>
      <c r="AC635" s="188"/>
      <c r="AD635" s="258"/>
      <c r="AE635" s="258"/>
      <c r="AF635" s="56"/>
      <c r="AG635" s="28"/>
      <c r="AH635" s="56"/>
      <c r="AI635" s="28"/>
      <c r="AJ635" s="132"/>
      <c r="AK635" s="199"/>
      <c r="AL635" s="285"/>
      <c r="AM635" s="86" t="str">
        <f t="shared" si="54"/>
        <v/>
      </c>
      <c r="AN635" s="121" t="str">
        <f t="shared" si="55"/>
        <v/>
      </c>
      <c r="AO635" s="121" t="str">
        <f t="shared" si="56"/>
        <v/>
      </c>
      <c r="AP635" s="121" t="str">
        <f t="shared" si="57"/>
        <v/>
      </c>
      <c r="AQ635" s="87" t="str">
        <f t="shared" si="58"/>
        <v/>
      </c>
      <c r="AR635" s="37"/>
      <c r="AS635" s="233"/>
      <c r="AT635" s="37"/>
    </row>
    <row r="636" spans="2:46" ht="13.5" customHeight="1" x14ac:dyDescent="0.15">
      <c r="B636" s="285"/>
      <c r="C636" s="27" t="s">
        <v>37</v>
      </c>
      <c r="D636" s="186"/>
      <c r="E636" s="56"/>
      <c r="F636" s="187"/>
      <c r="G636" s="187"/>
      <c r="H636" s="187"/>
      <c r="I636" s="62"/>
      <c r="J636" s="62"/>
      <c r="K636" s="188"/>
      <c r="L636" s="258"/>
      <c r="M636" s="258"/>
      <c r="N636" s="56"/>
      <c r="O636" s="28"/>
      <c r="P636" s="56"/>
      <c r="Q636" s="28"/>
      <c r="R636" s="132"/>
      <c r="S636" s="213"/>
      <c r="T636" s="285"/>
      <c r="U636" s="27" t="s">
        <v>37</v>
      </c>
      <c r="V636" s="186"/>
      <c r="W636" s="56"/>
      <c r="X636" s="187"/>
      <c r="Y636" s="187"/>
      <c r="Z636" s="187"/>
      <c r="AA636" s="62"/>
      <c r="AB636" s="62"/>
      <c r="AC636" s="188"/>
      <c r="AD636" s="258"/>
      <c r="AE636" s="258"/>
      <c r="AF636" s="56"/>
      <c r="AG636" s="28"/>
      <c r="AH636" s="56"/>
      <c r="AI636" s="28"/>
      <c r="AJ636" s="132"/>
      <c r="AK636" s="199"/>
      <c r="AL636" s="285"/>
      <c r="AM636" s="86" t="str">
        <f t="shared" si="54"/>
        <v/>
      </c>
      <c r="AN636" s="121" t="str">
        <f t="shared" si="55"/>
        <v/>
      </c>
      <c r="AO636" s="121" t="str">
        <f t="shared" si="56"/>
        <v/>
      </c>
      <c r="AP636" s="121" t="str">
        <f t="shared" si="57"/>
        <v/>
      </c>
      <c r="AQ636" s="87" t="str">
        <f t="shared" si="58"/>
        <v/>
      </c>
      <c r="AR636" s="37"/>
      <c r="AS636" s="233"/>
      <c r="AT636" s="37"/>
    </row>
    <row r="637" spans="2:46" ht="13.5" customHeight="1" thickBot="1" x14ac:dyDescent="0.2">
      <c r="B637" s="286"/>
      <c r="C637" s="29"/>
      <c r="D637" s="41"/>
      <c r="E637" s="58"/>
      <c r="F637" s="190"/>
      <c r="G637" s="190"/>
      <c r="H637" s="190"/>
      <c r="I637" s="58"/>
      <c r="J637" s="58"/>
      <c r="K637" s="63"/>
      <c r="L637" s="259"/>
      <c r="M637" s="259"/>
      <c r="N637" s="58"/>
      <c r="O637" s="35"/>
      <c r="P637" s="58"/>
      <c r="Q637" s="35"/>
      <c r="R637" s="180"/>
      <c r="S637" s="213"/>
      <c r="T637" s="286"/>
      <c r="U637" s="29"/>
      <c r="V637" s="41"/>
      <c r="W637" s="58"/>
      <c r="X637" s="190"/>
      <c r="Y637" s="190"/>
      <c r="Z637" s="190"/>
      <c r="AA637" s="58"/>
      <c r="AB637" s="58"/>
      <c r="AC637" s="63"/>
      <c r="AD637" s="259"/>
      <c r="AE637" s="259"/>
      <c r="AF637" s="58"/>
      <c r="AG637" s="35"/>
      <c r="AH637" s="58"/>
      <c r="AI637" s="35"/>
      <c r="AJ637" s="180"/>
      <c r="AK637" s="199"/>
      <c r="AL637" s="286"/>
      <c r="AM637" s="122" t="str">
        <f t="shared" si="54"/>
        <v/>
      </c>
      <c r="AN637" s="123" t="str">
        <f t="shared" si="55"/>
        <v/>
      </c>
      <c r="AO637" s="123" t="str">
        <f t="shared" si="56"/>
        <v/>
      </c>
      <c r="AP637" s="123" t="str">
        <f t="shared" si="57"/>
        <v/>
      </c>
      <c r="AQ637" s="124" t="str">
        <f t="shared" si="58"/>
        <v/>
      </c>
      <c r="AR637" s="37"/>
      <c r="AS637" s="233"/>
      <c r="AT637" s="37"/>
    </row>
    <row r="638" spans="2:46" ht="13.5" customHeight="1" thickBot="1" x14ac:dyDescent="0.2">
      <c r="B638" s="213"/>
      <c r="C638" s="213"/>
      <c r="D638" s="213"/>
      <c r="E638" s="213"/>
      <c r="F638" s="213"/>
      <c r="G638" s="213"/>
      <c r="H638" s="213"/>
      <c r="I638" s="213"/>
      <c r="J638" s="213"/>
      <c r="K638" s="213"/>
      <c r="L638" s="213"/>
      <c r="M638" s="213"/>
      <c r="N638" s="213"/>
      <c r="O638" s="249"/>
      <c r="P638" s="213"/>
      <c r="Q638" s="213"/>
      <c r="R638" s="91"/>
      <c r="S638" s="213"/>
      <c r="T638" s="213"/>
      <c r="U638" s="213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49"/>
      <c r="AH638" s="213"/>
      <c r="AI638" s="213"/>
      <c r="AJ638" s="91"/>
      <c r="AK638" s="199"/>
      <c r="AL638" s="199"/>
      <c r="AM638" s="40"/>
      <c r="AN638" s="40"/>
      <c r="AO638" s="40"/>
      <c r="AP638" s="37"/>
      <c r="AQ638" s="37"/>
      <c r="AR638" s="37"/>
      <c r="AS638" s="233"/>
      <c r="AT638" s="37"/>
    </row>
    <row r="639" spans="2:46" ht="13.95" customHeight="1" x14ac:dyDescent="0.15">
      <c r="B639" s="139"/>
      <c r="C639" s="202"/>
      <c r="D639" s="101"/>
      <c r="E639" s="260"/>
      <c r="F639" s="30" t="s">
        <v>50</v>
      </c>
      <c r="G639" s="203" t="s">
        <v>50</v>
      </c>
      <c r="H639" s="203" t="s">
        <v>50</v>
      </c>
      <c r="I639" s="203" t="s">
        <v>50</v>
      </c>
      <c r="J639" s="203" t="s">
        <v>50</v>
      </c>
      <c r="K639" s="102"/>
      <c r="L639" s="102"/>
      <c r="M639" s="102"/>
      <c r="N639" s="102"/>
      <c r="O639" s="251"/>
      <c r="P639" s="102"/>
      <c r="Q639" s="103"/>
      <c r="R639" s="104"/>
      <c r="T639" s="139"/>
      <c r="U639" s="202"/>
      <c r="V639" s="101"/>
      <c r="W639" s="260"/>
      <c r="X639" s="30" t="s">
        <v>50</v>
      </c>
      <c r="Y639" s="203" t="s">
        <v>50</v>
      </c>
      <c r="Z639" s="203" t="s">
        <v>50</v>
      </c>
      <c r="AA639" s="203" t="s">
        <v>50</v>
      </c>
      <c r="AB639" s="203" t="s">
        <v>50</v>
      </c>
      <c r="AC639" s="102"/>
      <c r="AD639" s="102"/>
      <c r="AE639" s="102"/>
      <c r="AF639" s="102"/>
      <c r="AG639" s="251"/>
      <c r="AH639" s="102"/>
      <c r="AI639" s="103"/>
      <c r="AJ639" s="104"/>
    </row>
    <row r="640" spans="2:46" ht="14.4" customHeight="1" thickBot="1" x14ac:dyDescent="0.2">
      <c r="B640" s="140"/>
      <c r="C640" s="199"/>
      <c r="F640" s="90" t="s">
        <v>29</v>
      </c>
      <c r="G640" s="249" t="s">
        <v>40</v>
      </c>
      <c r="H640" s="249" t="s">
        <v>43</v>
      </c>
      <c r="I640" s="249" t="s">
        <v>46</v>
      </c>
      <c r="J640" s="249" t="s">
        <v>56</v>
      </c>
      <c r="R640" s="105"/>
      <c r="T640" s="140"/>
      <c r="U640" s="199"/>
      <c r="V640" s="8"/>
      <c r="W640" s="231"/>
      <c r="X640" s="90" t="s">
        <v>29</v>
      </c>
      <c r="Y640" s="249" t="s">
        <v>40</v>
      </c>
      <c r="Z640" s="249" t="s">
        <v>43</v>
      </c>
      <c r="AA640" s="249" t="s">
        <v>46</v>
      </c>
      <c r="AB640" s="249" t="s">
        <v>56</v>
      </c>
      <c r="AC640" s="12"/>
      <c r="AD640" s="12"/>
      <c r="AE640" s="12"/>
      <c r="AF640" s="12"/>
      <c r="AH640" s="12"/>
      <c r="AI640" s="13"/>
      <c r="AJ640" s="105"/>
    </row>
    <row r="641" spans="2:36" x14ac:dyDescent="0.15">
      <c r="B641" s="284" t="s">
        <v>192</v>
      </c>
      <c r="C641" s="25" t="s">
        <v>33</v>
      </c>
      <c r="D641" s="106"/>
      <c r="E641" s="261"/>
      <c r="F641" s="135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30.745439000000001</v>
      </c>
      <c r="G641" s="135">
        <f t="shared" si="59"/>
        <v>34.585008000000002</v>
      </c>
      <c r="H641" s="135">
        <f t="shared" si="59"/>
        <v>0.96458774999999997</v>
      </c>
      <c r="I641" s="135">
        <f t="shared" si="59"/>
        <v>0.97049595</v>
      </c>
      <c r="J641" s="135">
        <f t="shared" si="59"/>
        <v>5.3431739999999998E-2</v>
      </c>
      <c r="K641" s="109"/>
      <c r="L641" s="109"/>
      <c r="M641" s="109"/>
      <c r="N641" s="109"/>
      <c r="O641" s="262"/>
      <c r="P641" s="109"/>
      <c r="Q641" s="110"/>
      <c r="R641" s="111"/>
      <c r="T641" s="284" t="s">
        <v>192</v>
      </c>
      <c r="U641" s="25" t="s">
        <v>33</v>
      </c>
      <c r="V641" s="106"/>
      <c r="W641" s="261"/>
      <c r="X641" s="135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31.872326999999999</v>
      </c>
      <c r="Y641" s="135">
        <f t="shared" si="60"/>
        <v>35.417076000000002</v>
      </c>
      <c r="Z641" s="135">
        <f t="shared" si="60"/>
        <v>0.96593403</v>
      </c>
      <c r="AA641" s="135">
        <f t="shared" si="60"/>
        <v>0.97274152000000003</v>
      </c>
      <c r="AB641" s="135">
        <f t="shared" si="60"/>
        <v>5.3015395999999999E-2</v>
      </c>
      <c r="AC641" s="109"/>
      <c r="AD641" s="109"/>
      <c r="AE641" s="109"/>
      <c r="AF641" s="109"/>
      <c r="AG641" s="262"/>
      <c r="AH641" s="109"/>
      <c r="AI641" s="110"/>
      <c r="AJ641" s="111"/>
    </row>
    <row r="642" spans="2:36" x14ac:dyDescent="0.15">
      <c r="B642" s="285"/>
      <c r="C642" s="27" t="s">
        <v>34</v>
      </c>
      <c r="D642" s="107"/>
      <c r="E642" s="263"/>
      <c r="F642" s="18">
        <f t="shared" si="59"/>
        <v>34.567943999999997</v>
      </c>
      <c r="G642" s="18">
        <f t="shared" si="59"/>
        <v>37.973402</v>
      </c>
      <c r="H642" s="18">
        <f t="shared" si="59"/>
        <v>0.97925969000000002</v>
      </c>
      <c r="I642" s="18">
        <f t="shared" si="59"/>
        <v>0.98419467000000005</v>
      </c>
      <c r="J642" s="18">
        <f t="shared" si="59"/>
        <v>3.5030579999999999E-2</v>
      </c>
      <c r="K642" s="112"/>
      <c r="L642" s="112"/>
      <c r="M642" s="112"/>
      <c r="N642" s="112"/>
      <c r="O642" s="264"/>
      <c r="P642" s="112"/>
      <c r="Q642" s="113"/>
      <c r="R642" s="114"/>
      <c r="T642" s="285"/>
      <c r="U642" s="27" t="s">
        <v>34</v>
      </c>
      <c r="V642" s="107"/>
      <c r="W642" s="263"/>
      <c r="X642" s="18">
        <f t="shared" si="60"/>
        <v>35.323202999999999</v>
      </c>
      <c r="Y642" s="18">
        <f t="shared" si="60"/>
        <v>38.762155999999997</v>
      </c>
      <c r="Z642" s="18">
        <f t="shared" si="60"/>
        <v>0.98083980000000004</v>
      </c>
      <c r="AA642" s="18">
        <f t="shared" si="60"/>
        <v>0.98567245999999997</v>
      </c>
      <c r="AB642" s="18">
        <f t="shared" si="60"/>
        <v>3.3215507999999998E-2</v>
      </c>
      <c r="AC642" s="112"/>
      <c r="AD642" s="112"/>
      <c r="AE642" s="112"/>
      <c r="AF642" s="112"/>
      <c r="AG642" s="264"/>
      <c r="AH642" s="112"/>
      <c r="AI642" s="113"/>
      <c r="AJ642" s="114"/>
    </row>
    <row r="643" spans="2:36" x14ac:dyDescent="0.15">
      <c r="B643" s="285"/>
      <c r="C643" s="27" t="s">
        <v>35</v>
      </c>
      <c r="D643" s="107"/>
      <c r="E643" s="263"/>
      <c r="F643" s="18">
        <f t="shared" si="59"/>
        <v>38.726160999999998</v>
      </c>
      <c r="G643" s="18">
        <f t="shared" si="59"/>
        <v>42.200006000000002</v>
      </c>
      <c r="H643" s="18">
        <f t="shared" si="59"/>
        <v>0.98923137999999999</v>
      </c>
      <c r="I643" s="18">
        <f t="shared" si="59"/>
        <v>0.99259790000000003</v>
      </c>
      <c r="J643" s="18">
        <f t="shared" si="59"/>
        <v>1.7133443000000002E-2</v>
      </c>
      <c r="K643" s="112"/>
      <c r="L643" s="112"/>
      <c r="M643" s="112"/>
      <c r="N643" s="112"/>
      <c r="O643" s="264"/>
      <c r="P643" s="112"/>
      <c r="Q643" s="113"/>
      <c r="R643" s="114"/>
      <c r="T643" s="285"/>
      <c r="U643" s="27" t="s">
        <v>35</v>
      </c>
      <c r="V643" s="107"/>
      <c r="W643" s="263"/>
      <c r="X643" s="18">
        <f t="shared" si="60"/>
        <v>39.252572999999998</v>
      </c>
      <c r="Y643" s="18">
        <f t="shared" si="60"/>
        <v>42.252352000000002</v>
      </c>
      <c r="Z643" s="18">
        <f t="shared" si="60"/>
        <v>0.99008406000000004</v>
      </c>
      <c r="AA643" s="18">
        <f t="shared" si="60"/>
        <v>0.99341058999999998</v>
      </c>
      <c r="AB643" s="18">
        <f t="shared" si="60"/>
        <v>1.5165012E-2</v>
      </c>
      <c r="AC643" s="112"/>
      <c r="AD643" s="112"/>
      <c r="AE643" s="112"/>
      <c r="AF643" s="112"/>
      <c r="AG643" s="264"/>
      <c r="AH643" s="112"/>
      <c r="AI643" s="113"/>
      <c r="AJ643" s="114"/>
    </row>
    <row r="644" spans="2:36" x14ac:dyDescent="0.15">
      <c r="B644" s="285"/>
      <c r="C644" s="27" t="s">
        <v>37</v>
      </c>
      <c r="D644" s="107"/>
      <c r="E644" s="263"/>
      <c r="F644" s="18">
        <f t="shared" si="59"/>
        <v>42.778632999999999</v>
      </c>
      <c r="G644" s="18">
        <f t="shared" si="59"/>
        <v>45.823965000000001</v>
      </c>
      <c r="H644" s="18">
        <f t="shared" si="59"/>
        <v>0.99348610999999998</v>
      </c>
      <c r="I644" s="18">
        <f t="shared" si="59"/>
        <v>0.99641436000000005</v>
      </c>
      <c r="J644" s="18">
        <f t="shared" si="59"/>
        <v>7.4972412999999996E-3</v>
      </c>
      <c r="K644" s="112"/>
      <c r="L644" s="112"/>
      <c r="M644" s="112"/>
      <c r="N644" s="112"/>
      <c r="O644" s="264"/>
      <c r="P644" s="112"/>
      <c r="Q644" s="113"/>
      <c r="R644" s="114"/>
      <c r="T644" s="285"/>
      <c r="U644" s="27" t="s">
        <v>37</v>
      </c>
      <c r="V644" s="107"/>
      <c r="W644" s="263"/>
      <c r="X644" s="18">
        <f t="shared" si="60"/>
        <v>43.299007000000003</v>
      </c>
      <c r="Y644" s="18">
        <f t="shared" si="60"/>
        <v>46.273217000000002</v>
      </c>
      <c r="Z644" s="18">
        <f t="shared" si="60"/>
        <v>0.99389035999999997</v>
      </c>
      <c r="AA644" s="18">
        <f t="shared" si="60"/>
        <v>0.99659695999999998</v>
      </c>
      <c r="AB644" s="18">
        <f t="shared" si="60"/>
        <v>6.3919946999999996E-3</v>
      </c>
      <c r="AC644" s="112"/>
      <c r="AD644" s="112"/>
      <c r="AE644" s="112"/>
      <c r="AF644" s="112"/>
      <c r="AG644" s="264"/>
      <c r="AH644" s="112"/>
      <c r="AI644" s="113"/>
      <c r="AJ644" s="114"/>
    </row>
    <row r="645" spans="2:36" ht="12.6" customHeight="1" thickBot="1" x14ac:dyDescent="0.2">
      <c r="B645" s="286"/>
      <c r="C645" s="29"/>
      <c r="D645" s="108"/>
      <c r="E645" s="265"/>
      <c r="F645" s="185"/>
      <c r="G645" s="185"/>
      <c r="H645" s="185"/>
      <c r="I645" s="185"/>
      <c r="J645" s="185"/>
      <c r="K645" s="115"/>
      <c r="L645" s="115"/>
      <c r="M645" s="115"/>
      <c r="N645" s="115"/>
      <c r="O645" s="266"/>
      <c r="P645" s="115"/>
      <c r="Q645" s="116"/>
      <c r="R645" s="117"/>
      <c r="T645" s="286"/>
      <c r="U645" s="29"/>
      <c r="V645" s="108"/>
      <c r="W645" s="265"/>
      <c r="X645" s="185"/>
      <c r="Y645" s="185"/>
      <c r="Z645" s="185"/>
      <c r="AA645" s="185"/>
      <c r="AB645" s="185"/>
      <c r="AC645" s="115"/>
      <c r="AD645" s="115"/>
      <c r="AE645" s="115"/>
      <c r="AF645" s="115"/>
      <c r="AG645" s="266"/>
      <c r="AH645" s="115"/>
      <c r="AI645" s="116"/>
      <c r="AJ645" s="117"/>
    </row>
    <row r="646" spans="2:36" x14ac:dyDescent="0.15">
      <c r="B646" s="290" t="s">
        <v>193</v>
      </c>
      <c r="C646" s="25" t="s">
        <v>33</v>
      </c>
      <c r="D646" s="106"/>
      <c r="E646" s="261"/>
      <c r="F646" s="135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32.730441999999996</v>
      </c>
      <c r="G646" s="135">
        <f t="shared" si="61"/>
        <v>36.408819999999999</v>
      </c>
      <c r="H646" s="135">
        <f t="shared" si="61"/>
        <v>0.97057735999999994</v>
      </c>
      <c r="I646" s="135">
        <f t="shared" si="61"/>
        <v>0.97863462000000001</v>
      </c>
      <c r="J646" s="135">
        <f t="shared" si="61"/>
        <v>6.3507670000000002E-2</v>
      </c>
      <c r="K646" s="109"/>
      <c r="L646" s="109"/>
      <c r="M646" s="109"/>
      <c r="N646" s="109"/>
      <c r="O646" s="262"/>
      <c r="P646" s="109"/>
      <c r="Q646" s="110"/>
      <c r="R646" s="111"/>
      <c r="T646" s="290" t="s">
        <v>193</v>
      </c>
      <c r="U646" s="25" t="s">
        <v>33</v>
      </c>
      <c r="V646" s="106"/>
      <c r="W646" s="261"/>
      <c r="X646" s="135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33.210563999999998</v>
      </c>
      <c r="Y646" s="135">
        <f t="shared" si="62"/>
        <v>36.913960000000003</v>
      </c>
      <c r="Z646" s="135">
        <f t="shared" si="62"/>
        <v>0.97125521999999997</v>
      </c>
      <c r="AA646" s="135">
        <f t="shared" si="62"/>
        <v>0.98008923999999997</v>
      </c>
      <c r="AB646" s="135">
        <f t="shared" si="62"/>
        <v>6.6937090000000005E-2</v>
      </c>
      <c r="AC646" s="109"/>
      <c r="AD646" s="109"/>
      <c r="AE646" s="109"/>
      <c r="AF646" s="109"/>
      <c r="AG646" s="262"/>
      <c r="AH646" s="109"/>
      <c r="AI646" s="110"/>
      <c r="AJ646" s="111"/>
    </row>
    <row r="647" spans="2:36" x14ac:dyDescent="0.15">
      <c r="B647" s="285"/>
      <c r="C647" s="27" t="s">
        <v>34</v>
      </c>
      <c r="D647" s="107"/>
      <c r="E647" s="263"/>
      <c r="F647" s="18">
        <f t="shared" si="61"/>
        <v>35.792200000000001</v>
      </c>
      <c r="G647" s="18">
        <f t="shared" si="61"/>
        <v>39.173876</v>
      </c>
      <c r="H647" s="18">
        <f t="shared" si="61"/>
        <v>0.98107065000000004</v>
      </c>
      <c r="I647" s="18">
        <f t="shared" si="61"/>
        <v>0.98708724999999997</v>
      </c>
      <c r="J647" s="18">
        <f t="shared" si="61"/>
        <v>4.3788724000000001E-2</v>
      </c>
      <c r="K647" s="112"/>
      <c r="L647" s="112"/>
      <c r="M647" s="112"/>
      <c r="N647" s="112"/>
      <c r="O647" s="264"/>
      <c r="P647" s="112"/>
      <c r="Q647" s="113"/>
      <c r="R647" s="114"/>
      <c r="T647" s="285"/>
      <c r="U647" s="27" t="s">
        <v>34</v>
      </c>
      <c r="V647" s="107"/>
      <c r="W647" s="263"/>
      <c r="X647" s="18">
        <f t="shared" si="62"/>
        <v>36.292040999999998</v>
      </c>
      <c r="Y647" s="18">
        <f t="shared" si="62"/>
        <v>39.790390000000002</v>
      </c>
      <c r="Z647" s="18">
        <f t="shared" si="62"/>
        <v>0.98297155000000003</v>
      </c>
      <c r="AA647" s="18">
        <f t="shared" si="62"/>
        <v>0.98839853</v>
      </c>
      <c r="AB647" s="18">
        <f t="shared" si="62"/>
        <v>4.1529555000000003E-2</v>
      </c>
      <c r="AC647" s="112"/>
      <c r="AD647" s="112"/>
      <c r="AE647" s="112"/>
      <c r="AF647" s="112"/>
      <c r="AG647" s="264"/>
      <c r="AH647" s="112"/>
      <c r="AI647" s="113"/>
      <c r="AJ647" s="114"/>
    </row>
    <row r="648" spans="2:36" x14ac:dyDescent="0.15">
      <c r="B648" s="285"/>
      <c r="C648" s="27" t="s">
        <v>35</v>
      </c>
      <c r="D648" s="107"/>
      <c r="E648" s="263"/>
      <c r="F648" s="18">
        <f t="shared" si="61"/>
        <v>39.613785</v>
      </c>
      <c r="G648" s="18">
        <f t="shared" si="61"/>
        <v>42.967789000000003</v>
      </c>
      <c r="H648" s="18">
        <f t="shared" si="61"/>
        <v>0.98981825999999995</v>
      </c>
      <c r="I648" s="18">
        <f t="shared" si="61"/>
        <v>0.99354534999999999</v>
      </c>
      <c r="J648" s="18">
        <f t="shared" si="61"/>
        <v>2.271948E-2</v>
      </c>
      <c r="K648" s="112"/>
      <c r="L648" s="112"/>
      <c r="M648" s="112"/>
      <c r="N648" s="112"/>
      <c r="O648" s="264"/>
      <c r="P648" s="112"/>
      <c r="Q648" s="113"/>
      <c r="R648" s="114"/>
      <c r="T648" s="285"/>
      <c r="U648" s="27" t="s">
        <v>35</v>
      </c>
      <c r="V648" s="107"/>
      <c r="W648" s="263"/>
      <c r="X648" s="18">
        <f t="shared" si="62"/>
        <v>40.428184000000002</v>
      </c>
      <c r="Y648" s="18">
        <f t="shared" si="62"/>
        <v>43.692261999999999</v>
      </c>
      <c r="Z648" s="18">
        <f t="shared" si="62"/>
        <v>0.99097575999999998</v>
      </c>
      <c r="AA648" s="18">
        <f t="shared" si="62"/>
        <v>0.99443250999999999</v>
      </c>
      <c r="AB648" s="18">
        <f t="shared" si="62"/>
        <v>2.0460323999999998E-2</v>
      </c>
      <c r="AC648" s="112"/>
      <c r="AD648" s="112"/>
      <c r="AE648" s="112"/>
      <c r="AF648" s="112"/>
      <c r="AG648" s="264"/>
      <c r="AH648" s="112"/>
      <c r="AI648" s="113"/>
      <c r="AJ648" s="114"/>
    </row>
    <row r="649" spans="2:36" x14ac:dyDescent="0.15">
      <c r="B649" s="285"/>
      <c r="C649" s="27" t="s">
        <v>37</v>
      </c>
      <c r="D649" s="107"/>
      <c r="E649" s="263"/>
      <c r="F649" s="18">
        <f t="shared" si="61"/>
        <v>43.748060000000002</v>
      </c>
      <c r="G649" s="18">
        <f t="shared" si="61"/>
        <v>46.735697999999999</v>
      </c>
      <c r="H649" s="18">
        <f t="shared" si="61"/>
        <v>0.99397247</v>
      </c>
      <c r="I649" s="18">
        <f t="shared" si="61"/>
        <v>0.99690378000000002</v>
      </c>
      <c r="J649" s="18">
        <f t="shared" si="61"/>
        <v>1.0080256500000001E-2</v>
      </c>
      <c r="K649" s="112"/>
      <c r="L649" s="112"/>
      <c r="M649" s="112"/>
      <c r="N649" s="112"/>
      <c r="O649" s="264"/>
      <c r="P649" s="112"/>
      <c r="Q649" s="113"/>
      <c r="R649" s="114"/>
      <c r="T649" s="285"/>
      <c r="U649" s="27" t="s">
        <v>37</v>
      </c>
      <c r="V649" s="107"/>
      <c r="W649" s="263"/>
      <c r="X649" s="18">
        <f t="shared" si="62"/>
        <v>44.338576000000003</v>
      </c>
      <c r="Y649" s="18">
        <f t="shared" si="62"/>
        <v>47.2654</v>
      </c>
      <c r="Z649" s="18">
        <f t="shared" si="62"/>
        <v>0.99436795</v>
      </c>
      <c r="AA649" s="18">
        <f t="shared" si="62"/>
        <v>0.99731338999999997</v>
      </c>
      <c r="AB649" s="18">
        <f t="shared" si="62"/>
        <v>9.2250390000000008E-3</v>
      </c>
      <c r="AC649" s="112"/>
      <c r="AD649" s="112"/>
      <c r="AE649" s="112"/>
      <c r="AF649" s="112"/>
      <c r="AG649" s="264"/>
      <c r="AH649" s="112"/>
      <c r="AI649" s="113"/>
      <c r="AJ649" s="114"/>
    </row>
    <row r="650" spans="2:36" ht="12.6" customHeight="1" thickBot="1" x14ac:dyDescent="0.2">
      <c r="B650" s="286"/>
      <c r="C650" s="29"/>
      <c r="D650" s="108"/>
      <c r="E650" s="265"/>
      <c r="F650" s="185"/>
      <c r="G650" s="185"/>
      <c r="H650" s="185"/>
      <c r="I650" s="185"/>
      <c r="J650" s="185"/>
      <c r="K650" s="115"/>
      <c r="L650" s="115"/>
      <c r="M650" s="115"/>
      <c r="N650" s="115"/>
      <c r="O650" s="266"/>
      <c r="P650" s="115"/>
      <c r="Q650" s="116"/>
      <c r="R650" s="117"/>
      <c r="T650" s="286"/>
      <c r="U650" s="29"/>
      <c r="V650" s="108"/>
      <c r="W650" s="265"/>
      <c r="X650" s="185"/>
      <c r="Y650" s="185"/>
      <c r="Z650" s="185"/>
      <c r="AA650" s="185"/>
      <c r="AB650" s="185"/>
      <c r="AC650" s="115"/>
      <c r="AD650" s="115"/>
      <c r="AE650" s="115"/>
      <c r="AF650" s="115"/>
      <c r="AG650" s="266"/>
      <c r="AH650" s="115"/>
      <c r="AI650" s="116"/>
      <c r="AJ650" s="117"/>
    </row>
    <row r="651" spans="2:36" ht="13.95" customHeight="1" x14ac:dyDescent="0.15">
      <c r="B651" s="303" t="s">
        <v>194</v>
      </c>
      <c r="C651" s="25" t="s">
        <v>33</v>
      </c>
      <c r="D651" s="106"/>
      <c r="E651" s="261"/>
      <c r="F651" s="135">
        <f t="shared" ref="F651:J654" si="63">F646-F641</f>
        <v>1.9850029999999954</v>
      </c>
      <c r="G651" s="135">
        <f t="shared" si="63"/>
        <v>1.8238119999999967</v>
      </c>
      <c r="H651" s="135">
        <f t="shared" si="63"/>
        <v>5.9896099999999786E-3</v>
      </c>
      <c r="I651" s="135">
        <f t="shared" si="63"/>
        <v>8.1386700000000145E-3</v>
      </c>
      <c r="J651" s="135">
        <f t="shared" si="63"/>
        <v>1.0075930000000004E-2</v>
      </c>
      <c r="K651" s="109"/>
      <c r="L651" s="109"/>
      <c r="M651" s="109"/>
      <c r="N651" s="109"/>
      <c r="O651" s="262"/>
      <c r="P651" s="109"/>
      <c r="Q651" s="110"/>
      <c r="R651" s="111"/>
      <c r="T651" s="303" t="s">
        <v>194</v>
      </c>
      <c r="U651" s="25" t="s">
        <v>33</v>
      </c>
      <c r="V651" s="106"/>
      <c r="W651" s="261"/>
      <c r="X651" s="135">
        <f t="shared" ref="X651:AB654" si="64">X646-X641</f>
        <v>1.3382369999999995</v>
      </c>
      <c r="Y651" s="135">
        <f t="shared" si="64"/>
        <v>1.4968840000000014</v>
      </c>
      <c r="Z651" s="135">
        <f t="shared" si="64"/>
        <v>5.3211899999999757E-3</v>
      </c>
      <c r="AA651" s="135">
        <f t="shared" si="64"/>
        <v>7.3477199999999465E-3</v>
      </c>
      <c r="AB651" s="135">
        <f t="shared" si="64"/>
        <v>1.3921694000000005E-2</v>
      </c>
      <c r="AC651" s="109"/>
      <c r="AD651" s="109"/>
      <c r="AE651" s="109"/>
      <c r="AF651" s="109"/>
      <c r="AG651" s="262"/>
      <c r="AH651" s="109"/>
      <c r="AI651" s="110"/>
      <c r="AJ651" s="111"/>
    </row>
    <row r="652" spans="2:36" x14ac:dyDescent="0.15">
      <c r="B652" s="285"/>
      <c r="C652" s="27" t="s">
        <v>34</v>
      </c>
      <c r="D652" s="107"/>
      <c r="E652" s="263"/>
      <c r="F652" s="18">
        <f t="shared" si="63"/>
        <v>1.224256000000004</v>
      </c>
      <c r="G652" s="18">
        <f t="shared" si="63"/>
        <v>1.2004739999999998</v>
      </c>
      <c r="H652" s="18">
        <f t="shared" si="63"/>
        <v>1.8109600000000281E-3</v>
      </c>
      <c r="I652" s="18">
        <f t="shared" si="63"/>
        <v>2.8925799999999224E-3</v>
      </c>
      <c r="J652" s="18">
        <f t="shared" si="63"/>
        <v>8.7581440000000024E-3</v>
      </c>
      <c r="K652" s="112"/>
      <c r="L652" s="112"/>
      <c r="M652" s="112"/>
      <c r="N652" s="112"/>
      <c r="O652" s="264"/>
      <c r="P652" s="112"/>
      <c r="Q652" s="113"/>
      <c r="R652" s="114"/>
      <c r="T652" s="285"/>
      <c r="U652" s="27" t="s">
        <v>34</v>
      </c>
      <c r="V652" s="107"/>
      <c r="W652" s="263"/>
      <c r="X652" s="18">
        <f t="shared" si="64"/>
        <v>0.96883799999999809</v>
      </c>
      <c r="Y652" s="18">
        <f t="shared" si="64"/>
        <v>1.0282340000000048</v>
      </c>
      <c r="Z652" s="18">
        <f t="shared" si="64"/>
        <v>2.1317499999999878E-3</v>
      </c>
      <c r="AA652" s="18">
        <f t="shared" si="64"/>
        <v>2.7260700000000249E-3</v>
      </c>
      <c r="AB652" s="18">
        <f t="shared" si="64"/>
        <v>8.314047000000005E-3</v>
      </c>
      <c r="AC652" s="112"/>
      <c r="AD652" s="112"/>
      <c r="AE652" s="112"/>
      <c r="AF652" s="112"/>
      <c r="AG652" s="264"/>
      <c r="AH652" s="112"/>
      <c r="AI652" s="113"/>
      <c r="AJ652" s="114"/>
    </row>
    <row r="653" spans="2:36" x14ac:dyDescent="0.15">
      <c r="B653" s="285"/>
      <c r="C653" s="27" t="s">
        <v>35</v>
      </c>
      <c r="D653" s="107"/>
      <c r="E653" s="263"/>
      <c r="F653" s="18">
        <f t="shared" si="63"/>
        <v>0.88762400000000241</v>
      </c>
      <c r="G653" s="18">
        <f t="shared" si="63"/>
        <v>0.76778300000000144</v>
      </c>
      <c r="H653" s="18">
        <f t="shared" si="63"/>
        <v>5.8687999999995633E-4</v>
      </c>
      <c r="I653" s="18">
        <f t="shared" si="63"/>
        <v>9.4744999999996082E-4</v>
      </c>
      <c r="J653" s="18">
        <f t="shared" si="63"/>
        <v>5.5860369999999986E-3</v>
      </c>
      <c r="K653" s="112"/>
      <c r="L653" s="112"/>
      <c r="M653" s="112"/>
      <c r="N653" s="112"/>
      <c r="O653" s="264"/>
      <c r="P653" s="112"/>
      <c r="Q653" s="113"/>
      <c r="R653" s="114"/>
      <c r="T653" s="285"/>
      <c r="U653" s="27" t="s">
        <v>35</v>
      </c>
      <c r="V653" s="107"/>
      <c r="W653" s="263"/>
      <c r="X653" s="18">
        <f t="shared" si="64"/>
        <v>1.1756110000000035</v>
      </c>
      <c r="Y653" s="18">
        <f t="shared" si="64"/>
        <v>1.4399099999999976</v>
      </c>
      <c r="Z653" s="18">
        <f t="shared" si="64"/>
        <v>8.9169999999993976E-4</v>
      </c>
      <c r="AA653" s="18">
        <f t="shared" si="64"/>
        <v>1.0219200000000095E-3</v>
      </c>
      <c r="AB653" s="18">
        <f t="shared" si="64"/>
        <v>5.2953119999999982E-3</v>
      </c>
      <c r="AC653" s="112"/>
      <c r="AD653" s="112"/>
      <c r="AE653" s="112"/>
      <c r="AF653" s="112"/>
      <c r="AG653" s="264"/>
      <c r="AH653" s="112"/>
      <c r="AI653" s="113"/>
      <c r="AJ653" s="114"/>
    </row>
    <row r="654" spans="2:36" x14ac:dyDescent="0.15">
      <c r="B654" s="285"/>
      <c r="C654" s="27" t="s">
        <v>37</v>
      </c>
      <c r="D654" s="107"/>
      <c r="E654" s="263"/>
      <c r="F654" s="18">
        <f t="shared" si="63"/>
        <v>0.96942700000000315</v>
      </c>
      <c r="G654" s="18">
        <f t="shared" si="63"/>
        <v>0.91173299999999813</v>
      </c>
      <c r="H654" s="18">
        <f t="shared" si="63"/>
        <v>4.86360000000019E-4</v>
      </c>
      <c r="I654" s="18">
        <f t="shared" si="63"/>
        <v>4.8941999999996266E-4</v>
      </c>
      <c r="J654" s="18">
        <f t="shared" si="63"/>
        <v>2.5830152000000011E-3</v>
      </c>
      <c r="K654" s="112"/>
      <c r="L654" s="112"/>
      <c r="M654" s="112"/>
      <c r="N654" s="112"/>
      <c r="O654" s="264"/>
      <c r="P654" s="112"/>
      <c r="Q654" s="113"/>
      <c r="R654" s="114"/>
      <c r="T654" s="285"/>
      <c r="U654" s="27" t="s">
        <v>37</v>
      </c>
      <c r="V654" s="107"/>
      <c r="W654" s="263"/>
      <c r="X654" s="18">
        <f t="shared" si="64"/>
        <v>1.0395690000000002</v>
      </c>
      <c r="Y654" s="18">
        <f t="shared" si="64"/>
        <v>0.99218299999999715</v>
      </c>
      <c r="Z654" s="18">
        <f t="shared" si="64"/>
        <v>4.7759000000002771E-4</v>
      </c>
      <c r="AA654" s="18">
        <f t="shared" si="64"/>
        <v>7.1642999999999013E-4</v>
      </c>
      <c r="AB654" s="18">
        <f t="shared" si="64"/>
        <v>2.8330443000000012E-3</v>
      </c>
      <c r="AC654" s="112"/>
      <c r="AD654" s="112"/>
      <c r="AE654" s="112"/>
      <c r="AF654" s="112"/>
      <c r="AG654" s="264"/>
      <c r="AH654" s="112"/>
      <c r="AI654" s="113"/>
      <c r="AJ654" s="114"/>
    </row>
    <row r="655" spans="2:36" ht="12.6" customHeight="1" thickBot="1" x14ac:dyDescent="0.2">
      <c r="B655" s="286"/>
      <c r="C655" s="29"/>
      <c r="D655" s="108"/>
      <c r="E655" s="265"/>
      <c r="F655" s="185"/>
      <c r="G655" s="185"/>
      <c r="H655" s="185"/>
      <c r="I655" s="185"/>
      <c r="J655" s="185"/>
      <c r="K655" s="115"/>
      <c r="L655" s="115"/>
      <c r="M655" s="115"/>
      <c r="N655" s="115"/>
      <c r="O655" s="266"/>
      <c r="P655" s="115"/>
      <c r="Q655" s="116"/>
      <c r="R655" s="117"/>
      <c r="T655" s="286"/>
      <c r="U655" s="29"/>
      <c r="V655" s="108"/>
      <c r="W655" s="265"/>
      <c r="X655" s="185"/>
      <c r="Y655" s="185"/>
      <c r="Z655" s="185"/>
      <c r="AA655" s="185"/>
      <c r="AB655" s="185"/>
      <c r="AC655" s="115"/>
      <c r="AD655" s="115"/>
      <c r="AE655" s="115"/>
      <c r="AF655" s="115"/>
      <c r="AG655" s="266"/>
      <c r="AH655" s="115"/>
      <c r="AI655" s="116"/>
      <c r="AJ655" s="117"/>
    </row>
    <row r="675" spans="2:10" x14ac:dyDescent="0.15">
      <c r="B675" s="293"/>
      <c r="C675" s="213"/>
      <c r="D675" s="213"/>
      <c r="E675" s="90"/>
      <c r="F675" s="157"/>
      <c r="G675" s="157"/>
      <c r="H675" s="157"/>
      <c r="I675" s="90"/>
      <c r="J675" s="90"/>
    </row>
    <row r="676" spans="2:10" x14ac:dyDescent="0.15">
      <c r="B676" s="292"/>
      <c r="C676" s="213"/>
      <c r="D676" s="213"/>
      <c r="E676" s="90"/>
      <c r="F676" s="157"/>
      <c r="G676" s="157"/>
      <c r="H676" s="157"/>
      <c r="I676" s="90"/>
      <c r="J676" s="90"/>
    </row>
    <row r="677" spans="2:10" x14ac:dyDescent="0.15">
      <c r="B677" s="292"/>
      <c r="C677" s="213"/>
      <c r="D677" s="213"/>
      <c r="E677" s="90"/>
      <c r="F677" s="157"/>
      <c r="G677" s="157"/>
      <c r="H677" s="157"/>
      <c r="I677" s="90"/>
      <c r="J677" s="90"/>
    </row>
    <row r="678" spans="2:10" x14ac:dyDescent="0.15">
      <c r="B678" s="292"/>
      <c r="C678" s="213"/>
      <c r="D678" s="213"/>
      <c r="E678" s="90"/>
      <c r="F678" s="157"/>
      <c r="G678" s="157"/>
      <c r="H678" s="157"/>
      <c r="I678" s="90"/>
      <c r="J678" s="90"/>
    </row>
    <row r="679" spans="2:10" x14ac:dyDescent="0.15">
      <c r="B679" s="292"/>
      <c r="C679" s="213"/>
      <c r="D679" s="213"/>
      <c r="E679" s="90"/>
      <c r="F679" s="157"/>
      <c r="G679" s="157"/>
      <c r="H679" s="157"/>
      <c r="I679" s="90"/>
      <c r="J679" s="90"/>
    </row>
    <row r="680" spans="2:10" x14ac:dyDescent="0.15">
      <c r="B680" s="293"/>
      <c r="C680" s="213"/>
      <c r="D680" s="213"/>
      <c r="E680" s="90"/>
      <c r="F680" s="157"/>
      <c r="G680" s="157"/>
      <c r="H680" s="157"/>
      <c r="I680" s="157"/>
      <c r="J680" s="157"/>
    </row>
    <row r="681" spans="2:10" x14ac:dyDescent="0.15">
      <c r="B681" s="292"/>
      <c r="C681" s="213"/>
      <c r="D681" s="213"/>
      <c r="E681" s="90"/>
      <c r="F681" s="157"/>
      <c r="G681" s="157"/>
      <c r="H681" s="157"/>
      <c r="I681" s="157"/>
      <c r="J681" s="157"/>
    </row>
    <row r="682" spans="2:10" x14ac:dyDescent="0.15">
      <c r="B682" s="292"/>
      <c r="C682" s="213"/>
      <c r="D682" s="213"/>
      <c r="E682" s="90"/>
      <c r="F682" s="157"/>
      <c r="G682" s="157"/>
      <c r="H682" s="157"/>
      <c r="I682" s="157"/>
      <c r="J682" s="157"/>
    </row>
    <row r="683" spans="2:10" x14ac:dyDescent="0.15">
      <c r="B683" s="292"/>
      <c r="C683" s="213"/>
      <c r="D683" s="213"/>
      <c r="E683" s="90"/>
      <c r="F683" s="157"/>
      <c r="G683" s="157"/>
      <c r="H683" s="157"/>
      <c r="I683" s="157"/>
      <c r="J683" s="157"/>
    </row>
    <row r="684" spans="2:10" x14ac:dyDescent="0.15">
      <c r="B684" s="292"/>
      <c r="C684" s="213"/>
      <c r="D684" s="213"/>
      <c r="E684" s="90"/>
      <c r="F684" s="157"/>
      <c r="G684" s="157"/>
      <c r="H684" s="157"/>
      <c r="I684" s="157"/>
      <c r="J684" s="157"/>
    </row>
    <row r="685" spans="2:10" x14ac:dyDescent="0.15">
      <c r="B685" s="293"/>
      <c r="C685" s="213"/>
      <c r="D685" s="213"/>
      <c r="E685" s="90"/>
      <c r="F685" s="157"/>
      <c r="G685" s="157"/>
      <c r="H685" s="157"/>
      <c r="I685" s="157"/>
      <c r="J685" s="157"/>
    </row>
    <row r="686" spans="2:10" x14ac:dyDescent="0.15">
      <c r="B686" s="292"/>
      <c r="C686" s="213"/>
      <c r="D686" s="213"/>
      <c r="E686" s="90"/>
      <c r="F686" s="157"/>
      <c r="G686" s="157"/>
      <c r="H686" s="157"/>
      <c r="I686" s="157"/>
      <c r="J686" s="157"/>
    </row>
    <row r="687" spans="2:10" x14ac:dyDescent="0.15">
      <c r="B687" s="292"/>
      <c r="C687" s="213"/>
      <c r="D687" s="213"/>
      <c r="E687" s="90"/>
      <c r="F687" s="157"/>
      <c r="G687" s="157"/>
      <c r="H687" s="157"/>
      <c r="I687" s="157"/>
      <c r="J687" s="157"/>
    </row>
    <row r="688" spans="2:10" x14ac:dyDescent="0.15">
      <c r="B688" s="292"/>
      <c r="C688" s="213"/>
      <c r="D688" s="213"/>
      <c r="E688" s="90"/>
      <c r="F688" s="157"/>
      <c r="G688" s="157"/>
      <c r="H688" s="157"/>
      <c r="I688" s="157"/>
      <c r="J688" s="157"/>
    </row>
    <row r="689" spans="2:10" x14ac:dyDescent="0.15">
      <c r="B689" s="292"/>
      <c r="C689" s="213"/>
      <c r="D689" s="213"/>
      <c r="E689" s="90"/>
      <c r="F689" s="157"/>
      <c r="G689" s="157"/>
      <c r="H689" s="157"/>
      <c r="I689" s="157"/>
      <c r="J689" s="157"/>
    </row>
  </sheetData>
  <mergeCells count="399">
    <mergeCell ref="BD3:BF3"/>
    <mergeCell ref="B21:B22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L178:AL18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AL463:AL467"/>
    <mergeCell ref="T568:T572"/>
    <mergeCell ref="T563:T567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B313:B31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5:B9"/>
    <mergeCell ref="T618:T622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T453:T457"/>
    <mergeCell ref="AL268:AL272"/>
    <mergeCell ref="AV21:AX21"/>
    <mergeCell ref="AL393:AL397"/>
    <mergeCell ref="AL258:AL262"/>
    <mergeCell ref="T443:T447"/>
    <mergeCell ref="AL103:AL107"/>
    <mergeCell ref="T418:T422"/>
    <mergeCell ref="AL628:AL632"/>
    <mergeCell ref="B308:B31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T53:T57"/>
    <mergeCell ref="C31:R31"/>
    <mergeCell ref="B538:B542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"/>
  <sheetViews>
    <sheetView workbookViewId="0"/>
  </sheetViews>
  <sheetFormatPr defaultRowHeight="15.6" x14ac:dyDescent="0.25"/>
  <sheetData/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Summary (auto)</vt:lpstr>
      <vt:lpstr>RGB-PSNR</vt:lpstr>
      <vt:lpstr>YUV-PSNR</vt:lpstr>
      <vt:lpstr>YUV-SSIM</vt:lpstr>
      <vt:lpstr>YUV-IVSSIM</vt:lpstr>
      <vt:lpstr>LPIPS</vt:lpstr>
      <vt:lpstr>fruit</vt:lpstr>
      <vt:lpstr>breakfast</vt:lpstr>
      <vt:lpstr>breakfast_track</vt:lpstr>
      <vt:lpstr>breakfast_semitrack</vt:lpstr>
      <vt:lpstr>cinema_track</vt:lpstr>
      <vt:lpstr>cinema_semitrack</vt:lpstr>
      <vt:lpstr>breakdance_track</vt:lpstr>
      <vt:lpstr>breakdance_semitrack</vt:lpstr>
      <vt:lpstr>bartender_track</vt:lpstr>
      <vt:lpstr>bartender_semitrack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2025-07-02T11:53:18Z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