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"/>
    </mc:Choice>
  </mc:AlternateContent>
  <xr:revisionPtr revIDLastSave="0" documentId="13_ncr:1_{618DB31A-EC18-4E40-AC20-801A999A9982}" xr6:coauthVersionLast="47" xr6:coauthVersionMax="47" xr10:uidLastSave="{00000000-0000-0000-0000-000000000000}"/>
  <bookViews>
    <workbookView xWindow="15180" yWindow="4152" windowWidth="11904" windowHeight="12120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fruit" sheetId="7" r:id="rId7"/>
    <sheet name="breakfast" sheetId="8" r:id="rId8"/>
    <sheet name="breakfast_track" sheetId="9" r:id="rId9"/>
    <sheet name="breakfast_semitrack" sheetId="10" r:id="rId10"/>
    <sheet name="cinema_track" sheetId="11" r:id="rId11"/>
    <sheet name="cinema_semitrack" sheetId="12" r:id="rId12"/>
    <sheet name="breakdance_track" sheetId="13" r:id="rId13"/>
    <sheet name="breakdance_semitrack" sheetId="14" r:id="rId14"/>
    <sheet name="bartender_track" sheetId="15" r:id="rId15"/>
    <sheet name="bartender_semitrack" sheetId="16" r:id="rId16"/>
  </sheets>
  <functionGroups builtInGroupCount="19"/>
  <externalReferences>
    <externalReference r:id="rId17"/>
    <externalReference r:id="rId1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54" i="8" l="1"/>
  <c r="I654" i="8"/>
  <c r="H654" i="8"/>
  <c r="G654" i="8"/>
  <c r="AA653" i="8"/>
  <c r="X653" i="8"/>
  <c r="I653" i="8"/>
  <c r="AA652" i="8"/>
  <c r="Z652" i="8"/>
  <c r="X652" i="8"/>
  <c r="J652" i="8"/>
  <c r="Y651" i="8"/>
  <c r="X651" i="8"/>
  <c r="J651" i="8"/>
  <c r="I651" i="8"/>
  <c r="F651" i="8"/>
  <c r="AB649" i="8"/>
  <c r="AB654" i="8" s="1"/>
  <c r="AA649" i="8"/>
  <c r="AA654" i="8" s="1"/>
  <c r="Z649" i="8"/>
  <c r="Z654" i="8" s="1"/>
  <c r="Y649" i="8"/>
  <c r="Y654" i="8" s="1"/>
  <c r="X649" i="8"/>
  <c r="X654" i="8" s="1"/>
  <c r="J649" i="8"/>
  <c r="I649" i="8"/>
  <c r="H649" i="8"/>
  <c r="G649" i="8"/>
  <c r="F649" i="8"/>
  <c r="F654" i="8" s="1"/>
  <c r="AB648" i="8"/>
  <c r="AB653" i="8" s="1"/>
  <c r="AA648" i="8"/>
  <c r="Z648" i="8"/>
  <c r="Z653" i="8" s="1"/>
  <c r="Y648" i="8"/>
  <c r="Y653" i="8" s="1"/>
  <c r="X648" i="8"/>
  <c r="J648" i="8"/>
  <c r="J653" i="8" s="1"/>
  <c r="I648" i="8"/>
  <c r="H648" i="8"/>
  <c r="G648" i="8"/>
  <c r="F648" i="8"/>
  <c r="AB647" i="8"/>
  <c r="AA647" i="8"/>
  <c r="Z647" i="8"/>
  <c r="Y647" i="8"/>
  <c r="Y652" i="8" s="1"/>
  <c r="X647" i="8"/>
  <c r="J647" i="8"/>
  <c r="I647" i="8"/>
  <c r="I652" i="8" s="1"/>
  <c r="H647" i="8"/>
  <c r="H652" i="8" s="1"/>
  <c r="G647" i="8"/>
  <c r="G652" i="8" s="1"/>
  <c r="F647" i="8"/>
  <c r="F652" i="8" s="1"/>
  <c r="AB646" i="8"/>
  <c r="AB651" i="8" s="1"/>
  <c r="AA646" i="8"/>
  <c r="AA651" i="8" s="1"/>
  <c r="Z646" i="8"/>
  <c r="Z651" i="8" s="1"/>
  <c r="Y646" i="8"/>
  <c r="X646" i="8"/>
  <c r="J646" i="8"/>
  <c r="I646" i="8"/>
  <c r="H646" i="8"/>
  <c r="H651" i="8" s="1"/>
  <c r="G646" i="8"/>
  <c r="G651" i="8" s="1"/>
  <c r="F646" i="8"/>
  <c r="AB644" i="8"/>
  <c r="AA644" i="8"/>
  <c r="Z644" i="8"/>
  <c r="Y644" i="8"/>
  <c r="X644" i="8"/>
  <c r="J644" i="8"/>
  <c r="I644" i="8"/>
  <c r="H644" i="8"/>
  <c r="G644" i="8"/>
  <c r="F644" i="8"/>
  <c r="AB643" i="8"/>
  <c r="AA643" i="8"/>
  <c r="Z643" i="8"/>
  <c r="Y643" i="8"/>
  <c r="X643" i="8"/>
  <c r="J643" i="8"/>
  <c r="I643" i="8"/>
  <c r="H643" i="8"/>
  <c r="H653" i="8" s="1"/>
  <c r="G643" i="8"/>
  <c r="G653" i="8" s="1"/>
  <c r="F643" i="8"/>
  <c r="F653" i="8" s="1"/>
  <c r="AB642" i="8"/>
  <c r="AB652" i="8" s="1"/>
  <c r="AA642" i="8"/>
  <c r="Z642" i="8"/>
  <c r="Y642" i="8"/>
  <c r="X642" i="8"/>
  <c r="J642" i="8"/>
  <c r="I642" i="8"/>
  <c r="H642" i="8"/>
  <c r="G642" i="8"/>
  <c r="F642" i="8"/>
  <c r="AB641" i="8"/>
  <c r="AA641" i="8"/>
  <c r="Z641" i="8"/>
  <c r="Y641" i="8"/>
  <c r="X641" i="8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E8" i="8" s="1"/>
  <c r="W25" i="8"/>
  <c r="W7" i="8" s="1"/>
  <c r="E25" i="8"/>
  <c r="W24" i="8"/>
  <c r="W6" i="8" s="1"/>
  <c r="E24" i="8"/>
  <c r="E6" i="8" s="1"/>
  <c r="W23" i="8"/>
  <c r="W5" i="8" s="1"/>
  <c r="E23" i="8"/>
  <c r="U13" i="8"/>
  <c r="C13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AJ7" i="8"/>
  <c r="AI7" i="8"/>
  <c r="AH7" i="8"/>
  <c r="AB7" i="8"/>
  <c r="AA7" i="8"/>
  <c r="Z7" i="8"/>
  <c r="Y7" i="8"/>
  <c r="X7" i="8"/>
  <c r="R7" i="8"/>
  <c r="Q7" i="8"/>
  <c r="P7" i="8"/>
  <c r="P10" i="8" s="1"/>
  <c r="J7" i="8"/>
  <c r="I7" i="8"/>
  <c r="H7" i="8"/>
  <c r="G7" i="8"/>
  <c r="F7" i="8"/>
  <c r="E7" i="8"/>
  <c r="AJ6" i="8"/>
  <c r="AI6" i="8"/>
  <c r="AH6" i="8"/>
  <c r="AB6" i="8"/>
  <c r="AA6" i="8"/>
  <c r="Z6" i="8"/>
  <c r="Y6" i="8"/>
  <c r="X6" i="8"/>
  <c r="R6" i="8"/>
  <c r="Q6" i="8"/>
  <c r="P6" i="8"/>
  <c r="J6" i="8"/>
  <c r="I6" i="8"/>
  <c r="H6" i="8"/>
  <c r="G6" i="8"/>
  <c r="F6" i="8"/>
  <c r="AJ5" i="8"/>
  <c r="AJ10" i="8" s="1"/>
  <c r="AI5" i="8"/>
  <c r="AI10" i="8" s="1"/>
  <c r="AH5" i="8"/>
  <c r="AH10" i="8" s="1"/>
  <c r="AB5" i="8"/>
  <c r="AA5" i="8"/>
  <c r="Z5" i="8"/>
  <c r="Y5" i="8"/>
  <c r="X5" i="8"/>
  <c r="R5" i="8"/>
  <c r="R10" i="8" s="1"/>
  <c r="Q5" i="8"/>
  <c r="Q10" i="8" s="1"/>
  <c r="P5" i="8"/>
  <c r="J5" i="8"/>
  <c r="I5" i="8"/>
  <c r="H5" i="8"/>
  <c r="G5" i="8"/>
  <c r="F5" i="8"/>
  <c r="E5" i="8"/>
  <c r="AL2" i="8"/>
  <c r="U2" i="8"/>
  <c r="T2" i="8"/>
  <c r="C2" i="8"/>
  <c r="X654" i="7"/>
  <c r="J654" i="7"/>
  <c r="AB652" i="7"/>
  <c r="AA652" i="7"/>
  <c r="Z652" i="7"/>
  <c r="Y652" i="7"/>
  <c r="I652" i="7"/>
  <c r="H652" i="7"/>
  <c r="Z651" i="7"/>
  <c r="Y651" i="7"/>
  <c r="AB649" i="7"/>
  <c r="AB654" i="7" s="1"/>
  <c r="AA649" i="7"/>
  <c r="AA654" i="7" s="1"/>
  <c r="Z649" i="7"/>
  <c r="Z654" i="7" s="1"/>
  <c r="Y649" i="7"/>
  <c r="X649" i="7"/>
  <c r="J649" i="7"/>
  <c r="I649" i="7"/>
  <c r="I654" i="7" s="1"/>
  <c r="H649" i="7"/>
  <c r="H654" i="7" s="1"/>
  <c r="G649" i="7"/>
  <c r="G654" i="7" s="1"/>
  <c r="F649" i="7"/>
  <c r="F654" i="7" s="1"/>
  <c r="AB648" i="7"/>
  <c r="AB653" i="7" s="1"/>
  <c r="AA648" i="7"/>
  <c r="AA653" i="7" s="1"/>
  <c r="Z648" i="7"/>
  <c r="Z653" i="7" s="1"/>
  <c r="Y648" i="7"/>
  <c r="Y653" i="7" s="1"/>
  <c r="X648" i="7"/>
  <c r="X653" i="7" s="1"/>
  <c r="J648" i="7"/>
  <c r="J653" i="7" s="1"/>
  <c r="I648" i="7"/>
  <c r="H648" i="7"/>
  <c r="G648" i="7"/>
  <c r="G653" i="7" s="1"/>
  <c r="F648" i="7"/>
  <c r="F653" i="7" s="1"/>
  <c r="AB647" i="7"/>
  <c r="AA647" i="7"/>
  <c r="Z647" i="7"/>
  <c r="Y647" i="7"/>
  <c r="X647" i="7"/>
  <c r="J647" i="7"/>
  <c r="I647" i="7"/>
  <c r="H647" i="7"/>
  <c r="G647" i="7"/>
  <c r="G652" i="7" s="1"/>
  <c r="F647" i="7"/>
  <c r="F652" i="7" s="1"/>
  <c r="AB646" i="7"/>
  <c r="AB651" i="7" s="1"/>
  <c r="AA646" i="7"/>
  <c r="Z646" i="7"/>
  <c r="Y646" i="7"/>
  <c r="X646" i="7"/>
  <c r="X651" i="7" s="1"/>
  <c r="J646" i="7"/>
  <c r="J651" i="7" s="1"/>
  <c r="I646" i="7"/>
  <c r="I651" i="7" s="1"/>
  <c r="H646" i="7"/>
  <c r="H651" i="7" s="1"/>
  <c r="G646" i="7"/>
  <c r="G651" i="7" s="1"/>
  <c r="F646" i="7"/>
  <c r="F651" i="7" s="1"/>
  <c r="AB644" i="7"/>
  <c r="AA644" i="7"/>
  <c r="Z644" i="7"/>
  <c r="Y644" i="7"/>
  <c r="Y654" i="7" s="1"/>
  <c r="X644" i="7"/>
  <c r="J644" i="7"/>
  <c r="I644" i="7"/>
  <c r="H644" i="7"/>
  <c r="G644" i="7"/>
  <c r="F644" i="7"/>
  <c r="AB643" i="7"/>
  <c r="AA643" i="7"/>
  <c r="Z643" i="7"/>
  <c r="Y643" i="7"/>
  <c r="X643" i="7"/>
  <c r="J643" i="7"/>
  <c r="I643" i="7"/>
  <c r="I653" i="7" s="1"/>
  <c r="H643" i="7"/>
  <c r="H653" i="7" s="1"/>
  <c r="G643" i="7"/>
  <c r="F643" i="7"/>
  <c r="AB642" i="7"/>
  <c r="AA642" i="7"/>
  <c r="Z642" i="7"/>
  <c r="Y642" i="7"/>
  <c r="X642" i="7"/>
  <c r="X652" i="7" s="1"/>
  <c r="J642" i="7"/>
  <c r="J652" i="7" s="1"/>
  <c r="I642" i="7"/>
  <c r="H642" i="7"/>
  <c r="G642" i="7"/>
  <c r="F642" i="7"/>
  <c r="AB641" i="7"/>
  <c r="AA641" i="7"/>
  <c r="AA651" i="7" s="1"/>
  <c r="Z641" i="7"/>
  <c r="Y641" i="7"/>
  <c r="X641" i="7"/>
  <c r="J641" i="7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W8" i="7" s="1"/>
  <c r="E26" i="7"/>
  <c r="W25" i="7"/>
  <c r="W7" i="7" s="1"/>
  <c r="E25" i="7"/>
  <c r="E7" i="7" s="1"/>
  <c r="W24" i="7"/>
  <c r="E24" i="7"/>
  <c r="E6" i="7" s="1"/>
  <c r="W23" i="7"/>
  <c r="W5" i="7" s="1"/>
  <c r="E23" i="7"/>
  <c r="E5" i="7" s="1"/>
  <c r="U13" i="7"/>
  <c r="C13" i="7"/>
  <c r="AJ8" i="7"/>
  <c r="AI8" i="7"/>
  <c r="AH8" i="7"/>
  <c r="AB8" i="7"/>
  <c r="AA8" i="7"/>
  <c r="Z8" i="7"/>
  <c r="Y8" i="7"/>
  <c r="X8" i="7"/>
  <c r="R8" i="7"/>
  <c r="Q8" i="7"/>
  <c r="P8" i="7"/>
  <c r="J8" i="7"/>
  <c r="I8" i="7"/>
  <c r="H8" i="7"/>
  <c r="G8" i="7"/>
  <c r="F8" i="7"/>
  <c r="E8" i="7"/>
  <c r="AJ7" i="7"/>
  <c r="AI7" i="7"/>
  <c r="AH7" i="7"/>
  <c r="AB7" i="7"/>
  <c r="AA7" i="7"/>
  <c r="Z7" i="7"/>
  <c r="Y7" i="7"/>
  <c r="X7" i="7"/>
  <c r="R7" i="7"/>
  <c r="Q7" i="7"/>
  <c r="P7" i="7"/>
  <c r="J7" i="7"/>
  <c r="I7" i="7"/>
  <c r="H7" i="7"/>
  <c r="G7" i="7"/>
  <c r="F7" i="7"/>
  <c r="AJ6" i="7"/>
  <c r="AI6" i="7"/>
  <c r="AH6" i="7"/>
  <c r="AB6" i="7"/>
  <c r="AA6" i="7"/>
  <c r="Z6" i="7"/>
  <c r="Y6" i="7"/>
  <c r="X6" i="7"/>
  <c r="W6" i="7"/>
  <c r="R6" i="7"/>
  <c r="Q6" i="7"/>
  <c r="Q10" i="7" s="1"/>
  <c r="P6" i="7"/>
  <c r="J6" i="7"/>
  <c r="I6" i="7"/>
  <c r="H6" i="7"/>
  <c r="G6" i="7"/>
  <c r="F6" i="7"/>
  <c r="AJ5" i="7"/>
  <c r="AJ10" i="7" s="1"/>
  <c r="AI5" i="7"/>
  <c r="AI10" i="7" s="1"/>
  <c r="AH5" i="7"/>
  <c r="AH10" i="7" s="1"/>
  <c r="AB5" i="7"/>
  <c r="AA5" i="7"/>
  <c r="Z5" i="7"/>
  <c r="Y5" i="7"/>
  <c r="X5" i="7"/>
  <c r="R5" i="7"/>
  <c r="R10" i="7" s="1"/>
  <c r="Q5" i="7"/>
  <c r="P5" i="7"/>
  <c r="P10" i="7" s="1"/>
  <c r="J5" i="7"/>
  <c r="I5" i="7"/>
  <c r="H5" i="7"/>
  <c r="G5" i="7"/>
  <c r="F5" i="7"/>
  <c r="AL2" i="7"/>
  <c r="U2" i="7"/>
  <c r="T2" i="7"/>
  <c r="C2" i="7"/>
  <c r="AP5" i="8"/>
  <c r="AM5" i="8"/>
  <c r="AO5" i="8"/>
  <c r="AQ5" i="7"/>
  <c r="AO5" i="7"/>
  <c r="AM5" i="7"/>
  <c r="AN5" i="8"/>
  <c r="AQ5" i="8"/>
  <c r="AP5" i="7"/>
  <c r="AN5" i="7"/>
  <c r="X654" i="16" l="1"/>
  <c r="Y653" i="16"/>
  <c r="H653" i="16"/>
  <c r="F653" i="16"/>
  <c r="AB652" i="16"/>
  <c r="H652" i="16"/>
  <c r="Z651" i="16"/>
  <c r="AB649" i="16"/>
  <c r="AB654" i="16" s="1"/>
  <c r="AA649" i="16"/>
  <c r="AA654" i="16" s="1"/>
  <c r="Z649" i="16"/>
  <c r="Y649" i="16"/>
  <c r="Y654" i="16" s="1"/>
  <c r="X649" i="16"/>
  <c r="J649" i="16"/>
  <c r="J654" i="16" s="1"/>
  <c r="I649" i="16"/>
  <c r="H649" i="16"/>
  <c r="H654" i="16" s="1"/>
  <c r="G649" i="16"/>
  <c r="G654" i="16" s="1"/>
  <c r="F649" i="16"/>
  <c r="F654" i="16" s="1"/>
  <c r="AB648" i="16"/>
  <c r="AA648" i="16"/>
  <c r="AA653" i="16" s="1"/>
  <c r="Z648" i="16"/>
  <c r="Z653" i="16" s="1"/>
  <c r="Y648" i="16"/>
  <c r="X648" i="16"/>
  <c r="X653" i="16" s="1"/>
  <c r="J648" i="16"/>
  <c r="J653" i="16" s="1"/>
  <c r="I648" i="16"/>
  <c r="I653" i="16" s="1"/>
  <c r="H648" i="16"/>
  <c r="G648" i="16"/>
  <c r="G653" i="16" s="1"/>
  <c r="F648" i="16"/>
  <c r="AB647" i="16"/>
  <c r="AA647" i="16"/>
  <c r="Z647" i="16"/>
  <c r="Z652" i="16" s="1"/>
  <c r="Y647" i="16"/>
  <c r="Y652" i="16" s="1"/>
  <c r="X647" i="16"/>
  <c r="J647" i="16"/>
  <c r="J652" i="16" s="1"/>
  <c r="I647" i="16"/>
  <c r="I652" i="16" s="1"/>
  <c r="H647" i="16"/>
  <c r="G647" i="16"/>
  <c r="G652" i="16" s="1"/>
  <c r="F647" i="16"/>
  <c r="F652" i="16" s="1"/>
  <c r="AB646" i="16"/>
  <c r="AA646" i="16"/>
  <c r="AA651" i="16" s="1"/>
  <c r="Z646" i="16"/>
  <c r="Y646" i="16"/>
  <c r="Y651" i="16" s="1"/>
  <c r="X646" i="16"/>
  <c r="J646" i="16"/>
  <c r="J651" i="16" s="1"/>
  <c r="I646" i="16"/>
  <c r="I651" i="16" s="1"/>
  <c r="H646" i="16"/>
  <c r="H651" i="16" s="1"/>
  <c r="G646" i="16"/>
  <c r="F646" i="16"/>
  <c r="F651" i="16" s="1"/>
  <c r="AB644" i="16"/>
  <c r="AA644" i="16"/>
  <c r="Z644" i="16"/>
  <c r="Z654" i="16" s="1"/>
  <c r="Y644" i="16"/>
  <c r="X644" i="16"/>
  <c r="J644" i="16"/>
  <c r="I644" i="16"/>
  <c r="I654" i="16" s="1"/>
  <c r="H644" i="16"/>
  <c r="G644" i="16"/>
  <c r="F644" i="16"/>
  <c r="AB643" i="16"/>
  <c r="AB653" i="16" s="1"/>
  <c r="AA643" i="16"/>
  <c r="Z643" i="16"/>
  <c r="Y643" i="16"/>
  <c r="X643" i="16"/>
  <c r="J643" i="16"/>
  <c r="I643" i="16"/>
  <c r="H643" i="16"/>
  <c r="G643" i="16"/>
  <c r="F643" i="16"/>
  <c r="AB642" i="16"/>
  <c r="AA642" i="16"/>
  <c r="AA652" i="16" s="1"/>
  <c r="Z642" i="16"/>
  <c r="Y642" i="16"/>
  <c r="X642" i="16"/>
  <c r="X652" i="16" s="1"/>
  <c r="J642" i="16"/>
  <c r="I642" i="16"/>
  <c r="H642" i="16"/>
  <c r="G642" i="16"/>
  <c r="F642" i="16"/>
  <c r="AB641" i="16"/>
  <c r="AB651" i="16" s="1"/>
  <c r="AA641" i="16"/>
  <c r="Z641" i="16"/>
  <c r="Y641" i="16"/>
  <c r="X641" i="16"/>
  <c r="X651" i="16" s="1"/>
  <c r="J641" i="16"/>
  <c r="I641" i="16"/>
  <c r="H641" i="16"/>
  <c r="G641" i="16"/>
  <c r="G651" i="16" s="1"/>
  <c r="F641" i="16"/>
  <c r="AQ637" i="16"/>
  <c r="AP637" i="16"/>
  <c r="AO637" i="16"/>
  <c r="AN637" i="16"/>
  <c r="AM637" i="16"/>
  <c r="AQ636" i="16"/>
  <c r="AP636" i="16"/>
  <c r="AO636" i="16"/>
  <c r="AN636" i="16"/>
  <c r="AM636" i="16"/>
  <c r="AQ635" i="16"/>
  <c r="AP635" i="16"/>
  <c r="AO635" i="16"/>
  <c r="AN635" i="16"/>
  <c r="AM635" i="16"/>
  <c r="AQ634" i="16"/>
  <c r="AP634" i="16"/>
  <c r="AO634" i="16"/>
  <c r="AN634" i="16"/>
  <c r="AM634" i="16"/>
  <c r="AQ633" i="16"/>
  <c r="AP633" i="16"/>
  <c r="AO633" i="16"/>
  <c r="AN633" i="16"/>
  <c r="AM633" i="16"/>
  <c r="AQ632" i="16"/>
  <c r="AP632" i="16"/>
  <c r="AO632" i="16"/>
  <c r="AN632" i="16"/>
  <c r="AM632" i="16"/>
  <c r="AQ631" i="16"/>
  <c r="AP631" i="16"/>
  <c r="AO631" i="16"/>
  <c r="AN631" i="16"/>
  <c r="AM631" i="16"/>
  <c r="AQ630" i="16"/>
  <c r="AP630" i="16"/>
  <c r="AO630" i="16"/>
  <c r="AN630" i="16"/>
  <c r="AM630" i="16"/>
  <c r="AQ629" i="16"/>
  <c r="AP629" i="16"/>
  <c r="AO629" i="16"/>
  <c r="AN629" i="16"/>
  <c r="AM629" i="16"/>
  <c r="AQ628" i="16"/>
  <c r="AP628" i="16"/>
  <c r="AO628" i="16"/>
  <c r="AN628" i="16"/>
  <c r="AM628" i="16"/>
  <c r="AQ627" i="16"/>
  <c r="AP627" i="16"/>
  <c r="AO627" i="16"/>
  <c r="AN627" i="16"/>
  <c r="AM627" i="16"/>
  <c r="AQ626" i="16"/>
  <c r="AP626" i="16"/>
  <c r="AO626" i="16"/>
  <c r="AN626" i="16"/>
  <c r="AM626" i="16"/>
  <c r="AQ625" i="16"/>
  <c r="AP625" i="16"/>
  <c r="AO625" i="16"/>
  <c r="AN625" i="16"/>
  <c r="AM625" i="16"/>
  <c r="AQ624" i="16"/>
  <c r="AP624" i="16"/>
  <c r="AO624" i="16"/>
  <c r="AN624" i="16"/>
  <c r="AM624" i="16"/>
  <c r="AQ623" i="16"/>
  <c r="AP623" i="16"/>
  <c r="AO623" i="16"/>
  <c r="AN623" i="16"/>
  <c r="AM623" i="16"/>
  <c r="AQ622" i="16"/>
  <c r="AP622" i="16"/>
  <c r="AO622" i="16"/>
  <c r="AN622" i="16"/>
  <c r="AM622" i="16"/>
  <c r="AQ621" i="16"/>
  <c r="AP621" i="16"/>
  <c r="AO621" i="16"/>
  <c r="AN621" i="16"/>
  <c r="AM621" i="16"/>
  <c r="AQ620" i="16"/>
  <c r="AP620" i="16"/>
  <c r="AO620" i="16"/>
  <c r="AN620" i="16"/>
  <c r="AM620" i="16"/>
  <c r="AQ619" i="16"/>
  <c r="AP619" i="16"/>
  <c r="AO619" i="16"/>
  <c r="AN619" i="16"/>
  <c r="AM619" i="16"/>
  <c r="AQ618" i="16"/>
  <c r="AP618" i="16"/>
  <c r="AO618" i="16"/>
  <c r="AN618" i="16"/>
  <c r="AM618" i="16"/>
  <c r="AQ617" i="16"/>
  <c r="AP617" i="16"/>
  <c r="AO617" i="16"/>
  <c r="AN617" i="16"/>
  <c r="AM617" i="16"/>
  <c r="AQ616" i="16"/>
  <c r="AP616" i="16"/>
  <c r="AO616" i="16"/>
  <c r="AN616" i="16"/>
  <c r="AM616" i="16"/>
  <c r="AQ615" i="16"/>
  <c r="AP615" i="16"/>
  <c r="AO615" i="16"/>
  <c r="AN615" i="16"/>
  <c r="AM615" i="16"/>
  <c r="AQ614" i="16"/>
  <c r="AP614" i="16"/>
  <c r="AO614" i="16"/>
  <c r="AN614" i="16"/>
  <c r="AM614" i="16"/>
  <c r="AQ613" i="16"/>
  <c r="AP613" i="16"/>
  <c r="AO613" i="16"/>
  <c r="AN613" i="16"/>
  <c r="AM613" i="16"/>
  <c r="AQ612" i="16"/>
  <c r="AP612" i="16"/>
  <c r="AO612" i="16"/>
  <c r="AN612" i="16"/>
  <c r="AM612" i="16"/>
  <c r="AQ611" i="16"/>
  <c r="AP611" i="16"/>
  <c r="AO611" i="16"/>
  <c r="AN611" i="16"/>
  <c r="AM611" i="16"/>
  <c r="AQ610" i="16"/>
  <c r="AP610" i="16"/>
  <c r="AO610" i="16"/>
  <c r="AN610" i="16"/>
  <c r="AM610" i="16"/>
  <c r="AQ609" i="16"/>
  <c r="AP609" i="16"/>
  <c r="AO609" i="16"/>
  <c r="AN609" i="16"/>
  <c r="AM609" i="16"/>
  <c r="AQ608" i="16"/>
  <c r="AP608" i="16"/>
  <c r="AO608" i="16"/>
  <c r="AN608" i="16"/>
  <c r="AM608" i="16"/>
  <c r="AQ607" i="16"/>
  <c r="AP607" i="16"/>
  <c r="AO607" i="16"/>
  <c r="AN607" i="16"/>
  <c r="AM607" i="16"/>
  <c r="AQ606" i="16"/>
  <c r="AP606" i="16"/>
  <c r="AO606" i="16"/>
  <c r="AN606" i="16"/>
  <c r="AM606" i="16"/>
  <c r="AQ605" i="16"/>
  <c r="AP605" i="16"/>
  <c r="AO605" i="16"/>
  <c r="AN605" i="16"/>
  <c r="AM605" i="16"/>
  <c r="AQ604" i="16"/>
  <c r="AP604" i="16"/>
  <c r="AO604" i="16"/>
  <c r="AN604" i="16"/>
  <c r="AM604" i="16"/>
  <c r="AQ603" i="16"/>
  <c r="AP603" i="16"/>
  <c r="AO603" i="16"/>
  <c r="AN603" i="16"/>
  <c r="AM603" i="16"/>
  <c r="AQ602" i="16"/>
  <c r="AP602" i="16"/>
  <c r="AO602" i="16"/>
  <c r="AN602" i="16"/>
  <c r="AM602" i="16"/>
  <c r="AQ601" i="16"/>
  <c r="AP601" i="16"/>
  <c r="AO601" i="16"/>
  <c r="AN601" i="16"/>
  <c r="AM601" i="16"/>
  <c r="AQ600" i="16"/>
  <c r="AP600" i="16"/>
  <c r="AO600" i="16"/>
  <c r="AN600" i="16"/>
  <c r="AM600" i="16"/>
  <c r="AQ599" i="16"/>
  <c r="AP599" i="16"/>
  <c r="AO599" i="16"/>
  <c r="AN599" i="16"/>
  <c r="AM599" i="16"/>
  <c r="AQ598" i="16"/>
  <c r="AP598" i="16"/>
  <c r="AO598" i="16"/>
  <c r="AN598" i="16"/>
  <c r="AM598" i="16"/>
  <c r="AQ597" i="16"/>
  <c r="AP597" i="16"/>
  <c r="AO597" i="16"/>
  <c r="AN597" i="16"/>
  <c r="AM597" i="16"/>
  <c r="AQ596" i="16"/>
  <c r="AP596" i="16"/>
  <c r="AO596" i="16"/>
  <c r="AN596" i="16"/>
  <c r="AM596" i="16"/>
  <c r="AQ595" i="16"/>
  <c r="AP595" i="16"/>
  <c r="AO595" i="16"/>
  <c r="AN595" i="16"/>
  <c r="AM595" i="16"/>
  <c r="AQ594" i="16"/>
  <c r="AP594" i="16"/>
  <c r="AO594" i="16"/>
  <c r="AN594" i="16"/>
  <c r="AM594" i="16"/>
  <c r="AQ593" i="16"/>
  <c r="AP593" i="16"/>
  <c r="AO593" i="16"/>
  <c r="AN593" i="16"/>
  <c r="AM593" i="16"/>
  <c r="AQ592" i="16"/>
  <c r="AP592" i="16"/>
  <c r="AO592" i="16"/>
  <c r="AN592" i="16"/>
  <c r="AM592" i="16"/>
  <c r="AQ591" i="16"/>
  <c r="AP591" i="16"/>
  <c r="AO591" i="16"/>
  <c r="AN591" i="16"/>
  <c r="AM591" i="16"/>
  <c r="AQ590" i="16"/>
  <c r="AP590" i="16"/>
  <c r="AO590" i="16"/>
  <c r="AN590" i="16"/>
  <c r="AM590" i="16"/>
  <c r="AQ589" i="16"/>
  <c r="AP589" i="16"/>
  <c r="AO589" i="16"/>
  <c r="AN589" i="16"/>
  <c r="AM589" i="16"/>
  <c r="AQ588" i="16"/>
  <c r="AP588" i="16"/>
  <c r="AO588" i="16"/>
  <c r="AN588" i="16"/>
  <c r="AM588" i="16"/>
  <c r="AQ587" i="16"/>
  <c r="AP587" i="16"/>
  <c r="AO587" i="16"/>
  <c r="AN587" i="16"/>
  <c r="AM587" i="16"/>
  <c r="AQ586" i="16"/>
  <c r="AP586" i="16"/>
  <c r="AO586" i="16"/>
  <c r="AN586" i="16"/>
  <c r="AM586" i="16"/>
  <c r="AQ585" i="16"/>
  <c r="AP585" i="16"/>
  <c r="AO585" i="16"/>
  <c r="AN585" i="16"/>
  <c r="AM585" i="16"/>
  <c r="AQ584" i="16"/>
  <c r="AP584" i="16"/>
  <c r="AO584" i="16"/>
  <c r="AN584" i="16"/>
  <c r="AM584" i="16"/>
  <c r="AQ583" i="16"/>
  <c r="AP583" i="16"/>
  <c r="AO583" i="16"/>
  <c r="AN583" i="16"/>
  <c r="AM583" i="16"/>
  <c r="AQ582" i="16"/>
  <c r="AP582" i="16"/>
  <c r="AO582" i="16"/>
  <c r="AN582" i="16"/>
  <c r="AM582" i="16"/>
  <c r="AQ581" i="16"/>
  <c r="AP581" i="16"/>
  <c r="AO581" i="16"/>
  <c r="AN581" i="16"/>
  <c r="AM581" i="16"/>
  <c r="AQ580" i="16"/>
  <c r="AP580" i="16"/>
  <c r="AO580" i="16"/>
  <c r="AN580" i="16"/>
  <c r="AM580" i="16"/>
  <c r="AQ579" i="16"/>
  <c r="AP579" i="16"/>
  <c r="AO579" i="16"/>
  <c r="AN579" i="16"/>
  <c r="AM579" i="16"/>
  <c r="AQ578" i="16"/>
  <c r="AP578" i="16"/>
  <c r="AO578" i="16"/>
  <c r="AN578" i="16"/>
  <c r="AM578" i="16"/>
  <c r="AQ577" i="16"/>
  <c r="AP577" i="16"/>
  <c r="AO577" i="16"/>
  <c r="AN577" i="16"/>
  <c r="AM577" i="16"/>
  <c r="AQ576" i="16"/>
  <c r="AP576" i="16"/>
  <c r="AO576" i="16"/>
  <c r="AN576" i="16"/>
  <c r="AM576" i="16"/>
  <c r="AQ575" i="16"/>
  <c r="AP575" i="16"/>
  <c r="AO575" i="16"/>
  <c r="AN575" i="16"/>
  <c r="AM575" i="16"/>
  <c r="AQ574" i="16"/>
  <c r="AP574" i="16"/>
  <c r="AO574" i="16"/>
  <c r="AN574" i="16"/>
  <c r="AM574" i="16"/>
  <c r="AQ573" i="16"/>
  <c r="AP573" i="16"/>
  <c r="AO573" i="16"/>
  <c r="AN573" i="16"/>
  <c r="AM573" i="16"/>
  <c r="AQ572" i="16"/>
  <c r="AP572" i="16"/>
  <c r="AO572" i="16"/>
  <c r="AN572" i="16"/>
  <c r="AM572" i="16"/>
  <c r="AQ571" i="16"/>
  <c r="AP571" i="16"/>
  <c r="AO571" i="16"/>
  <c r="AN571" i="16"/>
  <c r="AM571" i="16"/>
  <c r="AQ570" i="16"/>
  <c r="AP570" i="16"/>
  <c r="AO570" i="16"/>
  <c r="AN570" i="16"/>
  <c r="AM570" i="16"/>
  <c r="AQ569" i="16"/>
  <c r="AP569" i="16"/>
  <c r="AO569" i="16"/>
  <c r="AN569" i="16"/>
  <c r="AM569" i="16"/>
  <c r="AQ568" i="16"/>
  <c r="AP568" i="16"/>
  <c r="AO568" i="16"/>
  <c r="AN568" i="16"/>
  <c r="AM568" i="16"/>
  <c r="AQ567" i="16"/>
  <c r="AP567" i="16"/>
  <c r="AO567" i="16"/>
  <c r="AN567" i="16"/>
  <c r="AM567" i="16"/>
  <c r="AQ566" i="16"/>
  <c r="AP566" i="16"/>
  <c r="AO566" i="16"/>
  <c r="AN566" i="16"/>
  <c r="AM566" i="16"/>
  <c r="AQ565" i="16"/>
  <c r="AP565" i="16"/>
  <c r="AO565" i="16"/>
  <c r="AN565" i="16"/>
  <c r="AM565" i="16"/>
  <c r="AQ564" i="16"/>
  <c r="AP564" i="16"/>
  <c r="AO564" i="16"/>
  <c r="AN564" i="16"/>
  <c r="AM564" i="16"/>
  <c r="AQ563" i="16"/>
  <c r="AP563" i="16"/>
  <c r="AO563" i="16"/>
  <c r="AN563" i="16"/>
  <c r="AM563" i="16"/>
  <c r="AQ562" i="16"/>
  <c r="AP562" i="16"/>
  <c r="AO562" i="16"/>
  <c r="AN562" i="16"/>
  <c r="AM562" i="16"/>
  <c r="AQ561" i="16"/>
  <c r="AP561" i="16"/>
  <c r="AO561" i="16"/>
  <c r="AN561" i="16"/>
  <c r="AM561" i="16"/>
  <c r="AQ560" i="16"/>
  <c r="AP560" i="16"/>
  <c r="AO560" i="16"/>
  <c r="AN560" i="16"/>
  <c r="AM560" i="16"/>
  <c r="AQ559" i="16"/>
  <c r="AP559" i="16"/>
  <c r="AO559" i="16"/>
  <c r="AN559" i="16"/>
  <c r="AM559" i="16"/>
  <c r="AQ558" i="16"/>
  <c r="AP558" i="16"/>
  <c r="AO558" i="16"/>
  <c r="AN558" i="16"/>
  <c r="AM558" i="16"/>
  <c r="AQ557" i="16"/>
  <c r="AP557" i="16"/>
  <c r="AO557" i="16"/>
  <c r="AN557" i="16"/>
  <c r="AM557" i="16"/>
  <c r="AQ556" i="16"/>
  <c r="AP556" i="16"/>
  <c r="AO556" i="16"/>
  <c r="AN556" i="16"/>
  <c r="AM556" i="16"/>
  <c r="AQ555" i="16"/>
  <c r="AP555" i="16"/>
  <c r="AO555" i="16"/>
  <c r="AN555" i="16"/>
  <c r="AM555" i="16"/>
  <c r="AQ554" i="16"/>
  <c r="AP554" i="16"/>
  <c r="AO554" i="16"/>
  <c r="AN554" i="16"/>
  <c r="AM554" i="16"/>
  <c r="AQ553" i="16"/>
  <c r="AP553" i="16"/>
  <c r="AO553" i="16"/>
  <c r="AN553" i="16"/>
  <c r="AM553" i="16"/>
  <c r="AQ552" i="16"/>
  <c r="AP552" i="16"/>
  <c r="AO552" i="16"/>
  <c r="AN552" i="16"/>
  <c r="AM552" i="16"/>
  <c r="AQ551" i="16"/>
  <c r="AP551" i="16"/>
  <c r="AO551" i="16"/>
  <c r="AN551" i="16"/>
  <c r="AM551" i="16"/>
  <c r="AQ550" i="16"/>
  <c r="AP550" i="16"/>
  <c r="AO550" i="16"/>
  <c r="AN550" i="16"/>
  <c r="AM550" i="16"/>
  <c r="AQ549" i="16"/>
  <c r="AP549" i="16"/>
  <c r="AO549" i="16"/>
  <c r="AN549" i="16"/>
  <c r="AM549" i="16"/>
  <c r="AQ548" i="16"/>
  <c r="AP548" i="16"/>
  <c r="AO548" i="16"/>
  <c r="AN548" i="16"/>
  <c r="AM548" i="16"/>
  <c r="AQ547" i="16"/>
  <c r="AP547" i="16"/>
  <c r="AO547" i="16"/>
  <c r="AN547" i="16"/>
  <c r="AM547" i="16"/>
  <c r="AQ546" i="16"/>
  <c r="AP546" i="16"/>
  <c r="AO546" i="16"/>
  <c r="AN546" i="16"/>
  <c r="AM546" i="16"/>
  <c r="AQ545" i="16"/>
  <c r="AP545" i="16"/>
  <c r="AO545" i="16"/>
  <c r="AN545" i="16"/>
  <c r="AM545" i="16"/>
  <c r="AQ544" i="16"/>
  <c r="AP544" i="16"/>
  <c r="AO544" i="16"/>
  <c r="AN544" i="16"/>
  <c r="AM544" i="16"/>
  <c r="AQ543" i="16"/>
  <c r="AP543" i="16"/>
  <c r="AO543" i="16"/>
  <c r="AN543" i="16"/>
  <c r="AM543" i="16"/>
  <c r="AQ542" i="16"/>
  <c r="AP542" i="16"/>
  <c r="AO542" i="16"/>
  <c r="AN542" i="16"/>
  <c r="AM542" i="16"/>
  <c r="AQ541" i="16"/>
  <c r="AP541" i="16"/>
  <c r="AO541" i="16"/>
  <c r="AN541" i="16"/>
  <c r="AM541" i="16"/>
  <c r="AQ540" i="16"/>
  <c r="AP540" i="16"/>
  <c r="AO540" i="16"/>
  <c r="AN540" i="16"/>
  <c r="AM540" i="16"/>
  <c r="AQ539" i="16"/>
  <c r="AP539" i="16"/>
  <c r="AO539" i="16"/>
  <c r="AN539" i="16"/>
  <c r="AM539" i="16"/>
  <c r="AQ538" i="16"/>
  <c r="AP538" i="16"/>
  <c r="AO538" i="16"/>
  <c r="AN538" i="16"/>
  <c r="AM538" i="16"/>
  <c r="AQ537" i="16"/>
  <c r="AP537" i="16"/>
  <c r="AO537" i="16"/>
  <c r="AN537" i="16"/>
  <c r="AM537" i="16"/>
  <c r="AQ536" i="16"/>
  <c r="AP536" i="16"/>
  <c r="AO536" i="16"/>
  <c r="AN536" i="16"/>
  <c r="AM536" i="16"/>
  <c r="AQ535" i="16"/>
  <c r="AP535" i="16"/>
  <c r="AO535" i="16"/>
  <c r="AN535" i="16"/>
  <c r="AM535" i="16"/>
  <c r="AQ534" i="16"/>
  <c r="AP534" i="16"/>
  <c r="AO534" i="16"/>
  <c r="AN534" i="16"/>
  <c r="AM534" i="16"/>
  <c r="AQ533" i="16"/>
  <c r="AP533" i="16"/>
  <c r="AO533" i="16"/>
  <c r="AN533" i="16"/>
  <c r="AM533" i="16"/>
  <c r="AQ532" i="16"/>
  <c r="AP532" i="16"/>
  <c r="AO532" i="16"/>
  <c r="AN532" i="16"/>
  <c r="AM532" i="16"/>
  <c r="AQ531" i="16"/>
  <c r="AP531" i="16"/>
  <c r="AO531" i="16"/>
  <c r="AN531" i="16"/>
  <c r="AM531" i="16"/>
  <c r="AQ530" i="16"/>
  <c r="AP530" i="16"/>
  <c r="AO530" i="16"/>
  <c r="AN530" i="16"/>
  <c r="AM530" i="16"/>
  <c r="AQ529" i="16"/>
  <c r="AP529" i="16"/>
  <c r="AO529" i="16"/>
  <c r="AN529" i="16"/>
  <c r="AM529" i="16"/>
  <c r="AQ528" i="16"/>
  <c r="AP528" i="16"/>
  <c r="AO528" i="16"/>
  <c r="AN528" i="16"/>
  <c r="AM528" i="16"/>
  <c r="AQ527" i="16"/>
  <c r="AP527" i="16"/>
  <c r="AO527" i="16"/>
  <c r="AN527" i="16"/>
  <c r="AM527" i="16"/>
  <c r="AQ526" i="16"/>
  <c r="AP526" i="16"/>
  <c r="AO526" i="16"/>
  <c r="AN526" i="16"/>
  <c r="AM526" i="16"/>
  <c r="AQ525" i="16"/>
  <c r="AP525" i="16"/>
  <c r="AO525" i="16"/>
  <c r="AN525" i="16"/>
  <c r="AM525" i="16"/>
  <c r="AQ524" i="16"/>
  <c r="AP524" i="16"/>
  <c r="AO524" i="16"/>
  <c r="AN524" i="16"/>
  <c r="AM524" i="16"/>
  <c r="AQ523" i="16"/>
  <c r="AP523" i="16"/>
  <c r="AO523" i="16"/>
  <c r="AN523" i="16"/>
  <c r="AM523" i="16"/>
  <c r="AQ522" i="16"/>
  <c r="AP522" i="16"/>
  <c r="AO522" i="16"/>
  <c r="AN522" i="16"/>
  <c r="AM522" i="16"/>
  <c r="AQ521" i="16"/>
  <c r="AP521" i="16"/>
  <c r="AO521" i="16"/>
  <c r="AN521" i="16"/>
  <c r="AM521" i="16"/>
  <c r="AQ520" i="16"/>
  <c r="AP520" i="16"/>
  <c r="AO520" i="16"/>
  <c r="AN520" i="16"/>
  <c r="AM520" i="16"/>
  <c r="AQ519" i="16"/>
  <c r="AP519" i="16"/>
  <c r="AO519" i="16"/>
  <c r="AN519" i="16"/>
  <c r="AM519" i="16"/>
  <c r="AQ518" i="16"/>
  <c r="AP518" i="16"/>
  <c r="AO518" i="16"/>
  <c r="AN518" i="16"/>
  <c r="AM518" i="16"/>
  <c r="AQ517" i="16"/>
  <c r="AP517" i="16"/>
  <c r="AO517" i="16"/>
  <c r="AN517" i="16"/>
  <c r="AM517" i="16"/>
  <c r="AQ516" i="16"/>
  <c r="AP516" i="16"/>
  <c r="AO516" i="16"/>
  <c r="AN516" i="16"/>
  <c r="AM516" i="16"/>
  <c r="AQ515" i="16"/>
  <c r="AP515" i="16"/>
  <c r="AO515" i="16"/>
  <c r="AN515" i="16"/>
  <c r="AM515" i="16"/>
  <c r="AQ514" i="16"/>
  <c r="AP514" i="16"/>
  <c r="AO514" i="16"/>
  <c r="AN514" i="16"/>
  <c r="AM514" i="16"/>
  <c r="AQ513" i="16"/>
  <c r="AP513" i="16"/>
  <c r="AO513" i="16"/>
  <c r="AN513" i="16"/>
  <c r="AM513" i="16"/>
  <c r="AQ512" i="16"/>
  <c r="AP512" i="16"/>
  <c r="AO512" i="16"/>
  <c r="AN512" i="16"/>
  <c r="AM512" i="16"/>
  <c r="AQ511" i="16"/>
  <c r="AP511" i="16"/>
  <c r="AO511" i="16"/>
  <c r="AN511" i="16"/>
  <c r="AM511" i="16"/>
  <c r="AQ510" i="16"/>
  <c r="AP510" i="16"/>
  <c r="AO510" i="16"/>
  <c r="AN510" i="16"/>
  <c r="AM510" i="16"/>
  <c r="AQ509" i="16"/>
  <c r="AP509" i="16"/>
  <c r="AO509" i="16"/>
  <c r="AN509" i="16"/>
  <c r="AM509" i="16"/>
  <c r="AQ508" i="16"/>
  <c r="AP508" i="16"/>
  <c r="AO508" i="16"/>
  <c r="AN508" i="16"/>
  <c r="AM508" i="16"/>
  <c r="AQ507" i="16"/>
  <c r="AP507" i="16"/>
  <c r="AO507" i="16"/>
  <c r="AN507" i="16"/>
  <c r="AM507" i="16"/>
  <c r="AQ506" i="16"/>
  <c r="AP506" i="16"/>
  <c r="AO506" i="16"/>
  <c r="AN506" i="16"/>
  <c r="AM506" i="16"/>
  <c r="AQ505" i="16"/>
  <c r="AP505" i="16"/>
  <c r="AO505" i="16"/>
  <c r="AN505" i="16"/>
  <c r="AM505" i="16"/>
  <c r="AQ504" i="16"/>
  <c r="AP504" i="16"/>
  <c r="AO504" i="16"/>
  <c r="AN504" i="16"/>
  <c r="AM504" i="16"/>
  <c r="AQ503" i="16"/>
  <c r="AP503" i="16"/>
  <c r="AO503" i="16"/>
  <c r="AN503" i="16"/>
  <c r="AM503" i="16"/>
  <c r="AQ502" i="16"/>
  <c r="AP502" i="16"/>
  <c r="AO502" i="16"/>
  <c r="AN502" i="16"/>
  <c r="AM502" i="16"/>
  <c r="AQ501" i="16"/>
  <c r="AP501" i="16"/>
  <c r="AO501" i="16"/>
  <c r="AN501" i="16"/>
  <c r="AM501" i="16"/>
  <c r="AQ500" i="16"/>
  <c r="AP500" i="16"/>
  <c r="AO500" i="16"/>
  <c r="AN500" i="16"/>
  <c r="AM500" i="16"/>
  <c r="AQ499" i="16"/>
  <c r="AP499" i="16"/>
  <c r="AO499" i="16"/>
  <c r="AN499" i="16"/>
  <c r="AM499" i="16"/>
  <c r="AQ498" i="16"/>
  <c r="AP498" i="16"/>
  <c r="AO498" i="16"/>
  <c r="AN498" i="16"/>
  <c r="AM498" i="16"/>
  <c r="AQ497" i="16"/>
  <c r="AP497" i="16"/>
  <c r="AO497" i="16"/>
  <c r="AN497" i="16"/>
  <c r="AM497" i="16"/>
  <c r="AQ496" i="16"/>
  <c r="AP496" i="16"/>
  <c r="AO496" i="16"/>
  <c r="AN496" i="16"/>
  <c r="AM496" i="16"/>
  <c r="AQ495" i="16"/>
  <c r="AP495" i="16"/>
  <c r="AO495" i="16"/>
  <c r="AN495" i="16"/>
  <c r="AM495" i="16"/>
  <c r="AQ494" i="16"/>
  <c r="AP494" i="16"/>
  <c r="AO494" i="16"/>
  <c r="AN494" i="16"/>
  <c r="AM494" i="16"/>
  <c r="AQ493" i="16"/>
  <c r="AP493" i="16"/>
  <c r="AO493" i="16"/>
  <c r="AN493" i="16"/>
  <c r="AM493" i="16"/>
  <c r="AQ492" i="16"/>
  <c r="AP492" i="16"/>
  <c r="AO492" i="16"/>
  <c r="AN492" i="16"/>
  <c r="AM492" i="16"/>
  <c r="AQ491" i="16"/>
  <c r="AP491" i="16"/>
  <c r="AO491" i="16"/>
  <c r="AN491" i="16"/>
  <c r="AM491" i="16"/>
  <c r="AQ490" i="16"/>
  <c r="AP490" i="16"/>
  <c r="AO490" i="16"/>
  <c r="AN490" i="16"/>
  <c r="AM490" i="16"/>
  <c r="AQ489" i="16"/>
  <c r="AP489" i="16"/>
  <c r="AO489" i="16"/>
  <c r="AN489" i="16"/>
  <c r="AM489" i="16"/>
  <c r="AQ488" i="16"/>
  <c r="AP488" i="16"/>
  <c r="AO488" i="16"/>
  <c r="AN488" i="16"/>
  <c r="AM488" i="16"/>
  <c r="AQ487" i="16"/>
  <c r="AP487" i="16"/>
  <c r="AO487" i="16"/>
  <c r="AN487" i="16"/>
  <c r="AM487" i="16"/>
  <c r="AQ486" i="16"/>
  <c r="AP486" i="16"/>
  <c r="AO486" i="16"/>
  <c r="AN486" i="16"/>
  <c r="AM486" i="16"/>
  <c r="AQ485" i="16"/>
  <c r="AP485" i="16"/>
  <c r="AO485" i="16"/>
  <c r="AN485" i="16"/>
  <c r="AM485" i="16"/>
  <c r="AQ484" i="16"/>
  <c r="AP484" i="16"/>
  <c r="AO484" i="16"/>
  <c r="AN484" i="16"/>
  <c r="AM484" i="16"/>
  <c r="AQ483" i="16"/>
  <c r="AP483" i="16"/>
  <c r="AO483" i="16"/>
  <c r="AN483" i="16"/>
  <c r="AM483" i="16"/>
  <c r="AQ482" i="16"/>
  <c r="AP482" i="16"/>
  <c r="AO482" i="16"/>
  <c r="AN482" i="16"/>
  <c r="AM482" i="16"/>
  <c r="AQ481" i="16"/>
  <c r="AP481" i="16"/>
  <c r="AO481" i="16"/>
  <c r="AN481" i="16"/>
  <c r="AM481" i="16"/>
  <c r="AQ480" i="16"/>
  <c r="AP480" i="16"/>
  <c r="AO480" i="16"/>
  <c r="AN480" i="16"/>
  <c r="AM480" i="16"/>
  <c r="AQ479" i="16"/>
  <c r="AP479" i="16"/>
  <c r="AO479" i="16"/>
  <c r="AN479" i="16"/>
  <c r="AM479" i="16"/>
  <c r="AQ478" i="16"/>
  <c r="AP478" i="16"/>
  <c r="AO478" i="16"/>
  <c r="AN478" i="16"/>
  <c r="AM478" i="16"/>
  <c r="AQ477" i="16"/>
  <c r="AP477" i="16"/>
  <c r="AO477" i="16"/>
  <c r="AN477" i="16"/>
  <c r="AM477" i="16"/>
  <c r="AQ476" i="16"/>
  <c r="AP476" i="16"/>
  <c r="AO476" i="16"/>
  <c r="AN476" i="16"/>
  <c r="AM476" i="16"/>
  <c r="AQ475" i="16"/>
  <c r="AP475" i="16"/>
  <c r="AO475" i="16"/>
  <c r="AN475" i="16"/>
  <c r="AM475" i="16"/>
  <c r="AQ474" i="16"/>
  <c r="AP474" i="16"/>
  <c r="AO474" i="16"/>
  <c r="AN474" i="16"/>
  <c r="AM474" i="16"/>
  <c r="AQ473" i="16"/>
  <c r="AP473" i="16"/>
  <c r="AO473" i="16"/>
  <c r="AN473" i="16"/>
  <c r="AM473" i="16"/>
  <c r="AQ472" i="16"/>
  <c r="AP472" i="16"/>
  <c r="AO472" i="16"/>
  <c r="AN472" i="16"/>
  <c r="AM472" i="16"/>
  <c r="AQ471" i="16"/>
  <c r="AP471" i="16"/>
  <c r="AO471" i="16"/>
  <c r="AN471" i="16"/>
  <c r="AM471" i="16"/>
  <c r="AQ470" i="16"/>
  <c r="AP470" i="16"/>
  <c r="AO470" i="16"/>
  <c r="AN470" i="16"/>
  <c r="AM470" i="16"/>
  <c r="AQ469" i="16"/>
  <c r="AP469" i="16"/>
  <c r="AO469" i="16"/>
  <c r="AN469" i="16"/>
  <c r="AM469" i="16"/>
  <c r="AQ468" i="16"/>
  <c r="AP468" i="16"/>
  <c r="AO468" i="16"/>
  <c r="AN468" i="16"/>
  <c r="AM468" i="16"/>
  <c r="AQ467" i="16"/>
  <c r="AP467" i="16"/>
  <c r="AO467" i="16"/>
  <c r="AN467" i="16"/>
  <c r="AM467" i="16"/>
  <c r="AQ466" i="16"/>
  <c r="AP466" i="16"/>
  <c r="AO466" i="16"/>
  <c r="AN466" i="16"/>
  <c r="AM466" i="16"/>
  <c r="AQ465" i="16"/>
  <c r="AP465" i="16"/>
  <c r="AO465" i="16"/>
  <c r="AN465" i="16"/>
  <c r="AM465" i="16"/>
  <c r="AQ464" i="16"/>
  <c r="AP464" i="16"/>
  <c r="AO464" i="16"/>
  <c r="AN464" i="16"/>
  <c r="AM464" i="16"/>
  <c r="AQ463" i="16"/>
  <c r="AP463" i="16"/>
  <c r="AO463" i="16"/>
  <c r="AN463" i="16"/>
  <c r="AM463" i="16"/>
  <c r="AQ462" i="16"/>
  <c r="AP462" i="16"/>
  <c r="AO462" i="16"/>
  <c r="AN462" i="16"/>
  <c r="AM462" i="16"/>
  <c r="AQ461" i="16"/>
  <c r="AP461" i="16"/>
  <c r="AO461" i="16"/>
  <c r="AN461" i="16"/>
  <c r="AM461" i="16"/>
  <c r="AQ460" i="16"/>
  <c r="AP460" i="16"/>
  <c r="AO460" i="16"/>
  <c r="AN460" i="16"/>
  <c r="AM460" i="16"/>
  <c r="AQ459" i="16"/>
  <c r="AP459" i="16"/>
  <c r="AO459" i="16"/>
  <c r="AN459" i="16"/>
  <c r="AM459" i="16"/>
  <c r="AQ458" i="16"/>
  <c r="AP458" i="16"/>
  <c r="AO458" i="16"/>
  <c r="AN458" i="16"/>
  <c r="AM458" i="16"/>
  <c r="AQ457" i="16"/>
  <c r="AP457" i="16"/>
  <c r="AO457" i="16"/>
  <c r="AN457" i="16"/>
  <c r="AM457" i="16"/>
  <c r="AQ456" i="16"/>
  <c r="AP456" i="16"/>
  <c r="AO456" i="16"/>
  <c r="AN456" i="16"/>
  <c r="AM456" i="16"/>
  <c r="AQ455" i="16"/>
  <c r="AP455" i="16"/>
  <c r="AO455" i="16"/>
  <c r="AN455" i="16"/>
  <c r="AM455" i="16"/>
  <c r="AQ454" i="16"/>
  <c r="AP454" i="16"/>
  <c r="AO454" i="16"/>
  <c r="AN454" i="16"/>
  <c r="AM454" i="16"/>
  <c r="AQ453" i="16"/>
  <c r="AP453" i="16"/>
  <c r="AO453" i="16"/>
  <c r="AN453" i="16"/>
  <c r="AM453" i="16"/>
  <c r="AQ452" i="16"/>
  <c r="AP452" i="16"/>
  <c r="AO452" i="16"/>
  <c r="AN452" i="16"/>
  <c r="AM452" i="16"/>
  <c r="AQ451" i="16"/>
  <c r="AP451" i="16"/>
  <c r="AO451" i="16"/>
  <c r="AN451" i="16"/>
  <c r="AM451" i="16"/>
  <c r="AQ450" i="16"/>
  <c r="AP450" i="16"/>
  <c r="AO450" i="16"/>
  <c r="AN450" i="16"/>
  <c r="AM450" i="16"/>
  <c r="AQ449" i="16"/>
  <c r="AP449" i="16"/>
  <c r="AO449" i="16"/>
  <c r="AN449" i="16"/>
  <c r="AM449" i="16"/>
  <c r="AQ448" i="16"/>
  <c r="AP448" i="16"/>
  <c r="AO448" i="16"/>
  <c r="AN448" i="16"/>
  <c r="AM448" i="16"/>
  <c r="AQ447" i="16"/>
  <c r="AP447" i="16"/>
  <c r="AO447" i="16"/>
  <c r="AN447" i="16"/>
  <c r="AM447" i="16"/>
  <c r="AQ446" i="16"/>
  <c r="AP446" i="16"/>
  <c r="AO446" i="16"/>
  <c r="AN446" i="16"/>
  <c r="AM446" i="16"/>
  <c r="AQ445" i="16"/>
  <c r="AP445" i="16"/>
  <c r="AO445" i="16"/>
  <c r="AN445" i="16"/>
  <c r="AM445" i="16"/>
  <c r="AQ444" i="16"/>
  <c r="AP444" i="16"/>
  <c r="AO444" i="16"/>
  <c r="AN444" i="16"/>
  <c r="AM444" i="16"/>
  <c r="AQ443" i="16"/>
  <c r="AP443" i="16"/>
  <c r="AO443" i="16"/>
  <c r="AN443" i="16"/>
  <c r="AM443" i="16"/>
  <c r="AQ442" i="16"/>
  <c r="AP442" i="16"/>
  <c r="AO442" i="16"/>
  <c r="AN442" i="16"/>
  <c r="AM442" i="16"/>
  <c r="AQ441" i="16"/>
  <c r="AP441" i="16"/>
  <c r="AO441" i="16"/>
  <c r="AN441" i="16"/>
  <c r="AM441" i="16"/>
  <c r="AQ440" i="16"/>
  <c r="AP440" i="16"/>
  <c r="AO440" i="16"/>
  <c r="AN440" i="16"/>
  <c r="AM440" i="16"/>
  <c r="AQ439" i="16"/>
  <c r="AP439" i="16"/>
  <c r="AO439" i="16"/>
  <c r="AN439" i="16"/>
  <c r="AM439" i="16"/>
  <c r="AQ438" i="16"/>
  <c r="AP438" i="16"/>
  <c r="AO438" i="16"/>
  <c r="AN438" i="16"/>
  <c r="AM438" i="16"/>
  <c r="AQ437" i="16"/>
  <c r="AP437" i="16"/>
  <c r="AO437" i="16"/>
  <c r="AN437" i="16"/>
  <c r="AM437" i="16"/>
  <c r="AQ436" i="16"/>
  <c r="AP436" i="16"/>
  <c r="AO436" i="16"/>
  <c r="AN436" i="16"/>
  <c r="AM436" i="16"/>
  <c r="AQ435" i="16"/>
  <c r="AP435" i="16"/>
  <c r="AO435" i="16"/>
  <c r="AN435" i="16"/>
  <c r="AM435" i="16"/>
  <c r="AQ434" i="16"/>
  <c r="AP434" i="16"/>
  <c r="AO434" i="16"/>
  <c r="AN434" i="16"/>
  <c r="AM434" i="16"/>
  <c r="AQ433" i="16"/>
  <c r="AP433" i="16"/>
  <c r="AO433" i="16"/>
  <c r="AN433" i="16"/>
  <c r="AM433" i="16"/>
  <c r="AQ432" i="16"/>
  <c r="AP432" i="16"/>
  <c r="AO432" i="16"/>
  <c r="AN432" i="16"/>
  <c r="AM432" i="16"/>
  <c r="AQ431" i="16"/>
  <c r="AP431" i="16"/>
  <c r="AO431" i="16"/>
  <c r="AN431" i="16"/>
  <c r="AM431" i="16"/>
  <c r="AQ430" i="16"/>
  <c r="AP430" i="16"/>
  <c r="AO430" i="16"/>
  <c r="AN430" i="16"/>
  <c r="AM430" i="16"/>
  <c r="AQ429" i="16"/>
  <c r="AP429" i="16"/>
  <c r="AO429" i="16"/>
  <c r="AN429" i="16"/>
  <c r="AM429" i="16"/>
  <c r="AQ428" i="16"/>
  <c r="AP428" i="16"/>
  <c r="AO428" i="16"/>
  <c r="AN428" i="16"/>
  <c r="AM428" i="16"/>
  <c r="AQ427" i="16"/>
  <c r="AP427" i="16"/>
  <c r="AO427" i="16"/>
  <c r="AN427" i="16"/>
  <c r="AM427" i="16"/>
  <c r="AQ426" i="16"/>
  <c r="AP426" i="16"/>
  <c r="AO426" i="16"/>
  <c r="AN426" i="16"/>
  <c r="AM426" i="16"/>
  <c r="AQ425" i="16"/>
  <c r="AP425" i="16"/>
  <c r="AO425" i="16"/>
  <c r="AN425" i="16"/>
  <c r="AM425" i="16"/>
  <c r="AQ424" i="16"/>
  <c r="AP424" i="16"/>
  <c r="AO424" i="16"/>
  <c r="AN424" i="16"/>
  <c r="AM424" i="16"/>
  <c r="AQ423" i="16"/>
  <c r="AP423" i="16"/>
  <c r="AO423" i="16"/>
  <c r="AN423" i="16"/>
  <c r="AM423" i="16"/>
  <c r="AQ422" i="16"/>
  <c r="AP422" i="16"/>
  <c r="AO422" i="16"/>
  <c r="AN422" i="16"/>
  <c r="AM422" i="16"/>
  <c r="AQ421" i="16"/>
  <c r="AP421" i="16"/>
  <c r="AO421" i="16"/>
  <c r="AN421" i="16"/>
  <c r="AM421" i="16"/>
  <c r="AQ420" i="16"/>
  <c r="AP420" i="16"/>
  <c r="AO420" i="16"/>
  <c r="AN420" i="16"/>
  <c r="AM420" i="16"/>
  <c r="AQ419" i="16"/>
  <c r="AP419" i="16"/>
  <c r="AO419" i="16"/>
  <c r="AN419" i="16"/>
  <c r="AM419" i="16"/>
  <c r="AQ418" i="16"/>
  <c r="AP418" i="16"/>
  <c r="AO418" i="16"/>
  <c r="AN418" i="16"/>
  <c r="AM418" i="16"/>
  <c r="AQ417" i="16"/>
  <c r="AP417" i="16"/>
  <c r="AO417" i="16"/>
  <c r="AN417" i="16"/>
  <c r="AM417" i="16"/>
  <c r="AQ416" i="16"/>
  <c r="AP416" i="16"/>
  <c r="AO416" i="16"/>
  <c r="AN416" i="16"/>
  <c r="AM416" i="16"/>
  <c r="AQ415" i="16"/>
  <c r="AP415" i="16"/>
  <c r="AO415" i="16"/>
  <c r="AN415" i="16"/>
  <c r="AM415" i="16"/>
  <c r="AQ414" i="16"/>
  <c r="AP414" i="16"/>
  <c r="AO414" i="16"/>
  <c r="AN414" i="16"/>
  <c r="AM414" i="16"/>
  <c r="AQ413" i="16"/>
  <c r="AP413" i="16"/>
  <c r="AO413" i="16"/>
  <c r="AN413" i="16"/>
  <c r="AM413" i="16"/>
  <c r="AQ412" i="16"/>
  <c r="AP412" i="16"/>
  <c r="AO412" i="16"/>
  <c r="AN412" i="16"/>
  <c r="AM412" i="16"/>
  <c r="AQ411" i="16"/>
  <c r="AP411" i="16"/>
  <c r="AO411" i="16"/>
  <c r="AN411" i="16"/>
  <c r="AM411" i="16"/>
  <c r="AQ410" i="16"/>
  <c r="AP410" i="16"/>
  <c r="AO410" i="16"/>
  <c r="AN410" i="16"/>
  <c r="AM410" i="16"/>
  <c r="AQ409" i="16"/>
  <c r="AP409" i="16"/>
  <c r="AO409" i="16"/>
  <c r="AN409" i="16"/>
  <c r="AM409" i="16"/>
  <c r="AQ408" i="16"/>
  <c r="AP408" i="16"/>
  <c r="AO408" i="16"/>
  <c r="AN408" i="16"/>
  <c r="AM408" i="16"/>
  <c r="AQ407" i="16"/>
  <c r="AP407" i="16"/>
  <c r="AO407" i="16"/>
  <c r="AN407" i="16"/>
  <c r="AM407" i="16"/>
  <c r="AQ406" i="16"/>
  <c r="AP406" i="16"/>
  <c r="AO406" i="16"/>
  <c r="AN406" i="16"/>
  <c r="AM406" i="16"/>
  <c r="AQ405" i="16"/>
  <c r="AP405" i="16"/>
  <c r="AO405" i="16"/>
  <c r="AN405" i="16"/>
  <c r="AM405" i="16"/>
  <c r="AQ404" i="16"/>
  <c r="AP404" i="16"/>
  <c r="AO404" i="16"/>
  <c r="AN404" i="16"/>
  <c r="AM404" i="16"/>
  <c r="AQ403" i="16"/>
  <c r="AP403" i="16"/>
  <c r="AO403" i="16"/>
  <c r="AN403" i="16"/>
  <c r="AM403" i="16"/>
  <c r="AQ402" i="16"/>
  <c r="AP402" i="16"/>
  <c r="AO402" i="16"/>
  <c r="AN402" i="16"/>
  <c r="AM402" i="16"/>
  <c r="AQ401" i="16"/>
  <c r="AP401" i="16"/>
  <c r="AO401" i="16"/>
  <c r="AN401" i="16"/>
  <c r="AM401" i="16"/>
  <c r="AQ400" i="16"/>
  <c r="AP400" i="16"/>
  <c r="AO400" i="16"/>
  <c r="AN400" i="16"/>
  <c r="AM400" i="16"/>
  <c r="AQ399" i="16"/>
  <c r="AP399" i="16"/>
  <c r="AO399" i="16"/>
  <c r="AN399" i="16"/>
  <c r="AM399" i="16"/>
  <c r="AQ398" i="16"/>
  <c r="AP398" i="16"/>
  <c r="AO398" i="16"/>
  <c r="AN398" i="16"/>
  <c r="AM398" i="16"/>
  <c r="AQ397" i="16"/>
  <c r="AP397" i="16"/>
  <c r="AO397" i="16"/>
  <c r="AN397" i="16"/>
  <c r="AM397" i="16"/>
  <c r="AQ396" i="16"/>
  <c r="AP396" i="16"/>
  <c r="AO396" i="16"/>
  <c r="AN396" i="16"/>
  <c r="AM396" i="16"/>
  <c r="AQ395" i="16"/>
  <c r="AP395" i="16"/>
  <c r="AO395" i="16"/>
  <c r="AN395" i="16"/>
  <c r="AM395" i="16"/>
  <c r="AQ394" i="16"/>
  <c r="AP394" i="16"/>
  <c r="AO394" i="16"/>
  <c r="AN394" i="16"/>
  <c r="AM394" i="16"/>
  <c r="AQ393" i="16"/>
  <c r="AP393" i="16"/>
  <c r="AO393" i="16"/>
  <c r="AN393" i="16"/>
  <c r="AM393" i="16"/>
  <c r="AQ392" i="16"/>
  <c r="AP392" i="16"/>
  <c r="AO392" i="16"/>
  <c r="AN392" i="16"/>
  <c r="AM392" i="16"/>
  <c r="AQ391" i="16"/>
  <c r="AP391" i="16"/>
  <c r="AO391" i="16"/>
  <c r="AN391" i="16"/>
  <c r="AM391" i="16"/>
  <c r="AQ390" i="16"/>
  <c r="AP390" i="16"/>
  <c r="AO390" i="16"/>
  <c r="AN390" i="16"/>
  <c r="AM390" i="16"/>
  <c r="AQ389" i="16"/>
  <c r="AP389" i="16"/>
  <c r="AO389" i="16"/>
  <c r="AN389" i="16"/>
  <c r="AM389" i="16"/>
  <c r="AQ388" i="16"/>
  <c r="AP388" i="16"/>
  <c r="AO388" i="16"/>
  <c r="AN388" i="16"/>
  <c r="AM388" i="16"/>
  <c r="AQ387" i="16"/>
  <c r="AP387" i="16"/>
  <c r="AO387" i="16"/>
  <c r="AN387" i="16"/>
  <c r="AM387" i="16"/>
  <c r="AQ386" i="16"/>
  <c r="AP386" i="16"/>
  <c r="AO386" i="16"/>
  <c r="AN386" i="16"/>
  <c r="AM386" i="16"/>
  <c r="AQ385" i="16"/>
  <c r="AP385" i="16"/>
  <c r="AO385" i="16"/>
  <c r="AN385" i="16"/>
  <c r="AM385" i="16"/>
  <c r="AQ384" i="16"/>
  <c r="AP384" i="16"/>
  <c r="AO384" i="16"/>
  <c r="AN384" i="16"/>
  <c r="AM384" i="16"/>
  <c r="AQ383" i="16"/>
  <c r="AP383" i="16"/>
  <c r="AO383" i="16"/>
  <c r="AN383" i="16"/>
  <c r="AM383" i="16"/>
  <c r="AQ382" i="16"/>
  <c r="AP382" i="16"/>
  <c r="AO382" i="16"/>
  <c r="AN382" i="16"/>
  <c r="AM382" i="16"/>
  <c r="AQ381" i="16"/>
  <c r="AP381" i="16"/>
  <c r="AO381" i="16"/>
  <c r="AN381" i="16"/>
  <c r="AM381" i="16"/>
  <c r="AQ380" i="16"/>
  <c r="AP380" i="16"/>
  <c r="AO380" i="16"/>
  <c r="AN380" i="16"/>
  <c r="AM380" i="16"/>
  <c r="AQ379" i="16"/>
  <c r="AP379" i="16"/>
  <c r="AO379" i="16"/>
  <c r="AN379" i="16"/>
  <c r="AM379" i="16"/>
  <c r="AQ378" i="16"/>
  <c r="AP378" i="16"/>
  <c r="AO378" i="16"/>
  <c r="AN378" i="16"/>
  <c r="AM378" i="16"/>
  <c r="AQ377" i="16"/>
  <c r="AP377" i="16"/>
  <c r="AO377" i="16"/>
  <c r="AN377" i="16"/>
  <c r="AM377" i="16"/>
  <c r="AQ376" i="16"/>
  <c r="AP376" i="16"/>
  <c r="AO376" i="16"/>
  <c r="AN376" i="16"/>
  <c r="AM376" i="16"/>
  <c r="AQ375" i="16"/>
  <c r="AP375" i="16"/>
  <c r="AO375" i="16"/>
  <c r="AN375" i="16"/>
  <c r="AM375" i="16"/>
  <c r="AQ374" i="16"/>
  <c r="AP374" i="16"/>
  <c r="AO374" i="16"/>
  <c r="AN374" i="16"/>
  <c r="AM374" i="16"/>
  <c r="AQ373" i="16"/>
  <c r="AP373" i="16"/>
  <c r="AO373" i="16"/>
  <c r="AN373" i="16"/>
  <c r="AM373" i="16"/>
  <c r="AQ372" i="16"/>
  <c r="AP372" i="16"/>
  <c r="AO372" i="16"/>
  <c r="AN372" i="16"/>
  <c r="AM372" i="16"/>
  <c r="AQ371" i="16"/>
  <c r="AP371" i="16"/>
  <c r="AO371" i="16"/>
  <c r="AN371" i="16"/>
  <c r="AM371" i="16"/>
  <c r="AQ370" i="16"/>
  <c r="AP370" i="16"/>
  <c r="AO370" i="16"/>
  <c r="AN370" i="16"/>
  <c r="AM370" i="16"/>
  <c r="AQ369" i="16"/>
  <c r="AP369" i="16"/>
  <c r="AO369" i="16"/>
  <c r="AN369" i="16"/>
  <c r="AM369" i="16"/>
  <c r="AQ368" i="16"/>
  <c r="AP368" i="16"/>
  <c r="AO368" i="16"/>
  <c r="AN368" i="16"/>
  <c r="AM368" i="16"/>
  <c r="AQ367" i="16"/>
  <c r="AP367" i="16"/>
  <c r="AO367" i="16"/>
  <c r="AN367" i="16"/>
  <c r="AM367" i="16"/>
  <c r="AQ366" i="16"/>
  <c r="AP366" i="16"/>
  <c r="AO366" i="16"/>
  <c r="AN366" i="16"/>
  <c r="AM366" i="16"/>
  <c r="AQ365" i="16"/>
  <c r="AP365" i="16"/>
  <c r="AO365" i="16"/>
  <c r="AN365" i="16"/>
  <c r="AM365" i="16"/>
  <c r="AQ364" i="16"/>
  <c r="AP364" i="16"/>
  <c r="AO364" i="16"/>
  <c r="AN364" i="16"/>
  <c r="AM364" i="16"/>
  <c r="AQ363" i="16"/>
  <c r="AP363" i="16"/>
  <c r="AO363" i="16"/>
  <c r="AN363" i="16"/>
  <c r="AM363" i="16"/>
  <c r="AQ362" i="16"/>
  <c r="AP362" i="16"/>
  <c r="AO362" i="16"/>
  <c r="AN362" i="16"/>
  <c r="AM362" i="16"/>
  <c r="AQ361" i="16"/>
  <c r="AP361" i="16"/>
  <c r="AO361" i="16"/>
  <c r="AN361" i="16"/>
  <c r="AM361" i="16"/>
  <c r="AQ360" i="16"/>
  <c r="AP360" i="16"/>
  <c r="AO360" i="16"/>
  <c r="AN360" i="16"/>
  <c r="AM360" i="16"/>
  <c r="AQ359" i="16"/>
  <c r="AP359" i="16"/>
  <c r="AO359" i="16"/>
  <c r="AN359" i="16"/>
  <c r="AM359" i="16"/>
  <c r="AQ358" i="16"/>
  <c r="AP358" i="16"/>
  <c r="AO358" i="16"/>
  <c r="AN358" i="16"/>
  <c r="AM358" i="16"/>
  <c r="AQ357" i="16"/>
  <c r="AP357" i="16"/>
  <c r="AO357" i="16"/>
  <c r="AN357" i="16"/>
  <c r="AM357" i="16"/>
  <c r="AQ356" i="16"/>
  <c r="AP356" i="16"/>
  <c r="AO356" i="16"/>
  <c r="AN356" i="16"/>
  <c r="AM356" i="16"/>
  <c r="AQ355" i="16"/>
  <c r="AP355" i="16"/>
  <c r="AO355" i="16"/>
  <c r="AN355" i="16"/>
  <c r="AM355" i="16"/>
  <c r="AQ354" i="16"/>
  <c r="AP354" i="16"/>
  <c r="AO354" i="16"/>
  <c r="AN354" i="16"/>
  <c r="AM354" i="16"/>
  <c r="AQ353" i="16"/>
  <c r="AP353" i="16"/>
  <c r="AO353" i="16"/>
  <c r="AN353" i="16"/>
  <c r="AM353" i="16"/>
  <c r="AQ352" i="16"/>
  <c r="AP352" i="16"/>
  <c r="AO352" i="16"/>
  <c r="AN352" i="16"/>
  <c r="AM352" i="16"/>
  <c r="AQ351" i="16"/>
  <c r="AP351" i="16"/>
  <c r="AO351" i="16"/>
  <c r="AN351" i="16"/>
  <c r="AM351" i="16"/>
  <c r="AQ350" i="16"/>
  <c r="AP350" i="16"/>
  <c r="AO350" i="16"/>
  <c r="AN350" i="16"/>
  <c r="AM350" i="16"/>
  <c r="AQ349" i="16"/>
  <c r="AP349" i="16"/>
  <c r="AO349" i="16"/>
  <c r="AN349" i="16"/>
  <c r="AM349" i="16"/>
  <c r="AQ348" i="16"/>
  <c r="AP348" i="16"/>
  <c r="AO348" i="16"/>
  <c r="AN348" i="16"/>
  <c r="AM348" i="16"/>
  <c r="AQ347" i="16"/>
  <c r="AP347" i="16"/>
  <c r="AO347" i="16"/>
  <c r="AN347" i="16"/>
  <c r="AM347" i="16"/>
  <c r="AQ346" i="16"/>
  <c r="AP346" i="16"/>
  <c r="AO346" i="16"/>
  <c r="AN346" i="16"/>
  <c r="AM346" i="16"/>
  <c r="AQ345" i="16"/>
  <c r="AP345" i="16"/>
  <c r="AO345" i="16"/>
  <c r="AN345" i="16"/>
  <c r="AM345" i="16"/>
  <c r="AQ344" i="16"/>
  <c r="AP344" i="16"/>
  <c r="AO344" i="16"/>
  <c r="AN344" i="16"/>
  <c r="AM344" i="16"/>
  <c r="AQ343" i="16"/>
  <c r="AP343" i="16"/>
  <c r="AO343" i="16"/>
  <c r="AN343" i="16"/>
  <c r="AM343" i="16"/>
  <c r="AQ342" i="16"/>
  <c r="AP342" i="16"/>
  <c r="AO342" i="16"/>
  <c r="AN342" i="16"/>
  <c r="AM342" i="16"/>
  <c r="AQ341" i="16"/>
  <c r="AP341" i="16"/>
  <c r="AO341" i="16"/>
  <c r="AN341" i="16"/>
  <c r="AM341" i="16"/>
  <c r="AQ340" i="16"/>
  <c r="AP340" i="16"/>
  <c r="AO340" i="16"/>
  <c r="AN340" i="16"/>
  <c r="AM340" i="16"/>
  <c r="AQ339" i="16"/>
  <c r="AP339" i="16"/>
  <c r="AO339" i="16"/>
  <c r="AN339" i="16"/>
  <c r="AM339" i="16"/>
  <c r="AQ338" i="16"/>
  <c r="AP338" i="16"/>
  <c r="AO338" i="16"/>
  <c r="AN338" i="16"/>
  <c r="AM338" i="16"/>
  <c r="AQ337" i="16"/>
  <c r="AP337" i="16"/>
  <c r="AO337" i="16"/>
  <c r="AN337" i="16"/>
  <c r="AM337" i="16"/>
  <c r="AQ336" i="16"/>
  <c r="AP336" i="16"/>
  <c r="AO336" i="16"/>
  <c r="AN336" i="16"/>
  <c r="AM336" i="16"/>
  <c r="AQ335" i="16"/>
  <c r="AP335" i="16"/>
  <c r="AO335" i="16"/>
  <c r="AN335" i="16"/>
  <c r="AM335" i="16"/>
  <c r="AQ334" i="16"/>
  <c r="AP334" i="16"/>
  <c r="AO334" i="16"/>
  <c r="AN334" i="16"/>
  <c r="AM334" i="16"/>
  <c r="AQ333" i="16"/>
  <c r="AP333" i="16"/>
  <c r="AO333" i="16"/>
  <c r="AN333" i="16"/>
  <c r="AM333" i="16"/>
  <c r="AQ332" i="16"/>
  <c r="AP332" i="16"/>
  <c r="AO332" i="16"/>
  <c r="AN332" i="16"/>
  <c r="AM332" i="16"/>
  <c r="AQ331" i="16"/>
  <c r="AP331" i="16"/>
  <c r="AO331" i="16"/>
  <c r="AN331" i="16"/>
  <c r="AM331" i="16"/>
  <c r="AQ330" i="16"/>
  <c r="AP330" i="16"/>
  <c r="AO330" i="16"/>
  <c r="AN330" i="16"/>
  <c r="AM330" i="16"/>
  <c r="AQ329" i="16"/>
  <c r="AP329" i="16"/>
  <c r="AO329" i="16"/>
  <c r="AN329" i="16"/>
  <c r="AM329" i="16"/>
  <c r="AQ328" i="16"/>
  <c r="AP328" i="16"/>
  <c r="AO328" i="16"/>
  <c r="AN328" i="16"/>
  <c r="AM328" i="16"/>
  <c r="AQ327" i="16"/>
  <c r="AP327" i="16"/>
  <c r="AO327" i="16"/>
  <c r="AN327" i="16"/>
  <c r="AM327" i="16"/>
  <c r="AQ326" i="16"/>
  <c r="AP326" i="16"/>
  <c r="AO326" i="16"/>
  <c r="AN326" i="16"/>
  <c r="AM326" i="16"/>
  <c r="AQ325" i="16"/>
  <c r="AP325" i="16"/>
  <c r="AO325" i="16"/>
  <c r="AN325" i="16"/>
  <c r="AM325" i="16"/>
  <c r="AQ324" i="16"/>
  <c r="AP324" i="16"/>
  <c r="AO324" i="16"/>
  <c r="AN324" i="16"/>
  <c r="AM324" i="16"/>
  <c r="AQ323" i="16"/>
  <c r="AP323" i="16"/>
  <c r="AO323" i="16"/>
  <c r="AN323" i="16"/>
  <c r="AM323" i="16"/>
  <c r="AQ322" i="16"/>
  <c r="AP322" i="16"/>
  <c r="AO322" i="16"/>
  <c r="AN322" i="16"/>
  <c r="AM322" i="16"/>
  <c r="AQ321" i="16"/>
  <c r="AP321" i="16"/>
  <c r="AO321" i="16"/>
  <c r="AN321" i="16"/>
  <c r="AM321" i="16"/>
  <c r="AQ320" i="16"/>
  <c r="AP320" i="16"/>
  <c r="AO320" i="16"/>
  <c r="AN320" i="16"/>
  <c r="AM320" i="16"/>
  <c r="AQ319" i="16"/>
  <c r="AP319" i="16"/>
  <c r="AO319" i="16"/>
  <c r="AN319" i="16"/>
  <c r="AM319" i="16"/>
  <c r="AQ318" i="16"/>
  <c r="AP318" i="16"/>
  <c r="AO318" i="16"/>
  <c r="AN318" i="16"/>
  <c r="AM318" i="16"/>
  <c r="AQ317" i="16"/>
  <c r="AP317" i="16"/>
  <c r="AO317" i="16"/>
  <c r="AN317" i="16"/>
  <c r="AM317" i="16"/>
  <c r="AQ316" i="16"/>
  <c r="AP316" i="16"/>
  <c r="AO316" i="16"/>
  <c r="AN316" i="16"/>
  <c r="AM316" i="16"/>
  <c r="AQ315" i="16"/>
  <c r="AP315" i="16"/>
  <c r="AO315" i="16"/>
  <c r="AN315" i="16"/>
  <c r="AM315" i="16"/>
  <c r="AQ314" i="16"/>
  <c r="AP314" i="16"/>
  <c r="AO314" i="16"/>
  <c r="AN314" i="16"/>
  <c r="AM314" i="16"/>
  <c r="AQ313" i="16"/>
  <c r="AP313" i="16"/>
  <c r="AO313" i="16"/>
  <c r="AN313" i="16"/>
  <c r="AM313" i="16"/>
  <c r="AQ312" i="16"/>
  <c r="AP312" i="16"/>
  <c r="AO312" i="16"/>
  <c r="AN312" i="16"/>
  <c r="AM312" i="16"/>
  <c r="AQ311" i="16"/>
  <c r="AP311" i="16"/>
  <c r="AO311" i="16"/>
  <c r="AN311" i="16"/>
  <c r="AM311" i="16"/>
  <c r="AQ310" i="16"/>
  <c r="AP310" i="16"/>
  <c r="AO310" i="16"/>
  <c r="AN310" i="16"/>
  <c r="AM310" i="16"/>
  <c r="AQ309" i="16"/>
  <c r="AP309" i="16"/>
  <c r="AO309" i="16"/>
  <c r="AN309" i="16"/>
  <c r="AM309" i="16"/>
  <c r="AQ308" i="16"/>
  <c r="AP308" i="16"/>
  <c r="AO308" i="16"/>
  <c r="AN308" i="16"/>
  <c r="AM308" i="16"/>
  <c r="AQ307" i="16"/>
  <c r="AP307" i="16"/>
  <c r="AO307" i="16"/>
  <c r="AN307" i="16"/>
  <c r="AM307" i="16"/>
  <c r="AQ306" i="16"/>
  <c r="AP306" i="16"/>
  <c r="AO306" i="16"/>
  <c r="AN306" i="16"/>
  <c r="AM306" i="16"/>
  <c r="AQ305" i="16"/>
  <c r="AP305" i="16"/>
  <c r="AO305" i="16"/>
  <c r="AN305" i="16"/>
  <c r="AM305" i="16"/>
  <c r="AQ304" i="16"/>
  <c r="AP304" i="16"/>
  <c r="AO304" i="16"/>
  <c r="AN304" i="16"/>
  <c r="AM304" i="16"/>
  <c r="AQ303" i="16"/>
  <c r="AP303" i="16"/>
  <c r="AO303" i="16"/>
  <c r="AN303" i="16"/>
  <c r="AM303" i="16"/>
  <c r="AQ302" i="16"/>
  <c r="AP302" i="16"/>
  <c r="AO302" i="16"/>
  <c r="AN302" i="16"/>
  <c r="AM302" i="16"/>
  <c r="AQ301" i="16"/>
  <c r="AP301" i="16"/>
  <c r="AO301" i="16"/>
  <c r="AN301" i="16"/>
  <c r="AM301" i="16"/>
  <c r="AQ300" i="16"/>
  <c r="AP300" i="16"/>
  <c r="AO300" i="16"/>
  <c r="AN300" i="16"/>
  <c r="AM300" i="16"/>
  <c r="AQ299" i="16"/>
  <c r="AP299" i="16"/>
  <c r="AO299" i="16"/>
  <c r="AN299" i="16"/>
  <c r="AM299" i="16"/>
  <c r="AQ298" i="16"/>
  <c r="AP298" i="16"/>
  <c r="AO298" i="16"/>
  <c r="AN298" i="16"/>
  <c r="AM298" i="16"/>
  <c r="AQ297" i="16"/>
  <c r="AP297" i="16"/>
  <c r="AO297" i="16"/>
  <c r="AN297" i="16"/>
  <c r="AM297" i="16"/>
  <c r="AQ296" i="16"/>
  <c r="AP296" i="16"/>
  <c r="AO296" i="16"/>
  <c r="AN296" i="16"/>
  <c r="AM296" i="16"/>
  <c r="AQ295" i="16"/>
  <c r="AP295" i="16"/>
  <c r="AO295" i="16"/>
  <c r="AN295" i="16"/>
  <c r="AM295" i="16"/>
  <c r="AQ294" i="16"/>
  <c r="AP294" i="16"/>
  <c r="AO294" i="16"/>
  <c r="AN294" i="16"/>
  <c r="AM294" i="16"/>
  <c r="AQ293" i="16"/>
  <c r="AP293" i="16"/>
  <c r="AO293" i="16"/>
  <c r="AN293" i="16"/>
  <c r="AM293" i="16"/>
  <c r="AQ292" i="16"/>
  <c r="AP292" i="16"/>
  <c r="AO292" i="16"/>
  <c r="AN292" i="16"/>
  <c r="AM292" i="16"/>
  <c r="AQ291" i="16"/>
  <c r="AP291" i="16"/>
  <c r="AO291" i="16"/>
  <c r="AN291" i="16"/>
  <c r="AM291" i="16"/>
  <c r="AQ290" i="16"/>
  <c r="AP290" i="16"/>
  <c r="AO290" i="16"/>
  <c r="AN290" i="16"/>
  <c r="AM290" i="16"/>
  <c r="AQ289" i="16"/>
  <c r="AP289" i="16"/>
  <c r="AO289" i="16"/>
  <c r="AN289" i="16"/>
  <c r="AM289" i="16"/>
  <c r="AQ288" i="16"/>
  <c r="AP288" i="16"/>
  <c r="AO288" i="16"/>
  <c r="AN288" i="16"/>
  <c r="AM288" i="16"/>
  <c r="AQ287" i="16"/>
  <c r="AP287" i="16"/>
  <c r="AO287" i="16"/>
  <c r="AN287" i="16"/>
  <c r="AM287" i="16"/>
  <c r="AQ286" i="16"/>
  <c r="AP286" i="16"/>
  <c r="AO286" i="16"/>
  <c r="AN286" i="16"/>
  <c r="AM286" i="16"/>
  <c r="AQ285" i="16"/>
  <c r="AP285" i="16"/>
  <c r="AO285" i="16"/>
  <c r="AN285" i="16"/>
  <c r="AM285" i="16"/>
  <c r="AQ284" i="16"/>
  <c r="AP284" i="16"/>
  <c r="AO284" i="16"/>
  <c r="AN284" i="16"/>
  <c r="AM284" i="16"/>
  <c r="AQ283" i="16"/>
  <c r="AP283" i="16"/>
  <c r="AO283" i="16"/>
  <c r="AN283" i="16"/>
  <c r="AM283" i="16"/>
  <c r="AQ282" i="16"/>
  <c r="AP282" i="16"/>
  <c r="AO282" i="16"/>
  <c r="AN282" i="16"/>
  <c r="AM282" i="16"/>
  <c r="AQ281" i="16"/>
  <c r="AP281" i="16"/>
  <c r="AO281" i="16"/>
  <c r="AN281" i="16"/>
  <c r="AM281" i="16"/>
  <c r="AQ280" i="16"/>
  <c r="AP280" i="16"/>
  <c r="AO280" i="16"/>
  <c r="AN280" i="16"/>
  <c r="AM280" i="16"/>
  <c r="AQ279" i="16"/>
  <c r="AP279" i="16"/>
  <c r="AO279" i="16"/>
  <c r="AN279" i="16"/>
  <c r="AM279" i="16"/>
  <c r="AQ278" i="16"/>
  <c r="AP278" i="16"/>
  <c r="AO278" i="16"/>
  <c r="AN278" i="16"/>
  <c r="AM278" i="16"/>
  <c r="AQ277" i="16"/>
  <c r="AP277" i="16"/>
  <c r="AO277" i="16"/>
  <c r="AN277" i="16"/>
  <c r="AM277" i="16"/>
  <c r="AQ276" i="16"/>
  <c r="AP276" i="16"/>
  <c r="AO276" i="16"/>
  <c r="AN276" i="16"/>
  <c r="AM276" i="16"/>
  <c r="AQ275" i="16"/>
  <c r="AP275" i="16"/>
  <c r="AO275" i="16"/>
  <c r="AN275" i="16"/>
  <c r="AM275" i="16"/>
  <c r="AQ274" i="16"/>
  <c r="AP274" i="16"/>
  <c r="AO274" i="16"/>
  <c r="AN274" i="16"/>
  <c r="AM274" i="16"/>
  <c r="AQ273" i="16"/>
  <c r="AP273" i="16"/>
  <c r="AO273" i="16"/>
  <c r="AN273" i="16"/>
  <c r="AM273" i="16"/>
  <c r="AQ272" i="16"/>
  <c r="AP272" i="16"/>
  <c r="AO272" i="16"/>
  <c r="AN272" i="16"/>
  <c r="AM272" i="16"/>
  <c r="AQ271" i="16"/>
  <c r="AP271" i="16"/>
  <c r="AO271" i="16"/>
  <c r="AN271" i="16"/>
  <c r="AM271" i="16"/>
  <c r="AQ270" i="16"/>
  <c r="AP270" i="16"/>
  <c r="AO270" i="16"/>
  <c r="AN270" i="16"/>
  <c r="AM270" i="16"/>
  <c r="AQ269" i="16"/>
  <c r="AP269" i="16"/>
  <c r="AO269" i="16"/>
  <c r="AN269" i="16"/>
  <c r="AM269" i="16"/>
  <c r="AQ268" i="16"/>
  <c r="AP268" i="16"/>
  <c r="AO268" i="16"/>
  <c r="AN268" i="16"/>
  <c r="AM268" i="16"/>
  <c r="AQ267" i="16"/>
  <c r="AP267" i="16"/>
  <c r="AO267" i="16"/>
  <c r="AN267" i="16"/>
  <c r="AM267" i="16"/>
  <c r="AQ266" i="16"/>
  <c r="AP266" i="16"/>
  <c r="AO266" i="16"/>
  <c r="AN266" i="16"/>
  <c r="AM266" i="16"/>
  <c r="AQ265" i="16"/>
  <c r="AP265" i="16"/>
  <c r="AO265" i="16"/>
  <c r="AN265" i="16"/>
  <c r="AM265" i="16"/>
  <c r="AQ264" i="16"/>
  <c r="AP264" i="16"/>
  <c r="AO264" i="16"/>
  <c r="AN264" i="16"/>
  <c r="AM264" i="16"/>
  <c r="AQ263" i="16"/>
  <c r="AP263" i="16"/>
  <c r="AO263" i="16"/>
  <c r="AN263" i="16"/>
  <c r="AM263" i="16"/>
  <c r="AQ262" i="16"/>
  <c r="AP262" i="16"/>
  <c r="AO262" i="16"/>
  <c r="AN262" i="16"/>
  <c r="AM262" i="16"/>
  <c r="AQ261" i="16"/>
  <c r="AP261" i="16"/>
  <c r="AO261" i="16"/>
  <c r="AN261" i="16"/>
  <c r="AM261" i="16"/>
  <c r="AQ260" i="16"/>
  <c r="AP260" i="16"/>
  <c r="AO260" i="16"/>
  <c r="AN260" i="16"/>
  <c r="AM260" i="16"/>
  <c r="AQ259" i="16"/>
  <c r="AP259" i="16"/>
  <c r="AO259" i="16"/>
  <c r="AN259" i="16"/>
  <c r="AM259" i="16"/>
  <c r="AQ258" i="16"/>
  <c r="AP258" i="16"/>
  <c r="AO258" i="16"/>
  <c r="AN258" i="16"/>
  <c r="AM258" i="16"/>
  <c r="AQ257" i="16"/>
  <c r="AP257" i="16"/>
  <c r="AO257" i="16"/>
  <c r="AN257" i="16"/>
  <c r="AM257" i="16"/>
  <c r="AQ256" i="16"/>
  <c r="AP256" i="16"/>
  <c r="AO256" i="16"/>
  <c r="AN256" i="16"/>
  <c r="AM256" i="16"/>
  <c r="AQ255" i="16"/>
  <c r="AP255" i="16"/>
  <c r="AO255" i="16"/>
  <c r="AN255" i="16"/>
  <c r="AM255" i="16"/>
  <c r="AQ254" i="16"/>
  <c r="AP254" i="16"/>
  <c r="AO254" i="16"/>
  <c r="AN254" i="16"/>
  <c r="AM254" i="16"/>
  <c r="AQ253" i="16"/>
  <c r="AP253" i="16"/>
  <c r="AO253" i="16"/>
  <c r="AN253" i="16"/>
  <c r="AM253" i="16"/>
  <c r="AQ252" i="16"/>
  <c r="AP252" i="16"/>
  <c r="AO252" i="16"/>
  <c r="AN252" i="16"/>
  <c r="AM252" i="16"/>
  <c r="AQ251" i="16"/>
  <c r="AP251" i="16"/>
  <c r="AO251" i="16"/>
  <c r="AN251" i="16"/>
  <c r="AM251" i="16"/>
  <c r="AQ250" i="16"/>
  <c r="AP250" i="16"/>
  <c r="AO250" i="16"/>
  <c r="AN250" i="16"/>
  <c r="AM250" i="16"/>
  <c r="AQ249" i="16"/>
  <c r="AP249" i="16"/>
  <c r="AO249" i="16"/>
  <c r="AN249" i="16"/>
  <c r="AM249" i="16"/>
  <c r="AQ248" i="16"/>
  <c r="AP248" i="16"/>
  <c r="AO248" i="16"/>
  <c r="AN248" i="16"/>
  <c r="AM248" i="16"/>
  <c r="AQ247" i="16"/>
  <c r="AP247" i="16"/>
  <c r="AO247" i="16"/>
  <c r="AN247" i="16"/>
  <c r="AM247" i="16"/>
  <c r="AQ246" i="16"/>
  <c r="AP246" i="16"/>
  <c r="AO246" i="16"/>
  <c r="AN246" i="16"/>
  <c r="AM246" i="16"/>
  <c r="AQ245" i="16"/>
  <c r="AP245" i="16"/>
  <c r="AO245" i="16"/>
  <c r="AN245" i="16"/>
  <c r="AM245" i="16"/>
  <c r="AQ244" i="16"/>
  <c r="AP244" i="16"/>
  <c r="AO244" i="16"/>
  <c r="AN244" i="16"/>
  <c r="AM244" i="16"/>
  <c r="AQ243" i="16"/>
  <c r="AP243" i="16"/>
  <c r="AO243" i="16"/>
  <c r="AN243" i="16"/>
  <c r="AM243" i="16"/>
  <c r="AQ242" i="16"/>
  <c r="AP242" i="16"/>
  <c r="AO242" i="16"/>
  <c r="AN242" i="16"/>
  <c r="AM242" i="16"/>
  <c r="AQ241" i="16"/>
  <c r="AP241" i="16"/>
  <c r="AO241" i="16"/>
  <c r="AN241" i="16"/>
  <c r="AM241" i="16"/>
  <c r="AQ240" i="16"/>
  <c r="AP240" i="16"/>
  <c r="AO240" i="16"/>
  <c r="AN240" i="16"/>
  <c r="AM240" i="16"/>
  <c r="AQ239" i="16"/>
  <c r="AP239" i="16"/>
  <c r="AO239" i="16"/>
  <c r="AN239" i="16"/>
  <c r="AM239" i="16"/>
  <c r="AQ238" i="16"/>
  <c r="AP238" i="16"/>
  <c r="AO238" i="16"/>
  <c r="AN238" i="16"/>
  <c r="AM238" i="16"/>
  <c r="AQ237" i="16"/>
  <c r="AP237" i="16"/>
  <c r="AO237" i="16"/>
  <c r="AN237" i="16"/>
  <c r="AM237" i="16"/>
  <c r="AQ236" i="16"/>
  <c r="AP236" i="16"/>
  <c r="AO236" i="16"/>
  <c r="AN236" i="16"/>
  <c r="AM236" i="16"/>
  <c r="AQ235" i="16"/>
  <c r="AP235" i="16"/>
  <c r="AO235" i="16"/>
  <c r="AN235" i="16"/>
  <c r="AM235" i="16"/>
  <c r="AQ234" i="16"/>
  <c r="AP234" i="16"/>
  <c r="AO234" i="16"/>
  <c r="AN234" i="16"/>
  <c r="AM234" i="16"/>
  <c r="AQ233" i="16"/>
  <c r="AP233" i="16"/>
  <c r="AO233" i="16"/>
  <c r="AN233" i="16"/>
  <c r="AM233" i="16"/>
  <c r="AQ232" i="16"/>
  <c r="AP232" i="16"/>
  <c r="AO232" i="16"/>
  <c r="AN232" i="16"/>
  <c r="AM232" i="16"/>
  <c r="AQ231" i="16"/>
  <c r="AP231" i="16"/>
  <c r="AO231" i="16"/>
  <c r="AN231" i="16"/>
  <c r="AM231" i="16"/>
  <c r="AQ230" i="16"/>
  <c r="AP230" i="16"/>
  <c r="AO230" i="16"/>
  <c r="AN230" i="16"/>
  <c r="AM230" i="16"/>
  <c r="AQ229" i="16"/>
  <c r="AP229" i="16"/>
  <c r="AO229" i="16"/>
  <c r="AN229" i="16"/>
  <c r="AM229" i="16"/>
  <c r="AQ228" i="16"/>
  <c r="AP228" i="16"/>
  <c r="AO228" i="16"/>
  <c r="AN228" i="16"/>
  <c r="AM228" i="16"/>
  <c r="AQ227" i="16"/>
  <c r="AP227" i="16"/>
  <c r="AO227" i="16"/>
  <c r="AN227" i="16"/>
  <c r="AM227" i="16"/>
  <c r="AQ226" i="16"/>
  <c r="AP226" i="16"/>
  <c r="AO226" i="16"/>
  <c r="AN226" i="16"/>
  <c r="AM226" i="16"/>
  <c r="AQ225" i="16"/>
  <c r="AP225" i="16"/>
  <c r="AO225" i="16"/>
  <c r="AN225" i="16"/>
  <c r="AM225" i="16"/>
  <c r="AQ224" i="16"/>
  <c r="AP224" i="16"/>
  <c r="AO224" i="16"/>
  <c r="AN224" i="16"/>
  <c r="AM224" i="16"/>
  <c r="AQ223" i="16"/>
  <c r="AP223" i="16"/>
  <c r="AO223" i="16"/>
  <c r="AN223" i="16"/>
  <c r="AM223" i="16"/>
  <c r="AQ222" i="16"/>
  <c r="AP222" i="16"/>
  <c r="AO222" i="16"/>
  <c r="AN222" i="16"/>
  <c r="AM222" i="16"/>
  <c r="AQ221" i="16"/>
  <c r="AP221" i="16"/>
  <c r="AO221" i="16"/>
  <c r="AN221" i="16"/>
  <c r="AM221" i="16"/>
  <c r="AQ220" i="16"/>
  <c r="AP220" i="16"/>
  <c r="AO220" i="16"/>
  <c r="AN220" i="16"/>
  <c r="AM220" i="16"/>
  <c r="AQ219" i="16"/>
  <c r="AP219" i="16"/>
  <c r="AO219" i="16"/>
  <c r="AN219" i="16"/>
  <c r="AM219" i="16"/>
  <c r="AQ218" i="16"/>
  <c r="AP218" i="16"/>
  <c r="AO218" i="16"/>
  <c r="AN218" i="16"/>
  <c r="AM218" i="16"/>
  <c r="AQ217" i="16"/>
  <c r="AP217" i="16"/>
  <c r="AO217" i="16"/>
  <c r="AN217" i="16"/>
  <c r="AM217" i="16"/>
  <c r="AQ216" i="16"/>
  <c r="AP216" i="16"/>
  <c r="AO216" i="16"/>
  <c r="AN216" i="16"/>
  <c r="AM216" i="16"/>
  <c r="AQ215" i="16"/>
  <c r="AP215" i="16"/>
  <c r="AO215" i="16"/>
  <c r="AN215" i="16"/>
  <c r="AM215" i="16"/>
  <c r="AQ214" i="16"/>
  <c r="AP214" i="16"/>
  <c r="AO214" i="16"/>
  <c r="AN214" i="16"/>
  <c r="AM214" i="16"/>
  <c r="AQ213" i="16"/>
  <c r="AP213" i="16"/>
  <c r="AO213" i="16"/>
  <c r="AN213" i="16"/>
  <c r="AM213" i="16"/>
  <c r="AQ212" i="16"/>
  <c r="AP212" i="16"/>
  <c r="AO212" i="16"/>
  <c r="AN212" i="16"/>
  <c r="AM212" i="16"/>
  <c r="AQ211" i="16"/>
  <c r="AP211" i="16"/>
  <c r="AO211" i="16"/>
  <c r="AN211" i="16"/>
  <c r="AM211" i="16"/>
  <c r="AQ210" i="16"/>
  <c r="AP210" i="16"/>
  <c r="AO210" i="16"/>
  <c r="AN210" i="16"/>
  <c r="AM210" i="16"/>
  <c r="AQ209" i="16"/>
  <c r="AP209" i="16"/>
  <c r="AO209" i="16"/>
  <c r="AN209" i="16"/>
  <c r="AM209" i="16"/>
  <c r="AQ208" i="16"/>
  <c r="AP208" i="16"/>
  <c r="AO208" i="16"/>
  <c r="AN208" i="16"/>
  <c r="AM208" i="16"/>
  <c r="AQ207" i="16"/>
  <c r="AP207" i="16"/>
  <c r="AO207" i="16"/>
  <c r="AN207" i="16"/>
  <c r="AM207" i="16"/>
  <c r="AQ206" i="16"/>
  <c r="AP206" i="16"/>
  <c r="AO206" i="16"/>
  <c r="AN206" i="16"/>
  <c r="AM206" i="16"/>
  <c r="AQ205" i="16"/>
  <c r="AP205" i="16"/>
  <c r="AO205" i="16"/>
  <c r="AN205" i="16"/>
  <c r="AM205" i="16"/>
  <c r="AQ204" i="16"/>
  <c r="AP204" i="16"/>
  <c r="AO204" i="16"/>
  <c r="AN204" i="16"/>
  <c r="AM204" i="16"/>
  <c r="AQ203" i="16"/>
  <c r="AP203" i="16"/>
  <c r="AO203" i="16"/>
  <c r="AN203" i="16"/>
  <c r="AM203" i="16"/>
  <c r="AQ202" i="16"/>
  <c r="AP202" i="16"/>
  <c r="AO202" i="16"/>
  <c r="AN202" i="16"/>
  <c r="AM202" i="16"/>
  <c r="AQ201" i="16"/>
  <c r="AP201" i="16"/>
  <c r="AO201" i="16"/>
  <c r="AN201" i="16"/>
  <c r="AM201" i="16"/>
  <c r="AQ200" i="16"/>
  <c r="AP200" i="16"/>
  <c r="AO200" i="16"/>
  <c r="AN200" i="16"/>
  <c r="AM200" i="16"/>
  <c r="AQ199" i="16"/>
  <c r="AP199" i="16"/>
  <c r="AO199" i="16"/>
  <c r="AN199" i="16"/>
  <c r="AM199" i="16"/>
  <c r="AQ198" i="16"/>
  <c r="AP198" i="16"/>
  <c r="AO198" i="16"/>
  <c r="AN198" i="16"/>
  <c r="AM198" i="16"/>
  <c r="AQ197" i="16"/>
  <c r="AP197" i="16"/>
  <c r="AO197" i="16"/>
  <c r="AN197" i="16"/>
  <c r="AM197" i="16"/>
  <c r="AQ196" i="16"/>
  <c r="AP196" i="16"/>
  <c r="AO196" i="16"/>
  <c r="AN196" i="16"/>
  <c r="AM196" i="16"/>
  <c r="AQ195" i="16"/>
  <c r="AP195" i="16"/>
  <c r="AO195" i="16"/>
  <c r="AN195" i="16"/>
  <c r="AM195" i="16"/>
  <c r="AQ194" i="16"/>
  <c r="AP194" i="16"/>
  <c r="AO194" i="16"/>
  <c r="AN194" i="16"/>
  <c r="AM194" i="16"/>
  <c r="AQ193" i="16"/>
  <c r="AP193" i="16"/>
  <c r="AO193" i="16"/>
  <c r="AN193" i="16"/>
  <c r="AM193" i="16"/>
  <c r="AQ192" i="16"/>
  <c r="AP192" i="16"/>
  <c r="AO192" i="16"/>
  <c r="AN192" i="16"/>
  <c r="AM192" i="16"/>
  <c r="AQ191" i="16"/>
  <c r="AP191" i="16"/>
  <c r="AO191" i="16"/>
  <c r="AN191" i="16"/>
  <c r="AM191" i="16"/>
  <c r="AQ190" i="16"/>
  <c r="AP190" i="16"/>
  <c r="AO190" i="16"/>
  <c r="AN190" i="16"/>
  <c r="AM190" i="16"/>
  <c r="AQ189" i="16"/>
  <c r="AP189" i="16"/>
  <c r="AO189" i="16"/>
  <c r="AN189" i="16"/>
  <c r="AM189" i="16"/>
  <c r="AQ188" i="16"/>
  <c r="AP188" i="16"/>
  <c r="AO188" i="16"/>
  <c r="AN188" i="16"/>
  <c r="AM188" i="16"/>
  <c r="AQ187" i="16"/>
  <c r="AP187" i="16"/>
  <c r="AO187" i="16"/>
  <c r="AN187" i="16"/>
  <c r="AM187" i="16"/>
  <c r="AQ186" i="16"/>
  <c r="AP186" i="16"/>
  <c r="AO186" i="16"/>
  <c r="AN186" i="16"/>
  <c r="AM186" i="16"/>
  <c r="AQ185" i="16"/>
  <c r="AP185" i="16"/>
  <c r="AO185" i="16"/>
  <c r="AN185" i="16"/>
  <c r="AM185" i="16"/>
  <c r="AQ184" i="16"/>
  <c r="AP184" i="16"/>
  <c r="AO184" i="16"/>
  <c r="AN184" i="16"/>
  <c r="AM184" i="16"/>
  <c r="AQ183" i="16"/>
  <c r="AP183" i="16"/>
  <c r="AO183" i="16"/>
  <c r="AN183" i="16"/>
  <c r="AM183" i="16"/>
  <c r="AQ182" i="16"/>
  <c r="AP182" i="16"/>
  <c r="AO182" i="16"/>
  <c r="AN182" i="16"/>
  <c r="AM182" i="16"/>
  <c r="AQ181" i="16"/>
  <c r="AP181" i="16"/>
  <c r="AO181" i="16"/>
  <c r="AN181" i="16"/>
  <c r="AM181" i="16"/>
  <c r="AQ180" i="16"/>
  <c r="AP180" i="16"/>
  <c r="AO180" i="16"/>
  <c r="AN180" i="16"/>
  <c r="AM180" i="16"/>
  <c r="AQ179" i="16"/>
  <c r="AP179" i="16"/>
  <c r="AO179" i="16"/>
  <c r="AN179" i="16"/>
  <c r="AM179" i="16"/>
  <c r="AQ178" i="16"/>
  <c r="AP178" i="16"/>
  <c r="AO178" i="16"/>
  <c r="AN178" i="16"/>
  <c r="AM178" i="16"/>
  <c r="AQ177" i="16"/>
  <c r="AP177" i="16"/>
  <c r="AO177" i="16"/>
  <c r="AN177" i="16"/>
  <c r="AM177" i="16"/>
  <c r="AQ176" i="16"/>
  <c r="AP176" i="16"/>
  <c r="AO176" i="16"/>
  <c r="AN176" i="16"/>
  <c r="AM176" i="16"/>
  <c r="AQ175" i="16"/>
  <c r="AP175" i="16"/>
  <c r="AO175" i="16"/>
  <c r="AN175" i="16"/>
  <c r="AM175" i="16"/>
  <c r="AQ174" i="16"/>
  <c r="AP174" i="16"/>
  <c r="AO174" i="16"/>
  <c r="AN174" i="16"/>
  <c r="AM174" i="16"/>
  <c r="AQ173" i="16"/>
  <c r="AP173" i="16"/>
  <c r="AO173" i="16"/>
  <c r="AN173" i="16"/>
  <c r="AM173" i="16"/>
  <c r="AQ172" i="16"/>
  <c r="AP172" i="16"/>
  <c r="AO172" i="16"/>
  <c r="AN172" i="16"/>
  <c r="AM172" i="16"/>
  <c r="AQ171" i="16"/>
  <c r="AP171" i="16"/>
  <c r="AO171" i="16"/>
  <c r="AN171" i="16"/>
  <c r="AM171" i="16"/>
  <c r="AQ170" i="16"/>
  <c r="AP170" i="16"/>
  <c r="AO170" i="16"/>
  <c r="AN170" i="16"/>
  <c r="AM170" i="16"/>
  <c r="AQ169" i="16"/>
  <c r="AP169" i="16"/>
  <c r="AO169" i="16"/>
  <c r="AN169" i="16"/>
  <c r="AM169" i="16"/>
  <c r="AQ168" i="16"/>
  <c r="AP168" i="16"/>
  <c r="AO168" i="16"/>
  <c r="AN168" i="16"/>
  <c r="AM168" i="16"/>
  <c r="AQ167" i="16"/>
  <c r="AP167" i="16"/>
  <c r="AO167" i="16"/>
  <c r="AN167" i="16"/>
  <c r="AM167" i="16"/>
  <c r="AQ166" i="16"/>
  <c r="AP166" i="16"/>
  <c r="AO166" i="16"/>
  <c r="AN166" i="16"/>
  <c r="AM166" i="16"/>
  <c r="AQ165" i="16"/>
  <c r="AP165" i="16"/>
  <c r="AO165" i="16"/>
  <c r="AN165" i="16"/>
  <c r="AM165" i="16"/>
  <c r="AQ164" i="16"/>
  <c r="AP164" i="16"/>
  <c r="AO164" i="16"/>
  <c r="AN164" i="16"/>
  <c r="AM164" i="16"/>
  <c r="AQ163" i="16"/>
  <c r="AP163" i="16"/>
  <c r="AO163" i="16"/>
  <c r="AN163" i="16"/>
  <c r="AM163" i="16"/>
  <c r="AQ162" i="16"/>
  <c r="AP162" i="16"/>
  <c r="AO162" i="16"/>
  <c r="AN162" i="16"/>
  <c r="AM162" i="16"/>
  <c r="AQ161" i="16"/>
  <c r="AP161" i="16"/>
  <c r="AO161" i="16"/>
  <c r="AN161" i="16"/>
  <c r="AM161" i="16"/>
  <c r="AQ160" i="16"/>
  <c r="AP160" i="16"/>
  <c r="AO160" i="16"/>
  <c r="AN160" i="16"/>
  <c r="AM160" i="16"/>
  <c r="AQ159" i="16"/>
  <c r="AP159" i="16"/>
  <c r="AO159" i="16"/>
  <c r="AN159" i="16"/>
  <c r="AM159" i="16"/>
  <c r="AQ158" i="16"/>
  <c r="AP158" i="16"/>
  <c r="AO158" i="16"/>
  <c r="AN158" i="16"/>
  <c r="AM158" i="16"/>
  <c r="AQ157" i="16"/>
  <c r="AP157" i="16"/>
  <c r="AO157" i="16"/>
  <c r="AN157" i="16"/>
  <c r="AM157" i="16"/>
  <c r="AQ156" i="16"/>
  <c r="AP156" i="16"/>
  <c r="AO156" i="16"/>
  <c r="AN156" i="16"/>
  <c r="AM156" i="16"/>
  <c r="AQ155" i="16"/>
  <c r="AP155" i="16"/>
  <c r="AO155" i="16"/>
  <c r="AN155" i="16"/>
  <c r="AM155" i="16"/>
  <c r="AQ154" i="16"/>
  <c r="AP154" i="16"/>
  <c r="AO154" i="16"/>
  <c r="AN154" i="16"/>
  <c r="AM154" i="16"/>
  <c r="AQ153" i="16"/>
  <c r="AP153" i="16"/>
  <c r="AO153" i="16"/>
  <c r="AN153" i="16"/>
  <c r="AM153" i="16"/>
  <c r="AQ152" i="16"/>
  <c r="AP152" i="16"/>
  <c r="AO152" i="16"/>
  <c r="AN152" i="16"/>
  <c r="AM152" i="16"/>
  <c r="AQ151" i="16"/>
  <c r="AP151" i="16"/>
  <c r="AO151" i="16"/>
  <c r="AN151" i="16"/>
  <c r="AM151" i="16"/>
  <c r="AQ150" i="16"/>
  <c r="AP150" i="16"/>
  <c r="AO150" i="16"/>
  <c r="AN150" i="16"/>
  <c r="AM150" i="16"/>
  <c r="AQ149" i="16"/>
  <c r="AP149" i="16"/>
  <c r="AO149" i="16"/>
  <c r="AN149" i="16"/>
  <c r="AM149" i="16"/>
  <c r="AQ148" i="16"/>
  <c r="AP148" i="16"/>
  <c r="AO148" i="16"/>
  <c r="AN148" i="16"/>
  <c r="AM148" i="16"/>
  <c r="AQ147" i="16"/>
  <c r="AP147" i="16"/>
  <c r="AO147" i="16"/>
  <c r="AN147" i="16"/>
  <c r="AM147" i="16"/>
  <c r="AQ146" i="16"/>
  <c r="AP146" i="16"/>
  <c r="AO146" i="16"/>
  <c r="AN146" i="16"/>
  <c r="AM146" i="16"/>
  <c r="AQ145" i="16"/>
  <c r="AP145" i="16"/>
  <c r="AO145" i="16"/>
  <c r="AN145" i="16"/>
  <c r="AM145" i="16"/>
  <c r="AQ144" i="16"/>
  <c r="AP144" i="16"/>
  <c r="AO144" i="16"/>
  <c r="AN144" i="16"/>
  <c r="AM144" i="16"/>
  <c r="AQ143" i="16"/>
  <c r="AP143" i="16"/>
  <c r="AO143" i="16"/>
  <c r="AN143" i="16"/>
  <c r="AM143" i="16"/>
  <c r="AQ142" i="16"/>
  <c r="AP142" i="16"/>
  <c r="AO142" i="16"/>
  <c r="AN142" i="16"/>
  <c r="AM142" i="16"/>
  <c r="AQ141" i="16"/>
  <c r="AP141" i="16"/>
  <c r="AO141" i="16"/>
  <c r="AN141" i="16"/>
  <c r="AM141" i="16"/>
  <c r="AQ140" i="16"/>
  <c r="AP140" i="16"/>
  <c r="AO140" i="16"/>
  <c r="AN140" i="16"/>
  <c r="AM140" i="16"/>
  <c r="AQ139" i="16"/>
  <c r="AP139" i="16"/>
  <c r="AO139" i="16"/>
  <c r="AN139" i="16"/>
  <c r="AM139" i="16"/>
  <c r="AQ138" i="16"/>
  <c r="AP138" i="16"/>
  <c r="AO138" i="16"/>
  <c r="AN138" i="16"/>
  <c r="AM138" i="16"/>
  <c r="AQ137" i="16"/>
  <c r="AP137" i="16"/>
  <c r="AO137" i="16"/>
  <c r="AN137" i="16"/>
  <c r="AM137" i="16"/>
  <c r="AQ136" i="16"/>
  <c r="AP136" i="16"/>
  <c r="AO136" i="16"/>
  <c r="AN136" i="16"/>
  <c r="AM136" i="16"/>
  <c r="AQ135" i="16"/>
  <c r="AP135" i="16"/>
  <c r="AO135" i="16"/>
  <c r="AN135" i="16"/>
  <c r="AM135" i="16"/>
  <c r="AQ134" i="16"/>
  <c r="AP134" i="16"/>
  <c r="AO134" i="16"/>
  <c r="AN134" i="16"/>
  <c r="AM134" i="16"/>
  <c r="AQ133" i="16"/>
  <c r="AP133" i="16"/>
  <c r="AO133" i="16"/>
  <c r="AN133" i="16"/>
  <c r="AM133" i="16"/>
  <c r="AQ132" i="16"/>
  <c r="AP132" i="16"/>
  <c r="AO132" i="16"/>
  <c r="AN132" i="16"/>
  <c r="AM132" i="16"/>
  <c r="AQ131" i="16"/>
  <c r="AP131" i="16"/>
  <c r="AO131" i="16"/>
  <c r="AN131" i="16"/>
  <c r="AM131" i="16"/>
  <c r="AQ130" i="16"/>
  <c r="AP130" i="16"/>
  <c r="AO130" i="16"/>
  <c r="AN130" i="16"/>
  <c r="AM130" i="16"/>
  <c r="AQ129" i="16"/>
  <c r="AP129" i="16"/>
  <c r="AO129" i="16"/>
  <c r="AN129" i="16"/>
  <c r="AM129" i="16"/>
  <c r="AQ128" i="16"/>
  <c r="AP128" i="16"/>
  <c r="AO128" i="16"/>
  <c r="AN128" i="16"/>
  <c r="AM128" i="16"/>
  <c r="AQ127" i="16"/>
  <c r="AP127" i="16"/>
  <c r="AO127" i="16"/>
  <c r="AN127" i="16"/>
  <c r="AM127" i="16"/>
  <c r="AQ126" i="16"/>
  <c r="AP126" i="16"/>
  <c r="AO126" i="16"/>
  <c r="AN126" i="16"/>
  <c r="AM126" i="16"/>
  <c r="AQ125" i="16"/>
  <c r="AP125" i="16"/>
  <c r="AO125" i="16"/>
  <c r="AN125" i="16"/>
  <c r="AM125" i="16"/>
  <c r="AQ124" i="16"/>
  <c r="AP124" i="16"/>
  <c r="AO124" i="16"/>
  <c r="AN124" i="16"/>
  <c r="AM124" i="16"/>
  <c r="AQ123" i="16"/>
  <c r="AP123" i="16"/>
  <c r="AO123" i="16"/>
  <c r="AN123" i="16"/>
  <c r="AM123" i="16"/>
  <c r="AQ122" i="16"/>
  <c r="AP122" i="16"/>
  <c r="AO122" i="16"/>
  <c r="AN122" i="16"/>
  <c r="AM122" i="16"/>
  <c r="AQ121" i="16"/>
  <c r="AP121" i="16"/>
  <c r="AO121" i="16"/>
  <c r="AN121" i="16"/>
  <c r="AM121" i="16"/>
  <c r="AQ120" i="16"/>
  <c r="AP120" i="16"/>
  <c r="AO120" i="16"/>
  <c r="AN120" i="16"/>
  <c r="AM120" i="16"/>
  <c r="AQ119" i="16"/>
  <c r="AP119" i="16"/>
  <c r="AO119" i="16"/>
  <c r="AN119" i="16"/>
  <c r="AM119" i="16"/>
  <c r="AQ118" i="16"/>
  <c r="AP118" i="16"/>
  <c r="AO118" i="16"/>
  <c r="AN118" i="16"/>
  <c r="AM118" i="16"/>
  <c r="AQ117" i="16"/>
  <c r="AP117" i="16"/>
  <c r="AO117" i="16"/>
  <c r="AN117" i="16"/>
  <c r="AM117" i="16"/>
  <c r="AQ116" i="16"/>
  <c r="AP116" i="16"/>
  <c r="AO116" i="16"/>
  <c r="AN116" i="16"/>
  <c r="AM116" i="16"/>
  <c r="AQ115" i="16"/>
  <c r="AP115" i="16"/>
  <c r="AO115" i="16"/>
  <c r="AN115" i="16"/>
  <c r="AM115" i="16"/>
  <c r="AQ114" i="16"/>
  <c r="AP114" i="16"/>
  <c r="AO114" i="16"/>
  <c r="AN114" i="16"/>
  <c r="AM114" i="16"/>
  <c r="AQ113" i="16"/>
  <c r="AP113" i="16"/>
  <c r="AO113" i="16"/>
  <c r="AN113" i="16"/>
  <c r="AM113" i="16"/>
  <c r="AQ112" i="16"/>
  <c r="AP112" i="16"/>
  <c r="AO112" i="16"/>
  <c r="AN112" i="16"/>
  <c r="AM112" i="16"/>
  <c r="AQ111" i="16"/>
  <c r="AP111" i="16"/>
  <c r="AO111" i="16"/>
  <c r="AN111" i="16"/>
  <c r="AM111" i="16"/>
  <c r="AQ110" i="16"/>
  <c r="AP110" i="16"/>
  <c r="AO110" i="16"/>
  <c r="AN110" i="16"/>
  <c r="AM110" i="16"/>
  <c r="AQ109" i="16"/>
  <c r="AP109" i="16"/>
  <c r="AO109" i="16"/>
  <c r="AN109" i="16"/>
  <c r="AM109" i="16"/>
  <c r="AQ108" i="16"/>
  <c r="AP108" i="16"/>
  <c r="AO108" i="16"/>
  <c r="AN108" i="16"/>
  <c r="AM108" i="16"/>
  <c r="AQ107" i="16"/>
  <c r="AP107" i="16"/>
  <c r="AO107" i="16"/>
  <c r="AN107" i="16"/>
  <c r="AM107" i="16"/>
  <c r="AQ106" i="16"/>
  <c r="AP106" i="16"/>
  <c r="AO106" i="16"/>
  <c r="AN106" i="16"/>
  <c r="AM106" i="16"/>
  <c r="AQ105" i="16"/>
  <c r="AP105" i="16"/>
  <c r="AO105" i="16"/>
  <c r="AN105" i="16"/>
  <c r="AM105" i="16"/>
  <c r="AQ104" i="16"/>
  <c r="AP104" i="16"/>
  <c r="AO104" i="16"/>
  <c r="AN104" i="16"/>
  <c r="AM104" i="16"/>
  <c r="AQ103" i="16"/>
  <c r="AP103" i="16"/>
  <c r="AO103" i="16"/>
  <c r="AN103" i="16"/>
  <c r="AM103" i="16"/>
  <c r="AQ102" i="16"/>
  <c r="AP102" i="16"/>
  <c r="AO102" i="16"/>
  <c r="AN102" i="16"/>
  <c r="AM102" i="16"/>
  <c r="AQ101" i="16"/>
  <c r="AP101" i="16"/>
  <c r="AO101" i="16"/>
  <c r="AN101" i="16"/>
  <c r="AM101" i="16"/>
  <c r="AQ100" i="16"/>
  <c r="AP100" i="16"/>
  <c r="AO100" i="16"/>
  <c r="AN100" i="16"/>
  <c r="AM100" i="16"/>
  <c r="AQ99" i="16"/>
  <c r="AP99" i="16"/>
  <c r="AO99" i="16"/>
  <c r="AN99" i="16"/>
  <c r="AM99" i="16"/>
  <c r="AQ98" i="16"/>
  <c r="AP98" i="16"/>
  <c r="AO98" i="16"/>
  <c r="AN98" i="16"/>
  <c r="AM98" i="16"/>
  <c r="AQ97" i="16"/>
  <c r="AP97" i="16"/>
  <c r="AO97" i="16"/>
  <c r="AN97" i="16"/>
  <c r="AM97" i="16"/>
  <c r="AQ96" i="16"/>
  <c r="AP96" i="16"/>
  <c r="AO96" i="16"/>
  <c r="AN96" i="16"/>
  <c r="AM96" i="16"/>
  <c r="AQ95" i="16"/>
  <c r="AP95" i="16"/>
  <c r="AO95" i="16"/>
  <c r="AN95" i="16"/>
  <c r="AM95" i="16"/>
  <c r="AQ94" i="16"/>
  <c r="AP94" i="16"/>
  <c r="AO94" i="16"/>
  <c r="AN94" i="16"/>
  <c r="AM94" i="16"/>
  <c r="AQ93" i="16"/>
  <c r="AP93" i="16"/>
  <c r="AO93" i="16"/>
  <c r="AN93" i="16"/>
  <c r="AM93" i="16"/>
  <c r="AQ92" i="16"/>
  <c r="AP92" i="16"/>
  <c r="AO92" i="16"/>
  <c r="AN92" i="16"/>
  <c r="AM92" i="16"/>
  <c r="AQ91" i="16"/>
  <c r="AP91" i="16"/>
  <c r="AO91" i="16"/>
  <c r="AN91" i="16"/>
  <c r="AM91" i="16"/>
  <c r="AQ90" i="16"/>
  <c r="AP90" i="16"/>
  <c r="AO90" i="16"/>
  <c r="AN90" i="16"/>
  <c r="AM90" i="16"/>
  <c r="AQ89" i="16"/>
  <c r="AP89" i="16"/>
  <c r="AO89" i="16"/>
  <c r="AN89" i="16"/>
  <c r="AM89" i="16"/>
  <c r="AQ88" i="16"/>
  <c r="AP88" i="16"/>
  <c r="AO88" i="16"/>
  <c r="AN88" i="16"/>
  <c r="AM88" i="16"/>
  <c r="AT87" i="16"/>
  <c r="AS87" i="16"/>
  <c r="AR87" i="16"/>
  <c r="AQ87" i="16"/>
  <c r="AP87" i="16"/>
  <c r="AO87" i="16"/>
  <c r="AN87" i="16"/>
  <c r="AM87" i="16"/>
  <c r="AT86" i="16"/>
  <c r="AS86" i="16"/>
  <c r="AR86" i="16"/>
  <c r="AQ86" i="16"/>
  <c r="AP86" i="16"/>
  <c r="AO86" i="16"/>
  <c r="AN86" i="16"/>
  <c r="AM86" i="16"/>
  <c r="AT85" i="16"/>
  <c r="AS85" i="16"/>
  <c r="AR85" i="16"/>
  <c r="AQ85" i="16"/>
  <c r="AP85" i="16"/>
  <c r="AO85" i="16"/>
  <c r="AN85" i="16"/>
  <c r="AM85" i="16"/>
  <c r="AT84" i="16"/>
  <c r="AS84" i="16"/>
  <c r="AR84" i="16"/>
  <c r="AQ84" i="16"/>
  <c r="AP84" i="16"/>
  <c r="AO84" i="16"/>
  <c r="AN84" i="16"/>
  <c r="AM84" i="16"/>
  <c r="AT83" i="16"/>
  <c r="AS83" i="16"/>
  <c r="AR83" i="16"/>
  <c r="AQ83" i="16"/>
  <c r="AP83" i="16"/>
  <c r="AO83" i="16"/>
  <c r="AN83" i="16"/>
  <c r="AM83" i="16"/>
  <c r="AT82" i="16"/>
  <c r="AS82" i="16"/>
  <c r="AR82" i="16"/>
  <c r="AQ82" i="16"/>
  <c r="AP82" i="16"/>
  <c r="AO82" i="16"/>
  <c r="AN82" i="16"/>
  <c r="AM82" i="16"/>
  <c r="AT81" i="16"/>
  <c r="AS81" i="16"/>
  <c r="AR81" i="16"/>
  <c r="AQ81" i="16"/>
  <c r="AP81" i="16"/>
  <c r="AO81" i="16"/>
  <c r="AN81" i="16"/>
  <c r="AM81" i="16"/>
  <c r="AT80" i="16"/>
  <c r="AS80" i="16"/>
  <c r="AR80" i="16"/>
  <c r="AQ80" i="16"/>
  <c r="AP80" i="16"/>
  <c r="AO80" i="16"/>
  <c r="AN80" i="16"/>
  <c r="AM80" i="16"/>
  <c r="AT79" i="16"/>
  <c r="AS79" i="16"/>
  <c r="AR79" i="16"/>
  <c r="AQ79" i="16"/>
  <c r="AP79" i="16"/>
  <c r="AO79" i="16"/>
  <c r="AN79" i="16"/>
  <c r="AM79" i="16"/>
  <c r="AT78" i="16"/>
  <c r="AS78" i="16"/>
  <c r="AR78" i="16"/>
  <c r="AQ78" i="16"/>
  <c r="AP78" i="16"/>
  <c r="AO78" i="16"/>
  <c r="AN78" i="16"/>
  <c r="AM78" i="16"/>
  <c r="AT77" i="16"/>
  <c r="AS77" i="16"/>
  <c r="AR77" i="16"/>
  <c r="AQ77" i="16"/>
  <c r="AP77" i="16"/>
  <c r="AO77" i="16"/>
  <c r="AN77" i="16"/>
  <c r="AM77" i="16"/>
  <c r="AT76" i="16"/>
  <c r="AS76" i="16"/>
  <c r="AR76" i="16"/>
  <c r="AQ76" i="16"/>
  <c r="AP76" i="16"/>
  <c r="AO76" i="16"/>
  <c r="AN76" i="16"/>
  <c r="AM76" i="16"/>
  <c r="AT75" i="16"/>
  <c r="AS75" i="16"/>
  <c r="AR75" i="16"/>
  <c r="AQ75" i="16"/>
  <c r="AP75" i="16"/>
  <c r="AO75" i="16"/>
  <c r="AN75" i="16"/>
  <c r="AM75" i="16"/>
  <c r="AT74" i="16"/>
  <c r="AS74" i="16"/>
  <c r="AR74" i="16"/>
  <c r="AQ74" i="16"/>
  <c r="AP74" i="16"/>
  <c r="AO74" i="16"/>
  <c r="AN74" i="16"/>
  <c r="AM74" i="16"/>
  <c r="AT73" i="16"/>
  <c r="AS73" i="16"/>
  <c r="AR73" i="16"/>
  <c r="AQ73" i="16"/>
  <c r="AP73" i="16"/>
  <c r="AO73" i="16"/>
  <c r="AN73" i="16"/>
  <c r="AM73" i="16"/>
  <c r="AT72" i="16"/>
  <c r="AS72" i="16"/>
  <c r="AR72" i="16"/>
  <c r="AQ72" i="16"/>
  <c r="AP72" i="16"/>
  <c r="AO72" i="16"/>
  <c r="AN72" i="16"/>
  <c r="AM72" i="16"/>
  <c r="AT71" i="16"/>
  <c r="AS71" i="16"/>
  <c r="AR71" i="16"/>
  <c r="AQ71" i="16"/>
  <c r="AP71" i="16"/>
  <c r="AO71" i="16"/>
  <c r="AN71" i="16"/>
  <c r="AM71" i="16"/>
  <c r="AT70" i="16"/>
  <c r="AS70" i="16"/>
  <c r="AR70" i="16"/>
  <c r="AQ70" i="16"/>
  <c r="AP70" i="16"/>
  <c r="AO70" i="16"/>
  <c r="AN70" i="16"/>
  <c r="AM70" i="16"/>
  <c r="AT69" i="16"/>
  <c r="AS69" i="16"/>
  <c r="AR69" i="16"/>
  <c r="AQ69" i="16"/>
  <c r="AP69" i="16"/>
  <c r="AO69" i="16"/>
  <c r="AN69" i="16"/>
  <c r="AM69" i="16"/>
  <c r="AT68" i="16"/>
  <c r="AS68" i="16"/>
  <c r="AR68" i="16"/>
  <c r="AQ68" i="16"/>
  <c r="AP68" i="16"/>
  <c r="AO68" i="16"/>
  <c r="AN68" i="16"/>
  <c r="AM68" i="16"/>
  <c r="AT67" i="16"/>
  <c r="AS67" i="16"/>
  <c r="AR67" i="16"/>
  <c r="AQ67" i="16"/>
  <c r="AP67" i="16"/>
  <c r="AO67" i="16"/>
  <c r="AN67" i="16"/>
  <c r="AM67" i="16"/>
  <c r="AT66" i="16"/>
  <c r="AS66" i="16"/>
  <c r="AR66" i="16"/>
  <c r="AQ66" i="16"/>
  <c r="AP66" i="16"/>
  <c r="AO66" i="16"/>
  <c r="AN66" i="16"/>
  <c r="AM66" i="16"/>
  <c r="AT65" i="16"/>
  <c r="AS65" i="16"/>
  <c r="AR65" i="16"/>
  <c r="AQ65" i="16"/>
  <c r="AP65" i="16"/>
  <c r="AO65" i="16"/>
  <c r="AN65" i="16"/>
  <c r="AM65" i="16"/>
  <c r="AT64" i="16"/>
  <c r="AS64" i="16"/>
  <c r="AR64" i="16"/>
  <c r="AQ64" i="16"/>
  <c r="AP64" i="16"/>
  <c r="AO64" i="16"/>
  <c r="AN64" i="16"/>
  <c r="AM64" i="16"/>
  <c r="AT63" i="16"/>
  <c r="AS63" i="16"/>
  <c r="AR63" i="16"/>
  <c r="AQ63" i="16"/>
  <c r="AP63" i="16"/>
  <c r="AO63" i="16"/>
  <c r="AN63" i="16"/>
  <c r="AM63" i="16"/>
  <c r="AT62" i="16"/>
  <c r="AS62" i="16"/>
  <c r="AR62" i="16"/>
  <c r="AQ62" i="16"/>
  <c r="AP62" i="16"/>
  <c r="AO62" i="16"/>
  <c r="AN62" i="16"/>
  <c r="AM62" i="16"/>
  <c r="AT61" i="16"/>
  <c r="AS61" i="16"/>
  <c r="AR61" i="16"/>
  <c r="AQ61" i="16"/>
  <c r="AP61" i="16"/>
  <c r="AO61" i="16"/>
  <c r="AN61" i="16"/>
  <c r="AM61" i="16"/>
  <c r="AT60" i="16"/>
  <c r="AS60" i="16"/>
  <c r="AR60" i="16"/>
  <c r="AQ60" i="16"/>
  <c r="AP60" i="16"/>
  <c r="AO60" i="16"/>
  <c r="AN60" i="16"/>
  <c r="AM60" i="16"/>
  <c r="AT59" i="16"/>
  <c r="AS59" i="16"/>
  <c r="AR59" i="16"/>
  <c r="AQ59" i="16"/>
  <c r="AP59" i="16"/>
  <c r="AO59" i="16"/>
  <c r="AN59" i="16"/>
  <c r="AM59" i="16"/>
  <c r="AT58" i="16"/>
  <c r="AS58" i="16"/>
  <c r="AR58" i="16"/>
  <c r="AQ58" i="16"/>
  <c r="AP58" i="16"/>
  <c r="AO58" i="16"/>
  <c r="AN58" i="16"/>
  <c r="AM58" i="16"/>
  <c r="AT57" i="16"/>
  <c r="AS57" i="16"/>
  <c r="AR57" i="16"/>
  <c r="AQ57" i="16"/>
  <c r="AP57" i="16"/>
  <c r="AO57" i="16"/>
  <c r="AN57" i="16"/>
  <c r="AM57" i="16"/>
  <c r="AT56" i="16"/>
  <c r="AS56" i="16"/>
  <c r="AR56" i="16"/>
  <c r="AQ56" i="16"/>
  <c r="AP56" i="16"/>
  <c r="AO56" i="16"/>
  <c r="AN56" i="16"/>
  <c r="AM56" i="16"/>
  <c r="AT55" i="16"/>
  <c r="AS55" i="16"/>
  <c r="AR55" i="16"/>
  <c r="AQ55" i="16"/>
  <c r="AP55" i="16"/>
  <c r="AO55" i="16"/>
  <c r="AN55" i="16"/>
  <c r="AM55" i="16"/>
  <c r="AT54" i="16"/>
  <c r="AS54" i="16"/>
  <c r="AR54" i="16"/>
  <c r="AQ54" i="16"/>
  <c r="AP54" i="16"/>
  <c r="AO54" i="16"/>
  <c r="AN54" i="16"/>
  <c r="AM54" i="16"/>
  <c r="AT53" i="16"/>
  <c r="AS53" i="16"/>
  <c r="AR53" i="16"/>
  <c r="AQ53" i="16"/>
  <c r="AP53" i="16"/>
  <c r="AO53" i="16"/>
  <c r="AN53" i="16"/>
  <c r="AM53" i="16"/>
  <c r="AT52" i="16"/>
  <c r="AS52" i="16"/>
  <c r="AR52" i="16"/>
  <c r="AQ52" i="16"/>
  <c r="AP52" i="16"/>
  <c r="AO52" i="16"/>
  <c r="AN52" i="16"/>
  <c r="AM52" i="16"/>
  <c r="AT51" i="16"/>
  <c r="AS51" i="16"/>
  <c r="AR51" i="16"/>
  <c r="AQ51" i="16"/>
  <c r="AP51" i="16"/>
  <c r="AO51" i="16"/>
  <c r="AN51" i="16"/>
  <c r="AM51" i="16"/>
  <c r="AT50" i="16"/>
  <c r="AS50" i="16"/>
  <c r="AR50" i="16"/>
  <c r="AQ50" i="16"/>
  <c r="AP50" i="16"/>
  <c r="AO50" i="16"/>
  <c r="AN50" i="16"/>
  <c r="AM50" i="16"/>
  <c r="AT49" i="16"/>
  <c r="AS49" i="16"/>
  <c r="AR49" i="16"/>
  <c r="AQ49" i="16"/>
  <c r="AP49" i="16"/>
  <c r="AO49" i="16"/>
  <c r="AN49" i="16"/>
  <c r="AM49" i="16"/>
  <c r="AT48" i="16"/>
  <c r="AS48" i="16"/>
  <c r="AR48" i="16"/>
  <c r="AQ48" i="16"/>
  <c r="AP48" i="16"/>
  <c r="AO48" i="16"/>
  <c r="AN48" i="16"/>
  <c r="AM48" i="16"/>
  <c r="AT47" i="16"/>
  <c r="AS47" i="16"/>
  <c r="AQ47" i="16"/>
  <c r="AP47" i="16"/>
  <c r="AO47" i="16"/>
  <c r="AN47" i="16"/>
  <c r="AM47" i="16"/>
  <c r="AT46" i="16"/>
  <c r="AS46" i="16"/>
  <c r="AQ46" i="16"/>
  <c r="AP46" i="16"/>
  <c r="AO46" i="16"/>
  <c r="AN46" i="16"/>
  <c r="AM46" i="16"/>
  <c r="AT45" i="16"/>
  <c r="AS45" i="16"/>
  <c r="AQ45" i="16"/>
  <c r="AP45" i="16"/>
  <c r="AO45" i="16"/>
  <c r="AN45" i="16"/>
  <c r="AM45" i="16"/>
  <c r="AT44" i="16"/>
  <c r="AS44" i="16"/>
  <c r="AQ44" i="16"/>
  <c r="AP44" i="16"/>
  <c r="AO44" i="16"/>
  <c r="AN44" i="16"/>
  <c r="AM44" i="16"/>
  <c r="AT43" i="16"/>
  <c r="AS43" i="16"/>
  <c r="AQ43" i="16"/>
  <c r="AP43" i="16"/>
  <c r="AO43" i="16"/>
  <c r="AN43" i="16"/>
  <c r="AM43" i="16"/>
  <c r="AT42" i="16"/>
  <c r="AS42" i="16"/>
  <c r="AQ42" i="16"/>
  <c r="AP42" i="16"/>
  <c r="AO42" i="16"/>
  <c r="AN42" i="16"/>
  <c r="AM42" i="16"/>
  <c r="AT41" i="16"/>
  <c r="AS41" i="16"/>
  <c r="AQ41" i="16"/>
  <c r="AP41" i="16"/>
  <c r="AO41" i="16"/>
  <c r="AN41" i="16"/>
  <c r="AM41" i="16"/>
  <c r="AT40" i="16"/>
  <c r="AS40" i="16"/>
  <c r="AQ40" i="16"/>
  <c r="AP40" i="16"/>
  <c r="AO40" i="16"/>
  <c r="AN40" i="16"/>
  <c r="AM40" i="16"/>
  <c r="AT39" i="16"/>
  <c r="AS39" i="16"/>
  <c r="AQ39" i="16"/>
  <c r="AP39" i="16"/>
  <c r="AO39" i="16"/>
  <c r="AN39" i="16"/>
  <c r="AM39" i="16"/>
  <c r="AT38" i="16"/>
  <c r="AS38" i="16"/>
  <c r="AQ38" i="16"/>
  <c r="AP38" i="16"/>
  <c r="AO38" i="16"/>
  <c r="AN38" i="16"/>
  <c r="AM38" i="16"/>
  <c r="AT37" i="16"/>
  <c r="AS37" i="16"/>
  <c r="AQ37" i="16"/>
  <c r="AP37" i="16"/>
  <c r="AO37" i="16"/>
  <c r="AN37" i="16"/>
  <c r="AM37" i="16"/>
  <c r="AT36" i="16"/>
  <c r="AS36" i="16"/>
  <c r="AQ36" i="16"/>
  <c r="AP36" i="16"/>
  <c r="AO36" i="16"/>
  <c r="AN36" i="16"/>
  <c r="AM36" i="16"/>
  <c r="AT35" i="16"/>
  <c r="AS35" i="16"/>
  <c r="AQ35" i="16"/>
  <c r="AP35" i="16"/>
  <c r="AO35" i="16"/>
  <c r="AN35" i="16"/>
  <c r="AM35" i="16"/>
  <c r="AT34" i="16"/>
  <c r="AS34" i="16"/>
  <c r="AQ34" i="16"/>
  <c r="AP34" i="16"/>
  <c r="AO34" i="16"/>
  <c r="AN34" i="16"/>
  <c r="AM34" i="16"/>
  <c r="AT33" i="16"/>
  <c r="AS33" i="16"/>
  <c r="AQ33" i="16"/>
  <c r="AP33" i="16"/>
  <c r="AO33" i="16"/>
  <c r="AN33" i="16"/>
  <c r="AM33" i="16"/>
  <c r="U31" i="16"/>
  <c r="C31" i="16"/>
  <c r="W26" i="16"/>
  <c r="W8" i="16" s="1"/>
  <c r="E26" i="16"/>
  <c r="W25" i="16"/>
  <c r="E25" i="16"/>
  <c r="E7" i="16" s="1"/>
  <c r="W24" i="16"/>
  <c r="E24" i="16"/>
  <c r="W23" i="16"/>
  <c r="E23" i="16"/>
  <c r="U13" i="16"/>
  <c r="C13" i="16"/>
  <c r="AJ10" i="16"/>
  <c r="AJ8" i="16"/>
  <c r="AI8" i="16"/>
  <c r="AH8" i="16"/>
  <c r="AB8" i="16"/>
  <c r="AA8" i="16"/>
  <c r="Z8" i="16"/>
  <c r="Y8" i="16"/>
  <c r="X8" i="16"/>
  <c r="R8" i="16"/>
  <c r="Q8" i="16"/>
  <c r="P8" i="16"/>
  <c r="P10" i="16" s="1"/>
  <c r="J8" i="16"/>
  <c r="I8" i="16"/>
  <c r="H8" i="16"/>
  <c r="G8" i="16"/>
  <c r="F8" i="16"/>
  <c r="E8" i="16"/>
  <c r="AJ7" i="16"/>
  <c r="AI7" i="16"/>
  <c r="AH7" i="16"/>
  <c r="AB7" i="16"/>
  <c r="AA7" i="16"/>
  <c r="Z7" i="16"/>
  <c r="Y7" i="16"/>
  <c r="X7" i="16"/>
  <c r="W7" i="16"/>
  <c r="R7" i="16"/>
  <c r="Q7" i="16"/>
  <c r="P7" i="16"/>
  <c r="J7" i="16"/>
  <c r="I7" i="16"/>
  <c r="H7" i="16"/>
  <c r="G7" i="16"/>
  <c r="F7" i="16"/>
  <c r="AJ6" i="16"/>
  <c r="AI6" i="16"/>
  <c r="AH6" i="16"/>
  <c r="AH10" i="16" s="1"/>
  <c r="AB6" i="16"/>
  <c r="AA6" i="16"/>
  <c r="Z6" i="16"/>
  <c r="Y6" i="16"/>
  <c r="X6" i="16"/>
  <c r="W6" i="16"/>
  <c r="R6" i="16"/>
  <c r="Q6" i="16"/>
  <c r="P6" i="16"/>
  <c r="J6" i="16"/>
  <c r="I6" i="16"/>
  <c r="H6" i="16"/>
  <c r="G6" i="16"/>
  <c r="F6" i="16"/>
  <c r="E6" i="16"/>
  <c r="AJ5" i="16"/>
  <c r="AI5" i="16"/>
  <c r="AI10" i="16" s="1"/>
  <c r="AH5" i="16"/>
  <c r="AB5" i="16"/>
  <c r="AA5" i="16"/>
  <c r="Z5" i="16"/>
  <c r="Y5" i="16"/>
  <c r="X5" i="16"/>
  <c r="W5" i="16"/>
  <c r="R5" i="16"/>
  <c r="R10" i="16" s="1"/>
  <c r="Q5" i="16"/>
  <c r="P5" i="16"/>
  <c r="J5" i="16"/>
  <c r="I5" i="16"/>
  <c r="H5" i="16"/>
  <c r="G5" i="16"/>
  <c r="F5" i="16"/>
  <c r="E5" i="16"/>
  <c r="AL2" i="16"/>
  <c r="U2" i="16"/>
  <c r="T2" i="16"/>
  <c r="C2" i="16"/>
  <c r="X654" i="15"/>
  <c r="Y653" i="15"/>
  <c r="X653" i="15"/>
  <c r="Y652" i="15"/>
  <c r="X652" i="15"/>
  <c r="J652" i="15"/>
  <c r="Z651" i="15"/>
  <c r="AB649" i="15"/>
  <c r="AA649" i="15"/>
  <c r="Z649" i="15"/>
  <c r="Z654" i="15" s="1"/>
  <c r="Y649" i="15"/>
  <c r="X649" i="15"/>
  <c r="J649" i="15"/>
  <c r="I649" i="15"/>
  <c r="I654" i="15" s="1"/>
  <c r="H649" i="15"/>
  <c r="G649" i="15"/>
  <c r="G654" i="15" s="1"/>
  <c r="F649" i="15"/>
  <c r="AB648" i="15"/>
  <c r="AB653" i="15" s="1"/>
  <c r="AA648" i="15"/>
  <c r="AA653" i="15" s="1"/>
  <c r="Z648" i="15"/>
  <c r="Z653" i="15" s="1"/>
  <c r="Y648" i="15"/>
  <c r="X648" i="15"/>
  <c r="J648" i="15"/>
  <c r="J653" i="15" s="1"/>
  <c r="I648" i="15"/>
  <c r="I653" i="15" s="1"/>
  <c r="H648" i="15"/>
  <c r="H653" i="15" s="1"/>
  <c r="G648" i="15"/>
  <c r="G653" i="15" s="1"/>
  <c r="F648" i="15"/>
  <c r="F653" i="15" s="1"/>
  <c r="AB647" i="15"/>
  <c r="AB652" i="15" s="1"/>
  <c r="AA647" i="15"/>
  <c r="AA652" i="15" s="1"/>
  <c r="Z647" i="15"/>
  <c r="Y647" i="15"/>
  <c r="X647" i="15"/>
  <c r="J647" i="15"/>
  <c r="I647" i="15"/>
  <c r="I652" i="15" s="1"/>
  <c r="H647" i="15"/>
  <c r="G647" i="15"/>
  <c r="F647" i="15"/>
  <c r="AB646" i="15"/>
  <c r="AB651" i="15" s="1"/>
  <c r="AA646" i="15"/>
  <c r="Z646" i="15"/>
  <c r="Y646" i="15"/>
  <c r="X646" i="15"/>
  <c r="X651" i="15" s="1"/>
  <c r="J646" i="15"/>
  <c r="I646" i="15"/>
  <c r="I651" i="15" s="1"/>
  <c r="H646" i="15"/>
  <c r="G646" i="15"/>
  <c r="G651" i="15" s="1"/>
  <c r="F646" i="15"/>
  <c r="F651" i="15" s="1"/>
  <c r="AB644" i="15"/>
  <c r="AB654" i="15" s="1"/>
  <c r="AA644" i="15"/>
  <c r="Z644" i="15"/>
  <c r="Y644" i="15"/>
  <c r="Y654" i="15" s="1"/>
  <c r="X644" i="15"/>
  <c r="J644" i="15"/>
  <c r="J654" i="15" s="1"/>
  <c r="I644" i="15"/>
  <c r="H644" i="15"/>
  <c r="H654" i="15" s="1"/>
  <c r="G644" i="15"/>
  <c r="F644" i="15"/>
  <c r="F654" i="15" s="1"/>
  <c r="AB643" i="15"/>
  <c r="AA643" i="15"/>
  <c r="Z643" i="15"/>
  <c r="Y643" i="15"/>
  <c r="X643" i="15"/>
  <c r="J643" i="15"/>
  <c r="I643" i="15"/>
  <c r="H643" i="15"/>
  <c r="G643" i="15"/>
  <c r="F643" i="15"/>
  <c r="AB642" i="15"/>
  <c r="AA642" i="15"/>
  <c r="Z642" i="15"/>
  <c r="Z652" i="15" s="1"/>
  <c r="Y642" i="15"/>
  <c r="X642" i="15"/>
  <c r="J642" i="15"/>
  <c r="I642" i="15"/>
  <c r="H642" i="15"/>
  <c r="H652" i="15" s="1"/>
  <c r="G642" i="15"/>
  <c r="G652" i="15" s="1"/>
  <c r="F642" i="15"/>
  <c r="AB641" i="15"/>
  <c r="AA641" i="15"/>
  <c r="AA651" i="15" s="1"/>
  <c r="Z641" i="15"/>
  <c r="Y641" i="15"/>
  <c r="Y651" i="15" s="1"/>
  <c r="X641" i="15"/>
  <c r="J641" i="15"/>
  <c r="J651" i="15" s="1"/>
  <c r="I641" i="15"/>
  <c r="H641" i="15"/>
  <c r="H651" i="15" s="1"/>
  <c r="G641" i="15"/>
  <c r="F641" i="15"/>
  <c r="AQ637" i="15"/>
  <c r="AP637" i="15"/>
  <c r="AO637" i="15"/>
  <c r="AN637" i="15"/>
  <c r="AM637" i="15"/>
  <c r="AQ636" i="15"/>
  <c r="AP636" i="15"/>
  <c r="AO636" i="15"/>
  <c r="AN636" i="15"/>
  <c r="AM636" i="15"/>
  <c r="AQ635" i="15"/>
  <c r="AP635" i="15"/>
  <c r="AO635" i="15"/>
  <c r="AN635" i="15"/>
  <c r="AM635" i="15"/>
  <c r="AQ634" i="15"/>
  <c r="AP634" i="15"/>
  <c r="AO634" i="15"/>
  <c r="AN634" i="15"/>
  <c r="AM634" i="15"/>
  <c r="AQ633" i="15"/>
  <c r="AP633" i="15"/>
  <c r="AO633" i="15"/>
  <c r="AN633" i="15"/>
  <c r="AM633" i="15"/>
  <c r="AQ632" i="15"/>
  <c r="AP632" i="15"/>
  <c r="AO632" i="15"/>
  <c r="AN632" i="15"/>
  <c r="AM632" i="15"/>
  <c r="AQ631" i="15"/>
  <c r="AP631" i="15"/>
  <c r="AO631" i="15"/>
  <c r="AN631" i="15"/>
  <c r="AM631" i="15"/>
  <c r="AQ630" i="15"/>
  <c r="AP630" i="15"/>
  <c r="AO630" i="15"/>
  <c r="AN630" i="15"/>
  <c r="AM630" i="15"/>
  <c r="AQ629" i="15"/>
  <c r="AP629" i="15"/>
  <c r="AO629" i="15"/>
  <c r="AN629" i="15"/>
  <c r="AM629" i="15"/>
  <c r="AQ628" i="15"/>
  <c r="AP628" i="15"/>
  <c r="AO628" i="15"/>
  <c r="AN628" i="15"/>
  <c r="AM628" i="15"/>
  <c r="AQ627" i="15"/>
  <c r="AP627" i="15"/>
  <c r="AO627" i="15"/>
  <c r="AN627" i="15"/>
  <c r="AM627" i="15"/>
  <c r="AQ626" i="15"/>
  <c r="AP626" i="15"/>
  <c r="AO626" i="15"/>
  <c r="AN626" i="15"/>
  <c r="AM626" i="15"/>
  <c r="AQ625" i="15"/>
  <c r="AP625" i="15"/>
  <c r="AO625" i="15"/>
  <c r="AN625" i="15"/>
  <c r="AM625" i="15"/>
  <c r="AQ624" i="15"/>
  <c r="AP624" i="15"/>
  <c r="AO624" i="15"/>
  <c r="AN624" i="15"/>
  <c r="AM624" i="15"/>
  <c r="AQ623" i="15"/>
  <c r="AP623" i="15"/>
  <c r="AO623" i="15"/>
  <c r="AN623" i="15"/>
  <c r="AM623" i="15"/>
  <c r="AQ622" i="15"/>
  <c r="AP622" i="15"/>
  <c r="AO622" i="15"/>
  <c r="AN622" i="15"/>
  <c r="AM622" i="15"/>
  <c r="AQ621" i="15"/>
  <c r="AP621" i="15"/>
  <c r="AO621" i="15"/>
  <c r="AN621" i="15"/>
  <c r="AM621" i="15"/>
  <c r="AQ620" i="15"/>
  <c r="AP620" i="15"/>
  <c r="AO620" i="15"/>
  <c r="AN620" i="15"/>
  <c r="AM620" i="15"/>
  <c r="AQ619" i="15"/>
  <c r="AP619" i="15"/>
  <c r="AO619" i="15"/>
  <c r="AN619" i="15"/>
  <c r="AM619" i="15"/>
  <c r="AQ618" i="15"/>
  <c r="AP618" i="15"/>
  <c r="AO618" i="15"/>
  <c r="AN618" i="15"/>
  <c r="AM618" i="15"/>
  <c r="AQ617" i="15"/>
  <c r="AP617" i="15"/>
  <c r="AO617" i="15"/>
  <c r="AN617" i="15"/>
  <c r="AM617" i="15"/>
  <c r="AQ616" i="15"/>
  <c r="AP616" i="15"/>
  <c r="AO616" i="15"/>
  <c r="AN616" i="15"/>
  <c r="AM616" i="15"/>
  <c r="AQ615" i="15"/>
  <c r="AP615" i="15"/>
  <c r="AO615" i="15"/>
  <c r="AN615" i="15"/>
  <c r="AM615" i="15"/>
  <c r="AQ614" i="15"/>
  <c r="AP614" i="15"/>
  <c r="AO614" i="15"/>
  <c r="AN614" i="15"/>
  <c r="AM614" i="15"/>
  <c r="AQ613" i="15"/>
  <c r="AP613" i="15"/>
  <c r="AO613" i="15"/>
  <c r="AN613" i="15"/>
  <c r="AM613" i="15"/>
  <c r="AQ612" i="15"/>
  <c r="AP612" i="15"/>
  <c r="AO612" i="15"/>
  <c r="AN612" i="15"/>
  <c r="AM612" i="15"/>
  <c r="AQ611" i="15"/>
  <c r="AP611" i="15"/>
  <c r="AO611" i="15"/>
  <c r="AN611" i="15"/>
  <c r="AM611" i="15"/>
  <c r="AQ610" i="15"/>
  <c r="AP610" i="15"/>
  <c r="AO610" i="15"/>
  <c r="AN610" i="15"/>
  <c r="AM610" i="15"/>
  <c r="AQ609" i="15"/>
  <c r="AP609" i="15"/>
  <c r="AO609" i="15"/>
  <c r="AN609" i="15"/>
  <c r="AM609" i="15"/>
  <c r="AQ608" i="15"/>
  <c r="AP608" i="15"/>
  <c r="AO608" i="15"/>
  <c r="AN608" i="15"/>
  <c r="AM608" i="15"/>
  <c r="AQ607" i="15"/>
  <c r="AP607" i="15"/>
  <c r="AO607" i="15"/>
  <c r="AN607" i="15"/>
  <c r="AM607" i="15"/>
  <c r="AQ606" i="15"/>
  <c r="AP606" i="15"/>
  <c r="AO606" i="15"/>
  <c r="AN606" i="15"/>
  <c r="AM606" i="15"/>
  <c r="AQ605" i="15"/>
  <c r="AP605" i="15"/>
  <c r="AO605" i="15"/>
  <c r="AN605" i="15"/>
  <c r="AM605" i="15"/>
  <c r="AQ604" i="15"/>
  <c r="AP604" i="15"/>
  <c r="AO604" i="15"/>
  <c r="AN604" i="15"/>
  <c r="AM604" i="15"/>
  <c r="AQ603" i="15"/>
  <c r="AP603" i="15"/>
  <c r="AO603" i="15"/>
  <c r="AN603" i="15"/>
  <c r="AM603" i="15"/>
  <c r="AQ602" i="15"/>
  <c r="AP602" i="15"/>
  <c r="AO602" i="15"/>
  <c r="AN602" i="15"/>
  <c r="AM602" i="15"/>
  <c r="AQ601" i="15"/>
  <c r="AP601" i="15"/>
  <c r="AO601" i="15"/>
  <c r="AN601" i="15"/>
  <c r="AM601" i="15"/>
  <c r="AQ600" i="15"/>
  <c r="AP600" i="15"/>
  <c r="AO600" i="15"/>
  <c r="AN600" i="15"/>
  <c r="AM600" i="15"/>
  <c r="AQ599" i="15"/>
  <c r="AP599" i="15"/>
  <c r="AO599" i="15"/>
  <c r="AN599" i="15"/>
  <c r="AM599" i="15"/>
  <c r="AQ598" i="15"/>
  <c r="AP598" i="15"/>
  <c r="AO598" i="15"/>
  <c r="AN598" i="15"/>
  <c r="AM598" i="15"/>
  <c r="AQ597" i="15"/>
  <c r="AP597" i="15"/>
  <c r="AO597" i="15"/>
  <c r="AN597" i="15"/>
  <c r="AM597" i="15"/>
  <c r="AQ596" i="15"/>
  <c r="AP596" i="15"/>
  <c r="AO596" i="15"/>
  <c r="AN596" i="15"/>
  <c r="AM596" i="15"/>
  <c r="AQ595" i="15"/>
  <c r="AP595" i="15"/>
  <c r="AO595" i="15"/>
  <c r="AN595" i="15"/>
  <c r="AM595" i="15"/>
  <c r="AQ594" i="15"/>
  <c r="AP594" i="15"/>
  <c r="AO594" i="15"/>
  <c r="AN594" i="15"/>
  <c r="AM594" i="15"/>
  <c r="AQ593" i="15"/>
  <c r="AP593" i="15"/>
  <c r="AO593" i="15"/>
  <c r="AN593" i="15"/>
  <c r="AM593" i="15"/>
  <c r="AQ592" i="15"/>
  <c r="AP592" i="15"/>
  <c r="AO592" i="15"/>
  <c r="AN592" i="15"/>
  <c r="AM592" i="15"/>
  <c r="AQ591" i="15"/>
  <c r="AP591" i="15"/>
  <c r="AO591" i="15"/>
  <c r="AN591" i="15"/>
  <c r="AM591" i="15"/>
  <c r="AQ590" i="15"/>
  <c r="AP590" i="15"/>
  <c r="AO590" i="15"/>
  <c r="AN590" i="15"/>
  <c r="AM590" i="15"/>
  <c r="AQ589" i="15"/>
  <c r="AP589" i="15"/>
  <c r="AO589" i="15"/>
  <c r="AN589" i="15"/>
  <c r="AM589" i="15"/>
  <c r="AQ588" i="15"/>
  <c r="AP588" i="15"/>
  <c r="AO588" i="15"/>
  <c r="AN588" i="15"/>
  <c r="AM588" i="15"/>
  <c r="AQ587" i="15"/>
  <c r="AP587" i="15"/>
  <c r="AO587" i="15"/>
  <c r="AN587" i="15"/>
  <c r="AM587" i="15"/>
  <c r="AQ586" i="15"/>
  <c r="AP586" i="15"/>
  <c r="AO586" i="15"/>
  <c r="AN586" i="15"/>
  <c r="AM586" i="15"/>
  <c r="AQ585" i="15"/>
  <c r="AP585" i="15"/>
  <c r="AO585" i="15"/>
  <c r="AN585" i="15"/>
  <c r="AM585" i="15"/>
  <c r="AQ584" i="15"/>
  <c r="AP584" i="15"/>
  <c r="AO584" i="15"/>
  <c r="AN584" i="15"/>
  <c r="AM584" i="15"/>
  <c r="AQ583" i="15"/>
  <c r="AP583" i="15"/>
  <c r="AO583" i="15"/>
  <c r="AN583" i="15"/>
  <c r="AM583" i="15"/>
  <c r="AQ582" i="15"/>
  <c r="AP582" i="15"/>
  <c r="AO582" i="15"/>
  <c r="AN582" i="15"/>
  <c r="AM582" i="15"/>
  <c r="AQ581" i="15"/>
  <c r="AP581" i="15"/>
  <c r="AO581" i="15"/>
  <c r="AN581" i="15"/>
  <c r="AM581" i="15"/>
  <c r="AQ580" i="15"/>
  <c r="AP580" i="15"/>
  <c r="AO580" i="15"/>
  <c r="AN580" i="15"/>
  <c r="AM580" i="15"/>
  <c r="AQ579" i="15"/>
  <c r="AP579" i="15"/>
  <c r="AO579" i="15"/>
  <c r="AN579" i="15"/>
  <c r="AM579" i="15"/>
  <c r="AQ578" i="15"/>
  <c r="AP578" i="15"/>
  <c r="AO578" i="15"/>
  <c r="AN578" i="15"/>
  <c r="AM578" i="15"/>
  <c r="AQ577" i="15"/>
  <c r="AP577" i="15"/>
  <c r="AO577" i="15"/>
  <c r="AN577" i="15"/>
  <c r="AM577" i="15"/>
  <c r="AQ576" i="15"/>
  <c r="AP576" i="15"/>
  <c r="AO576" i="15"/>
  <c r="AN576" i="15"/>
  <c r="AM576" i="15"/>
  <c r="AQ575" i="15"/>
  <c r="AP575" i="15"/>
  <c r="AO575" i="15"/>
  <c r="AN575" i="15"/>
  <c r="AM575" i="15"/>
  <c r="AQ574" i="15"/>
  <c r="AP574" i="15"/>
  <c r="AO574" i="15"/>
  <c r="AN574" i="15"/>
  <c r="AM574" i="15"/>
  <c r="AQ573" i="15"/>
  <c r="AP573" i="15"/>
  <c r="AO573" i="15"/>
  <c r="AN573" i="15"/>
  <c r="AM573" i="15"/>
  <c r="AQ572" i="15"/>
  <c r="AP572" i="15"/>
  <c r="AO572" i="15"/>
  <c r="AN572" i="15"/>
  <c r="AM572" i="15"/>
  <c r="AQ571" i="15"/>
  <c r="AP571" i="15"/>
  <c r="AO571" i="15"/>
  <c r="AN571" i="15"/>
  <c r="AM571" i="15"/>
  <c r="AQ570" i="15"/>
  <c r="AP570" i="15"/>
  <c r="AO570" i="15"/>
  <c r="AN570" i="15"/>
  <c r="AM570" i="15"/>
  <c r="AQ569" i="15"/>
  <c r="AP569" i="15"/>
  <c r="AO569" i="15"/>
  <c r="AN569" i="15"/>
  <c r="AM569" i="15"/>
  <c r="AQ568" i="15"/>
  <c r="AP568" i="15"/>
  <c r="AO568" i="15"/>
  <c r="AN568" i="15"/>
  <c r="AM568" i="15"/>
  <c r="AQ567" i="15"/>
  <c r="AP567" i="15"/>
  <c r="AO567" i="15"/>
  <c r="AN567" i="15"/>
  <c r="AM567" i="15"/>
  <c r="AQ566" i="15"/>
  <c r="AP566" i="15"/>
  <c r="AO566" i="15"/>
  <c r="AN566" i="15"/>
  <c r="AM566" i="15"/>
  <c r="AQ565" i="15"/>
  <c r="AP565" i="15"/>
  <c r="AO565" i="15"/>
  <c r="AN565" i="15"/>
  <c r="AM565" i="15"/>
  <c r="AQ564" i="15"/>
  <c r="AP564" i="15"/>
  <c r="AO564" i="15"/>
  <c r="AN564" i="15"/>
  <c r="AM564" i="15"/>
  <c r="AQ563" i="15"/>
  <c r="AP563" i="15"/>
  <c r="AO563" i="15"/>
  <c r="AN563" i="15"/>
  <c r="AM563" i="15"/>
  <c r="AQ562" i="15"/>
  <c r="AP562" i="15"/>
  <c r="AO562" i="15"/>
  <c r="AN562" i="15"/>
  <c r="AM562" i="15"/>
  <c r="AQ561" i="15"/>
  <c r="AP561" i="15"/>
  <c r="AO561" i="15"/>
  <c r="AN561" i="15"/>
  <c r="AM561" i="15"/>
  <c r="AQ560" i="15"/>
  <c r="AP560" i="15"/>
  <c r="AO560" i="15"/>
  <c r="AN560" i="15"/>
  <c r="AM560" i="15"/>
  <c r="AQ559" i="15"/>
  <c r="AP559" i="15"/>
  <c r="AO559" i="15"/>
  <c r="AN559" i="15"/>
  <c r="AM559" i="15"/>
  <c r="AQ558" i="15"/>
  <c r="AP558" i="15"/>
  <c r="AO558" i="15"/>
  <c r="AN558" i="15"/>
  <c r="AM558" i="15"/>
  <c r="AQ557" i="15"/>
  <c r="AP557" i="15"/>
  <c r="AO557" i="15"/>
  <c r="AN557" i="15"/>
  <c r="AM557" i="15"/>
  <c r="AQ556" i="15"/>
  <c r="AP556" i="15"/>
  <c r="AO556" i="15"/>
  <c r="AN556" i="15"/>
  <c r="AM556" i="15"/>
  <c r="AQ555" i="15"/>
  <c r="AP555" i="15"/>
  <c r="AO555" i="15"/>
  <c r="AN555" i="15"/>
  <c r="AM555" i="15"/>
  <c r="AQ554" i="15"/>
  <c r="AP554" i="15"/>
  <c r="AO554" i="15"/>
  <c r="AN554" i="15"/>
  <c r="AM554" i="15"/>
  <c r="AQ553" i="15"/>
  <c r="AP553" i="15"/>
  <c r="AO553" i="15"/>
  <c r="AN553" i="15"/>
  <c r="AM553" i="15"/>
  <c r="AQ552" i="15"/>
  <c r="AP552" i="15"/>
  <c r="AO552" i="15"/>
  <c r="AN552" i="15"/>
  <c r="AM552" i="15"/>
  <c r="AQ551" i="15"/>
  <c r="AP551" i="15"/>
  <c r="AO551" i="15"/>
  <c r="AN551" i="15"/>
  <c r="AM551" i="15"/>
  <c r="AQ550" i="15"/>
  <c r="AP550" i="15"/>
  <c r="AO550" i="15"/>
  <c r="AN550" i="15"/>
  <c r="AM550" i="15"/>
  <c r="AQ549" i="15"/>
  <c r="AP549" i="15"/>
  <c r="AO549" i="15"/>
  <c r="AN549" i="15"/>
  <c r="AM549" i="15"/>
  <c r="AQ548" i="15"/>
  <c r="AP548" i="15"/>
  <c r="AO548" i="15"/>
  <c r="AN548" i="15"/>
  <c r="AM548" i="15"/>
  <c r="AQ547" i="15"/>
  <c r="AP547" i="15"/>
  <c r="AO547" i="15"/>
  <c r="AN547" i="15"/>
  <c r="AM547" i="15"/>
  <c r="AQ546" i="15"/>
  <c r="AP546" i="15"/>
  <c r="AO546" i="15"/>
  <c r="AN546" i="15"/>
  <c r="AM546" i="15"/>
  <c r="AQ545" i="15"/>
  <c r="AP545" i="15"/>
  <c r="AO545" i="15"/>
  <c r="AN545" i="15"/>
  <c r="AM545" i="15"/>
  <c r="AQ544" i="15"/>
  <c r="AP544" i="15"/>
  <c r="AO544" i="15"/>
  <c r="AN544" i="15"/>
  <c r="AM544" i="15"/>
  <c r="AQ543" i="15"/>
  <c r="AP543" i="15"/>
  <c r="AO543" i="15"/>
  <c r="AN543" i="15"/>
  <c r="AM543" i="15"/>
  <c r="AQ542" i="15"/>
  <c r="AP542" i="15"/>
  <c r="AO542" i="15"/>
  <c r="AN542" i="15"/>
  <c r="AM542" i="15"/>
  <c r="AQ541" i="15"/>
  <c r="AP541" i="15"/>
  <c r="AO541" i="15"/>
  <c r="AN541" i="15"/>
  <c r="AM541" i="15"/>
  <c r="AQ540" i="15"/>
  <c r="AP540" i="15"/>
  <c r="AO540" i="15"/>
  <c r="AN540" i="15"/>
  <c r="AM540" i="15"/>
  <c r="AQ539" i="15"/>
  <c r="AP539" i="15"/>
  <c r="AO539" i="15"/>
  <c r="AN539" i="15"/>
  <c r="AM539" i="15"/>
  <c r="AQ538" i="15"/>
  <c r="AP538" i="15"/>
  <c r="AO538" i="15"/>
  <c r="AN538" i="15"/>
  <c r="AM538" i="15"/>
  <c r="AQ537" i="15"/>
  <c r="AP537" i="15"/>
  <c r="AO537" i="15"/>
  <c r="AN537" i="15"/>
  <c r="AM537" i="15"/>
  <c r="AQ536" i="15"/>
  <c r="AP536" i="15"/>
  <c r="AO536" i="15"/>
  <c r="AN536" i="15"/>
  <c r="AM536" i="15"/>
  <c r="AQ535" i="15"/>
  <c r="AP535" i="15"/>
  <c r="AO535" i="15"/>
  <c r="AN535" i="15"/>
  <c r="AM535" i="15"/>
  <c r="AQ534" i="15"/>
  <c r="AP534" i="15"/>
  <c r="AO534" i="15"/>
  <c r="AN534" i="15"/>
  <c r="AM534" i="15"/>
  <c r="AQ533" i="15"/>
  <c r="AP533" i="15"/>
  <c r="AO533" i="15"/>
  <c r="AN533" i="15"/>
  <c r="AM533" i="15"/>
  <c r="AQ532" i="15"/>
  <c r="AP532" i="15"/>
  <c r="AO532" i="15"/>
  <c r="AN532" i="15"/>
  <c r="AM532" i="15"/>
  <c r="AQ531" i="15"/>
  <c r="AP531" i="15"/>
  <c r="AO531" i="15"/>
  <c r="AN531" i="15"/>
  <c r="AM531" i="15"/>
  <c r="AQ530" i="15"/>
  <c r="AP530" i="15"/>
  <c r="AO530" i="15"/>
  <c r="AN530" i="15"/>
  <c r="AM530" i="15"/>
  <c r="AQ529" i="15"/>
  <c r="AP529" i="15"/>
  <c r="AO529" i="15"/>
  <c r="AN529" i="15"/>
  <c r="AM529" i="15"/>
  <c r="AQ528" i="15"/>
  <c r="AP528" i="15"/>
  <c r="AO528" i="15"/>
  <c r="AN528" i="15"/>
  <c r="AM528" i="15"/>
  <c r="AQ527" i="15"/>
  <c r="AP527" i="15"/>
  <c r="AO527" i="15"/>
  <c r="AN527" i="15"/>
  <c r="AM527" i="15"/>
  <c r="AQ526" i="15"/>
  <c r="AP526" i="15"/>
  <c r="AO526" i="15"/>
  <c r="AN526" i="15"/>
  <c r="AM526" i="15"/>
  <c r="AQ525" i="15"/>
  <c r="AP525" i="15"/>
  <c r="AO525" i="15"/>
  <c r="AN525" i="15"/>
  <c r="AM525" i="15"/>
  <c r="AQ524" i="15"/>
  <c r="AP524" i="15"/>
  <c r="AO524" i="15"/>
  <c r="AN524" i="15"/>
  <c r="AM524" i="15"/>
  <c r="AQ523" i="15"/>
  <c r="AP523" i="15"/>
  <c r="AO523" i="15"/>
  <c r="AN523" i="15"/>
  <c r="AM523" i="15"/>
  <c r="AQ522" i="15"/>
  <c r="AP522" i="15"/>
  <c r="AO522" i="15"/>
  <c r="AN522" i="15"/>
  <c r="AM522" i="15"/>
  <c r="AQ521" i="15"/>
  <c r="AP521" i="15"/>
  <c r="AO521" i="15"/>
  <c r="AN521" i="15"/>
  <c r="AM521" i="15"/>
  <c r="AQ520" i="15"/>
  <c r="AP520" i="15"/>
  <c r="AO520" i="15"/>
  <c r="AN520" i="15"/>
  <c r="AM520" i="15"/>
  <c r="AQ519" i="15"/>
  <c r="AP519" i="15"/>
  <c r="AO519" i="15"/>
  <c r="AN519" i="15"/>
  <c r="AM519" i="15"/>
  <c r="AQ518" i="15"/>
  <c r="AP518" i="15"/>
  <c r="AO518" i="15"/>
  <c r="AN518" i="15"/>
  <c r="AM518" i="15"/>
  <c r="AQ517" i="15"/>
  <c r="AP517" i="15"/>
  <c r="AO517" i="15"/>
  <c r="AN517" i="15"/>
  <c r="AM517" i="15"/>
  <c r="AQ516" i="15"/>
  <c r="AP516" i="15"/>
  <c r="AO516" i="15"/>
  <c r="AN516" i="15"/>
  <c r="AM516" i="15"/>
  <c r="AQ515" i="15"/>
  <c r="AP515" i="15"/>
  <c r="AO515" i="15"/>
  <c r="AN515" i="15"/>
  <c r="AM515" i="15"/>
  <c r="AQ514" i="15"/>
  <c r="AP514" i="15"/>
  <c r="AO514" i="15"/>
  <c r="AN514" i="15"/>
  <c r="AM514" i="15"/>
  <c r="AQ513" i="15"/>
  <c r="AP513" i="15"/>
  <c r="AO513" i="15"/>
  <c r="AN513" i="15"/>
  <c r="AM513" i="15"/>
  <c r="AQ512" i="15"/>
  <c r="AP512" i="15"/>
  <c r="AO512" i="15"/>
  <c r="AN512" i="15"/>
  <c r="AM512" i="15"/>
  <c r="AQ511" i="15"/>
  <c r="AP511" i="15"/>
  <c r="AO511" i="15"/>
  <c r="AN511" i="15"/>
  <c r="AM511" i="15"/>
  <c r="AQ510" i="15"/>
  <c r="AP510" i="15"/>
  <c r="AO510" i="15"/>
  <c r="AN510" i="15"/>
  <c r="AM510" i="15"/>
  <c r="AQ509" i="15"/>
  <c r="AP509" i="15"/>
  <c r="AO509" i="15"/>
  <c r="AN509" i="15"/>
  <c r="AM509" i="15"/>
  <c r="AQ508" i="15"/>
  <c r="AP508" i="15"/>
  <c r="AO508" i="15"/>
  <c r="AN508" i="15"/>
  <c r="AM508" i="15"/>
  <c r="AQ507" i="15"/>
  <c r="AP507" i="15"/>
  <c r="AO507" i="15"/>
  <c r="AN507" i="15"/>
  <c r="AM507" i="15"/>
  <c r="AQ506" i="15"/>
  <c r="AP506" i="15"/>
  <c r="AO506" i="15"/>
  <c r="AN506" i="15"/>
  <c r="AM506" i="15"/>
  <c r="AQ505" i="15"/>
  <c r="AP505" i="15"/>
  <c r="AO505" i="15"/>
  <c r="AN505" i="15"/>
  <c r="AM505" i="15"/>
  <c r="AQ504" i="15"/>
  <c r="AP504" i="15"/>
  <c r="AO504" i="15"/>
  <c r="AN504" i="15"/>
  <c r="AM504" i="15"/>
  <c r="AQ503" i="15"/>
  <c r="AP503" i="15"/>
  <c r="AO503" i="15"/>
  <c r="AN503" i="15"/>
  <c r="AM503" i="15"/>
  <c r="AQ502" i="15"/>
  <c r="AP502" i="15"/>
  <c r="AO502" i="15"/>
  <c r="AN502" i="15"/>
  <c r="AM502" i="15"/>
  <c r="AQ501" i="15"/>
  <c r="AP501" i="15"/>
  <c r="AO501" i="15"/>
  <c r="AN501" i="15"/>
  <c r="AM501" i="15"/>
  <c r="AQ500" i="15"/>
  <c r="AP500" i="15"/>
  <c r="AO500" i="15"/>
  <c r="AN500" i="15"/>
  <c r="AM500" i="15"/>
  <c r="AQ499" i="15"/>
  <c r="AP499" i="15"/>
  <c r="AO499" i="15"/>
  <c r="AN499" i="15"/>
  <c r="AM499" i="15"/>
  <c r="AQ498" i="15"/>
  <c r="AP498" i="15"/>
  <c r="AO498" i="15"/>
  <c r="AN498" i="15"/>
  <c r="AM498" i="15"/>
  <c r="AQ497" i="15"/>
  <c r="AP497" i="15"/>
  <c r="AO497" i="15"/>
  <c r="AN497" i="15"/>
  <c r="AM497" i="15"/>
  <c r="AQ496" i="15"/>
  <c r="AP496" i="15"/>
  <c r="AO496" i="15"/>
  <c r="AN496" i="15"/>
  <c r="AM496" i="15"/>
  <c r="AQ495" i="15"/>
  <c r="AP495" i="15"/>
  <c r="AO495" i="15"/>
  <c r="AN495" i="15"/>
  <c r="AM495" i="15"/>
  <c r="AQ494" i="15"/>
  <c r="AP494" i="15"/>
  <c r="AO494" i="15"/>
  <c r="AN494" i="15"/>
  <c r="AM494" i="15"/>
  <c r="AQ493" i="15"/>
  <c r="AP493" i="15"/>
  <c r="AO493" i="15"/>
  <c r="AN493" i="15"/>
  <c r="AM493" i="15"/>
  <c r="AQ492" i="15"/>
  <c r="AP492" i="15"/>
  <c r="AO492" i="15"/>
  <c r="AN492" i="15"/>
  <c r="AM492" i="15"/>
  <c r="AQ491" i="15"/>
  <c r="AP491" i="15"/>
  <c r="AO491" i="15"/>
  <c r="AN491" i="15"/>
  <c r="AM491" i="15"/>
  <c r="AQ490" i="15"/>
  <c r="AP490" i="15"/>
  <c r="AO490" i="15"/>
  <c r="AN490" i="15"/>
  <c r="AM490" i="15"/>
  <c r="AQ489" i="15"/>
  <c r="AP489" i="15"/>
  <c r="AO489" i="15"/>
  <c r="AN489" i="15"/>
  <c r="AM489" i="15"/>
  <c r="AQ488" i="15"/>
  <c r="AP488" i="15"/>
  <c r="AO488" i="15"/>
  <c r="AN488" i="15"/>
  <c r="AM488" i="15"/>
  <c r="AQ487" i="15"/>
  <c r="AP487" i="15"/>
  <c r="AO487" i="15"/>
  <c r="AN487" i="15"/>
  <c r="AM487" i="15"/>
  <c r="AQ486" i="15"/>
  <c r="AP486" i="15"/>
  <c r="AO486" i="15"/>
  <c r="AN486" i="15"/>
  <c r="AM486" i="15"/>
  <c r="AQ485" i="15"/>
  <c r="AP485" i="15"/>
  <c r="AO485" i="15"/>
  <c r="AN485" i="15"/>
  <c r="AM485" i="15"/>
  <c r="AQ484" i="15"/>
  <c r="AP484" i="15"/>
  <c r="AO484" i="15"/>
  <c r="AN484" i="15"/>
  <c r="AM484" i="15"/>
  <c r="AQ483" i="15"/>
  <c r="AP483" i="15"/>
  <c r="AO483" i="15"/>
  <c r="AN483" i="15"/>
  <c r="AM483" i="15"/>
  <c r="AQ482" i="15"/>
  <c r="AP482" i="15"/>
  <c r="AO482" i="15"/>
  <c r="AN482" i="15"/>
  <c r="AM482" i="15"/>
  <c r="AQ481" i="15"/>
  <c r="AP481" i="15"/>
  <c r="AO481" i="15"/>
  <c r="AN481" i="15"/>
  <c r="AM481" i="15"/>
  <c r="AQ480" i="15"/>
  <c r="AP480" i="15"/>
  <c r="AO480" i="15"/>
  <c r="AN480" i="15"/>
  <c r="AM480" i="15"/>
  <c r="AQ479" i="15"/>
  <c r="AP479" i="15"/>
  <c r="AO479" i="15"/>
  <c r="AN479" i="15"/>
  <c r="AM479" i="15"/>
  <c r="AQ478" i="15"/>
  <c r="AP478" i="15"/>
  <c r="AO478" i="15"/>
  <c r="AN478" i="15"/>
  <c r="AM478" i="15"/>
  <c r="AQ477" i="15"/>
  <c r="AP477" i="15"/>
  <c r="AO477" i="15"/>
  <c r="AN477" i="15"/>
  <c r="AM477" i="15"/>
  <c r="AQ476" i="15"/>
  <c r="AP476" i="15"/>
  <c r="AO476" i="15"/>
  <c r="AN476" i="15"/>
  <c r="AM476" i="15"/>
  <c r="AQ475" i="15"/>
  <c r="AP475" i="15"/>
  <c r="AO475" i="15"/>
  <c r="AN475" i="15"/>
  <c r="AM475" i="15"/>
  <c r="AQ474" i="15"/>
  <c r="AP474" i="15"/>
  <c r="AO474" i="15"/>
  <c r="AN474" i="15"/>
  <c r="AM474" i="15"/>
  <c r="AQ473" i="15"/>
  <c r="AP473" i="15"/>
  <c r="AO473" i="15"/>
  <c r="AN473" i="15"/>
  <c r="AM473" i="15"/>
  <c r="AQ472" i="15"/>
  <c r="AP472" i="15"/>
  <c r="AO472" i="15"/>
  <c r="AN472" i="15"/>
  <c r="AM472" i="15"/>
  <c r="AQ471" i="15"/>
  <c r="AP471" i="15"/>
  <c r="AO471" i="15"/>
  <c r="AN471" i="15"/>
  <c r="AM471" i="15"/>
  <c r="AQ470" i="15"/>
  <c r="AP470" i="15"/>
  <c r="AO470" i="15"/>
  <c r="AN470" i="15"/>
  <c r="AM470" i="15"/>
  <c r="AQ469" i="15"/>
  <c r="AP469" i="15"/>
  <c r="AO469" i="15"/>
  <c r="AN469" i="15"/>
  <c r="AM469" i="15"/>
  <c r="AQ468" i="15"/>
  <c r="AP468" i="15"/>
  <c r="AO468" i="15"/>
  <c r="AN468" i="15"/>
  <c r="AM468" i="15"/>
  <c r="AQ467" i="15"/>
  <c r="AP467" i="15"/>
  <c r="AO467" i="15"/>
  <c r="AN467" i="15"/>
  <c r="AM467" i="15"/>
  <c r="AQ466" i="15"/>
  <c r="AP466" i="15"/>
  <c r="AO466" i="15"/>
  <c r="AN466" i="15"/>
  <c r="AM466" i="15"/>
  <c r="AQ465" i="15"/>
  <c r="AP465" i="15"/>
  <c r="AO465" i="15"/>
  <c r="AN465" i="15"/>
  <c r="AM465" i="15"/>
  <c r="AQ464" i="15"/>
  <c r="AP464" i="15"/>
  <c r="AO464" i="15"/>
  <c r="AN464" i="15"/>
  <c r="AM464" i="15"/>
  <c r="AQ463" i="15"/>
  <c r="AP463" i="15"/>
  <c r="AO463" i="15"/>
  <c r="AN463" i="15"/>
  <c r="AM463" i="15"/>
  <c r="AQ462" i="15"/>
  <c r="AP462" i="15"/>
  <c r="AO462" i="15"/>
  <c r="AN462" i="15"/>
  <c r="AM462" i="15"/>
  <c r="AQ461" i="15"/>
  <c r="AP461" i="15"/>
  <c r="AO461" i="15"/>
  <c r="AN461" i="15"/>
  <c r="AM461" i="15"/>
  <c r="AQ460" i="15"/>
  <c r="AP460" i="15"/>
  <c r="AO460" i="15"/>
  <c r="AN460" i="15"/>
  <c r="AM460" i="15"/>
  <c r="AQ459" i="15"/>
  <c r="AP459" i="15"/>
  <c r="AO459" i="15"/>
  <c r="AN459" i="15"/>
  <c r="AM459" i="15"/>
  <c r="AQ458" i="15"/>
  <c r="AP458" i="15"/>
  <c r="AO458" i="15"/>
  <c r="AN458" i="15"/>
  <c r="AM458" i="15"/>
  <c r="AQ457" i="15"/>
  <c r="AP457" i="15"/>
  <c r="AO457" i="15"/>
  <c r="AN457" i="15"/>
  <c r="AM457" i="15"/>
  <c r="AQ456" i="15"/>
  <c r="AP456" i="15"/>
  <c r="AO456" i="15"/>
  <c r="AN456" i="15"/>
  <c r="AM456" i="15"/>
  <c r="AQ455" i="15"/>
  <c r="AP455" i="15"/>
  <c r="AO455" i="15"/>
  <c r="AN455" i="15"/>
  <c r="AM455" i="15"/>
  <c r="AQ454" i="15"/>
  <c r="AP454" i="15"/>
  <c r="AO454" i="15"/>
  <c r="AN454" i="15"/>
  <c r="AM454" i="15"/>
  <c r="AQ453" i="15"/>
  <c r="AP453" i="15"/>
  <c r="AO453" i="15"/>
  <c r="AN453" i="15"/>
  <c r="AM453" i="15"/>
  <c r="AQ452" i="15"/>
  <c r="AP452" i="15"/>
  <c r="AO452" i="15"/>
  <c r="AN452" i="15"/>
  <c r="AM452" i="15"/>
  <c r="AQ451" i="15"/>
  <c r="AP451" i="15"/>
  <c r="AO451" i="15"/>
  <c r="AN451" i="15"/>
  <c r="AM451" i="15"/>
  <c r="AQ450" i="15"/>
  <c r="AP450" i="15"/>
  <c r="AO450" i="15"/>
  <c r="AN450" i="15"/>
  <c r="AM450" i="15"/>
  <c r="AQ449" i="15"/>
  <c r="AP449" i="15"/>
  <c r="AO449" i="15"/>
  <c r="AN449" i="15"/>
  <c r="AM449" i="15"/>
  <c r="AQ448" i="15"/>
  <c r="AP448" i="15"/>
  <c r="AO448" i="15"/>
  <c r="AN448" i="15"/>
  <c r="AM448" i="15"/>
  <c r="AQ447" i="15"/>
  <c r="AP447" i="15"/>
  <c r="AO447" i="15"/>
  <c r="AN447" i="15"/>
  <c r="AM447" i="15"/>
  <c r="AQ446" i="15"/>
  <c r="AP446" i="15"/>
  <c r="AO446" i="15"/>
  <c r="AN446" i="15"/>
  <c r="AM446" i="15"/>
  <c r="AQ445" i="15"/>
  <c r="AP445" i="15"/>
  <c r="AO445" i="15"/>
  <c r="AN445" i="15"/>
  <c r="AM445" i="15"/>
  <c r="AQ444" i="15"/>
  <c r="AP444" i="15"/>
  <c r="AO444" i="15"/>
  <c r="AN444" i="15"/>
  <c r="AM444" i="15"/>
  <c r="AQ443" i="15"/>
  <c r="AP443" i="15"/>
  <c r="AO443" i="15"/>
  <c r="AN443" i="15"/>
  <c r="AM443" i="15"/>
  <c r="AQ442" i="15"/>
  <c r="AP442" i="15"/>
  <c r="AO442" i="15"/>
  <c r="AN442" i="15"/>
  <c r="AM442" i="15"/>
  <c r="AQ441" i="15"/>
  <c r="AP441" i="15"/>
  <c r="AO441" i="15"/>
  <c r="AN441" i="15"/>
  <c r="AM441" i="15"/>
  <c r="AQ440" i="15"/>
  <c r="AP440" i="15"/>
  <c r="AO440" i="15"/>
  <c r="AN440" i="15"/>
  <c r="AM440" i="15"/>
  <c r="AQ439" i="15"/>
  <c r="AP439" i="15"/>
  <c r="AO439" i="15"/>
  <c r="AN439" i="15"/>
  <c r="AM439" i="15"/>
  <c r="AQ438" i="15"/>
  <c r="AP438" i="15"/>
  <c r="AO438" i="15"/>
  <c r="AN438" i="15"/>
  <c r="AM438" i="15"/>
  <c r="AQ437" i="15"/>
  <c r="AP437" i="15"/>
  <c r="AO437" i="15"/>
  <c r="AN437" i="15"/>
  <c r="AM437" i="15"/>
  <c r="AQ436" i="15"/>
  <c r="AP436" i="15"/>
  <c r="AO436" i="15"/>
  <c r="AN436" i="15"/>
  <c r="AM436" i="15"/>
  <c r="AQ435" i="15"/>
  <c r="AP435" i="15"/>
  <c r="AO435" i="15"/>
  <c r="AN435" i="15"/>
  <c r="AM435" i="15"/>
  <c r="AQ434" i="15"/>
  <c r="AP434" i="15"/>
  <c r="AO434" i="15"/>
  <c r="AN434" i="15"/>
  <c r="AM434" i="15"/>
  <c r="AQ433" i="15"/>
  <c r="AP433" i="15"/>
  <c r="AO433" i="15"/>
  <c r="AN433" i="15"/>
  <c r="AM433" i="15"/>
  <c r="AQ432" i="15"/>
  <c r="AP432" i="15"/>
  <c r="AO432" i="15"/>
  <c r="AN432" i="15"/>
  <c r="AM432" i="15"/>
  <c r="AQ431" i="15"/>
  <c r="AP431" i="15"/>
  <c r="AO431" i="15"/>
  <c r="AN431" i="15"/>
  <c r="AM431" i="15"/>
  <c r="AQ430" i="15"/>
  <c r="AP430" i="15"/>
  <c r="AO430" i="15"/>
  <c r="AN430" i="15"/>
  <c r="AM430" i="15"/>
  <c r="AQ429" i="15"/>
  <c r="AP429" i="15"/>
  <c r="AO429" i="15"/>
  <c r="AN429" i="15"/>
  <c r="AM429" i="15"/>
  <c r="AQ428" i="15"/>
  <c r="AP428" i="15"/>
  <c r="AO428" i="15"/>
  <c r="AN428" i="15"/>
  <c r="AM428" i="15"/>
  <c r="AQ427" i="15"/>
  <c r="AP427" i="15"/>
  <c r="AO427" i="15"/>
  <c r="AN427" i="15"/>
  <c r="AM427" i="15"/>
  <c r="AQ426" i="15"/>
  <c r="AP426" i="15"/>
  <c r="AO426" i="15"/>
  <c r="AN426" i="15"/>
  <c r="AM426" i="15"/>
  <c r="AQ425" i="15"/>
  <c r="AP425" i="15"/>
  <c r="AO425" i="15"/>
  <c r="AN425" i="15"/>
  <c r="AM425" i="15"/>
  <c r="AQ424" i="15"/>
  <c r="AP424" i="15"/>
  <c r="AO424" i="15"/>
  <c r="AN424" i="15"/>
  <c r="AM424" i="15"/>
  <c r="AQ423" i="15"/>
  <c r="AP423" i="15"/>
  <c r="AO423" i="15"/>
  <c r="AN423" i="15"/>
  <c r="AM423" i="15"/>
  <c r="AQ422" i="15"/>
  <c r="AP422" i="15"/>
  <c r="AO422" i="15"/>
  <c r="AN422" i="15"/>
  <c r="AM422" i="15"/>
  <c r="AQ421" i="15"/>
  <c r="AP421" i="15"/>
  <c r="AO421" i="15"/>
  <c r="AN421" i="15"/>
  <c r="AM421" i="15"/>
  <c r="AQ420" i="15"/>
  <c r="AP420" i="15"/>
  <c r="AO420" i="15"/>
  <c r="AN420" i="15"/>
  <c r="AM420" i="15"/>
  <c r="AQ419" i="15"/>
  <c r="AP419" i="15"/>
  <c r="AO419" i="15"/>
  <c r="AN419" i="15"/>
  <c r="AM419" i="15"/>
  <c r="AQ418" i="15"/>
  <c r="AP418" i="15"/>
  <c r="AO418" i="15"/>
  <c r="AN418" i="15"/>
  <c r="AM418" i="15"/>
  <c r="AQ417" i="15"/>
  <c r="AP417" i="15"/>
  <c r="AO417" i="15"/>
  <c r="AN417" i="15"/>
  <c r="AM417" i="15"/>
  <c r="AQ416" i="15"/>
  <c r="AP416" i="15"/>
  <c r="AO416" i="15"/>
  <c r="AN416" i="15"/>
  <c r="AM416" i="15"/>
  <c r="AQ415" i="15"/>
  <c r="AP415" i="15"/>
  <c r="AO415" i="15"/>
  <c r="AN415" i="15"/>
  <c r="AM415" i="15"/>
  <c r="AQ414" i="15"/>
  <c r="AP414" i="15"/>
  <c r="AO414" i="15"/>
  <c r="AN414" i="15"/>
  <c r="AM414" i="15"/>
  <c r="AQ413" i="15"/>
  <c r="AP413" i="15"/>
  <c r="AO413" i="15"/>
  <c r="AN413" i="15"/>
  <c r="AM413" i="15"/>
  <c r="AQ412" i="15"/>
  <c r="AP412" i="15"/>
  <c r="AO412" i="15"/>
  <c r="AN412" i="15"/>
  <c r="AM412" i="15"/>
  <c r="AQ411" i="15"/>
  <c r="AP411" i="15"/>
  <c r="AO411" i="15"/>
  <c r="AN411" i="15"/>
  <c r="AM411" i="15"/>
  <c r="AQ410" i="15"/>
  <c r="AP410" i="15"/>
  <c r="AO410" i="15"/>
  <c r="AN410" i="15"/>
  <c r="AM410" i="15"/>
  <c r="AQ409" i="15"/>
  <c r="AP409" i="15"/>
  <c r="AO409" i="15"/>
  <c r="AN409" i="15"/>
  <c r="AM409" i="15"/>
  <c r="AQ408" i="15"/>
  <c r="AP408" i="15"/>
  <c r="AO408" i="15"/>
  <c r="AN408" i="15"/>
  <c r="AM408" i="15"/>
  <c r="AQ407" i="15"/>
  <c r="AP407" i="15"/>
  <c r="AO407" i="15"/>
  <c r="AN407" i="15"/>
  <c r="AM407" i="15"/>
  <c r="AQ406" i="15"/>
  <c r="AP406" i="15"/>
  <c r="AO406" i="15"/>
  <c r="AN406" i="15"/>
  <c r="AM406" i="15"/>
  <c r="AQ405" i="15"/>
  <c r="AP405" i="15"/>
  <c r="AO405" i="15"/>
  <c r="AN405" i="15"/>
  <c r="AM405" i="15"/>
  <c r="AQ404" i="15"/>
  <c r="AP404" i="15"/>
  <c r="AO404" i="15"/>
  <c r="AN404" i="15"/>
  <c r="AM404" i="15"/>
  <c r="AQ403" i="15"/>
  <c r="AP403" i="15"/>
  <c r="AO403" i="15"/>
  <c r="AN403" i="15"/>
  <c r="AM403" i="15"/>
  <c r="AQ402" i="15"/>
  <c r="AP402" i="15"/>
  <c r="AO402" i="15"/>
  <c r="AN402" i="15"/>
  <c r="AM402" i="15"/>
  <c r="AQ401" i="15"/>
  <c r="AP401" i="15"/>
  <c r="AO401" i="15"/>
  <c r="AN401" i="15"/>
  <c r="AM401" i="15"/>
  <c r="AQ400" i="15"/>
  <c r="AP400" i="15"/>
  <c r="AO400" i="15"/>
  <c r="AN400" i="15"/>
  <c r="AM400" i="15"/>
  <c r="AQ399" i="15"/>
  <c r="AP399" i="15"/>
  <c r="AO399" i="15"/>
  <c r="AN399" i="15"/>
  <c r="AM399" i="15"/>
  <c r="AQ398" i="15"/>
  <c r="AP398" i="15"/>
  <c r="AO398" i="15"/>
  <c r="AN398" i="15"/>
  <c r="AM398" i="15"/>
  <c r="AQ397" i="15"/>
  <c r="AP397" i="15"/>
  <c r="AO397" i="15"/>
  <c r="AN397" i="15"/>
  <c r="AM397" i="15"/>
  <c r="AQ396" i="15"/>
  <c r="AP396" i="15"/>
  <c r="AO396" i="15"/>
  <c r="AN396" i="15"/>
  <c r="AM396" i="15"/>
  <c r="AQ395" i="15"/>
  <c r="AP395" i="15"/>
  <c r="AO395" i="15"/>
  <c r="AN395" i="15"/>
  <c r="AM395" i="15"/>
  <c r="AQ394" i="15"/>
  <c r="AP394" i="15"/>
  <c r="AO394" i="15"/>
  <c r="AN394" i="15"/>
  <c r="AM394" i="15"/>
  <c r="AQ393" i="15"/>
  <c r="AP393" i="15"/>
  <c r="AO393" i="15"/>
  <c r="AN393" i="15"/>
  <c r="AM393" i="15"/>
  <c r="AQ392" i="15"/>
  <c r="AP392" i="15"/>
  <c r="AO392" i="15"/>
  <c r="AN392" i="15"/>
  <c r="AM392" i="15"/>
  <c r="AQ391" i="15"/>
  <c r="AP391" i="15"/>
  <c r="AO391" i="15"/>
  <c r="AN391" i="15"/>
  <c r="AM391" i="15"/>
  <c r="AQ390" i="15"/>
  <c r="AP390" i="15"/>
  <c r="AO390" i="15"/>
  <c r="AN390" i="15"/>
  <c r="AM390" i="15"/>
  <c r="AQ389" i="15"/>
  <c r="AP389" i="15"/>
  <c r="AO389" i="15"/>
  <c r="AN389" i="15"/>
  <c r="AM389" i="15"/>
  <c r="AQ388" i="15"/>
  <c r="AP388" i="15"/>
  <c r="AO388" i="15"/>
  <c r="AN388" i="15"/>
  <c r="AM388" i="15"/>
  <c r="AQ387" i="15"/>
  <c r="AP387" i="15"/>
  <c r="AO387" i="15"/>
  <c r="AN387" i="15"/>
  <c r="AM387" i="15"/>
  <c r="AQ386" i="15"/>
  <c r="AP386" i="15"/>
  <c r="AO386" i="15"/>
  <c r="AN386" i="15"/>
  <c r="AM386" i="15"/>
  <c r="AQ385" i="15"/>
  <c r="AP385" i="15"/>
  <c r="AO385" i="15"/>
  <c r="AN385" i="15"/>
  <c r="AM385" i="15"/>
  <c r="AQ384" i="15"/>
  <c r="AP384" i="15"/>
  <c r="AO384" i="15"/>
  <c r="AN384" i="15"/>
  <c r="AM384" i="15"/>
  <c r="AQ383" i="15"/>
  <c r="AP383" i="15"/>
  <c r="AO383" i="15"/>
  <c r="AN383" i="15"/>
  <c r="AM383" i="15"/>
  <c r="AQ382" i="15"/>
  <c r="AP382" i="15"/>
  <c r="AO382" i="15"/>
  <c r="AN382" i="15"/>
  <c r="AM382" i="15"/>
  <c r="AQ381" i="15"/>
  <c r="AP381" i="15"/>
  <c r="AO381" i="15"/>
  <c r="AN381" i="15"/>
  <c r="AM381" i="15"/>
  <c r="AQ380" i="15"/>
  <c r="AP380" i="15"/>
  <c r="AO380" i="15"/>
  <c r="AN380" i="15"/>
  <c r="AM380" i="15"/>
  <c r="AQ379" i="15"/>
  <c r="AP379" i="15"/>
  <c r="AO379" i="15"/>
  <c r="AN379" i="15"/>
  <c r="AM379" i="15"/>
  <c r="AQ378" i="15"/>
  <c r="AP378" i="15"/>
  <c r="AO378" i="15"/>
  <c r="AN378" i="15"/>
  <c r="AM378" i="15"/>
  <c r="AQ377" i="15"/>
  <c r="AP377" i="15"/>
  <c r="AO377" i="15"/>
  <c r="AN377" i="15"/>
  <c r="AM377" i="15"/>
  <c r="AQ376" i="15"/>
  <c r="AP376" i="15"/>
  <c r="AO376" i="15"/>
  <c r="AN376" i="15"/>
  <c r="AM376" i="15"/>
  <c r="AQ375" i="15"/>
  <c r="AP375" i="15"/>
  <c r="AO375" i="15"/>
  <c r="AN375" i="15"/>
  <c r="AM375" i="15"/>
  <c r="AQ374" i="15"/>
  <c r="AP374" i="15"/>
  <c r="AO374" i="15"/>
  <c r="AN374" i="15"/>
  <c r="AM374" i="15"/>
  <c r="AQ373" i="15"/>
  <c r="AP373" i="15"/>
  <c r="AO373" i="15"/>
  <c r="AN373" i="15"/>
  <c r="AM373" i="15"/>
  <c r="AQ372" i="15"/>
  <c r="AP372" i="15"/>
  <c r="AO372" i="15"/>
  <c r="AN372" i="15"/>
  <c r="AM372" i="15"/>
  <c r="AQ371" i="15"/>
  <c r="AP371" i="15"/>
  <c r="AO371" i="15"/>
  <c r="AN371" i="15"/>
  <c r="AM371" i="15"/>
  <c r="AQ370" i="15"/>
  <c r="AP370" i="15"/>
  <c r="AO370" i="15"/>
  <c r="AN370" i="15"/>
  <c r="AM370" i="15"/>
  <c r="AQ369" i="15"/>
  <c r="AP369" i="15"/>
  <c r="AO369" i="15"/>
  <c r="AN369" i="15"/>
  <c r="AM369" i="15"/>
  <c r="AQ368" i="15"/>
  <c r="AP368" i="15"/>
  <c r="AO368" i="15"/>
  <c r="AN368" i="15"/>
  <c r="AM368" i="15"/>
  <c r="AQ367" i="15"/>
  <c r="AP367" i="15"/>
  <c r="AO367" i="15"/>
  <c r="AN367" i="15"/>
  <c r="AM367" i="15"/>
  <c r="AQ366" i="15"/>
  <c r="AP366" i="15"/>
  <c r="AO366" i="15"/>
  <c r="AN366" i="15"/>
  <c r="AM366" i="15"/>
  <c r="AQ365" i="15"/>
  <c r="AP365" i="15"/>
  <c r="AO365" i="15"/>
  <c r="AN365" i="15"/>
  <c r="AM365" i="15"/>
  <c r="AQ364" i="15"/>
  <c r="AP364" i="15"/>
  <c r="AO364" i="15"/>
  <c r="AN364" i="15"/>
  <c r="AM364" i="15"/>
  <c r="AQ363" i="15"/>
  <c r="AP363" i="15"/>
  <c r="AO363" i="15"/>
  <c r="AN363" i="15"/>
  <c r="AM363" i="15"/>
  <c r="AQ362" i="15"/>
  <c r="AP362" i="15"/>
  <c r="AO362" i="15"/>
  <c r="AN362" i="15"/>
  <c r="AM362" i="15"/>
  <c r="AQ361" i="15"/>
  <c r="AP361" i="15"/>
  <c r="AO361" i="15"/>
  <c r="AN361" i="15"/>
  <c r="AM361" i="15"/>
  <c r="AQ360" i="15"/>
  <c r="AP360" i="15"/>
  <c r="AO360" i="15"/>
  <c r="AN360" i="15"/>
  <c r="AM360" i="15"/>
  <c r="AQ359" i="15"/>
  <c r="AP359" i="15"/>
  <c r="AO359" i="15"/>
  <c r="AN359" i="15"/>
  <c r="AM359" i="15"/>
  <c r="AQ358" i="15"/>
  <c r="AP358" i="15"/>
  <c r="AO358" i="15"/>
  <c r="AN358" i="15"/>
  <c r="AM358" i="15"/>
  <c r="AQ357" i="15"/>
  <c r="AP357" i="15"/>
  <c r="AO357" i="15"/>
  <c r="AN357" i="15"/>
  <c r="AM357" i="15"/>
  <c r="AQ356" i="15"/>
  <c r="AP356" i="15"/>
  <c r="AO356" i="15"/>
  <c r="AN356" i="15"/>
  <c r="AM356" i="15"/>
  <c r="AQ355" i="15"/>
  <c r="AP355" i="15"/>
  <c r="AO355" i="15"/>
  <c r="AN355" i="15"/>
  <c r="AM355" i="15"/>
  <c r="AQ354" i="15"/>
  <c r="AP354" i="15"/>
  <c r="AO354" i="15"/>
  <c r="AN354" i="15"/>
  <c r="AM354" i="15"/>
  <c r="AQ353" i="15"/>
  <c r="AP353" i="15"/>
  <c r="AO353" i="15"/>
  <c r="AN353" i="15"/>
  <c r="AM353" i="15"/>
  <c r="AQ352" i="15"/>
  <c r="AP352" i="15"/>
  <c r="AO352" i="15"/>
  <c r="AN352" i="15"/>
  <c r="AM352" i="15"/>
  <c r="AQ351" i="15"/>
  <c r="AP351" i="15"/>
  <c r="AO351" i="15"/>
  <c r="AN351" i="15"/>
  <c r="AM351" i="15"/>
  <c r="AQ350" i="15"/>
  <c r="AP350" i="15"/>
  <c r="AO350" i="15"/>
  <c r="AN350" i="15"/>
  <c r="AM350" i="15"/>
  <c r="AQ349" i="15"/>
  <c r="AP349" i="15"/>
  <c r="AO349" i="15"/>
  <c r="AN349" i="15"/>
  <c r="AM349" i="15"/>
  <c r="AQ348" i="15"/>
  <c r="AP348" i="15"/>
  <c r="AO348" i="15"/>
  <c r="AN348" i="15"/>
  <c r="AM348" i="15"/>
  <c r="AQ347" i="15"/>
  <c r="AP347" i="15"/>
  <c r="AO347" i="15"/>
  <c r="AN347" i="15"/>
  <c r="AM347" i="15"/>
  <c r="AQ346" i="15"/>
  <c r="AP346" i="15"/>
  <c r="AO346" i="15"/>
  <c r="AN346" i="15"/>
  <c r="AM346" i="15"/>
  <c r="AQ345" i="15"/>
  <c r="AP345" i="15"/>
  <c r="AO345" i="15"/>
  <c r="AN345" i="15"/>
  <c r="AM345" i="15"/>
  <c r="AQ344" i="15"/>
  <c r="AP344" i="15"/>
  <c r="AO344" i="15"/>
  <c r="AN344" i="15"/>
  <c r="AM344" i="15"/>
  <c r="AQ343" i="15"/>
  <c r="AP343" i="15"/>
  <c r="AO343" i="15"/>
  <c r="AN343" i="15"/>
  <c r="AM343" i="15"/>
  <c r="AQ342" i="15"/>
  <c r="AP342" i="15"/>
  <c r="AO342" i="15"/>
  <c r="AN342" i="15"/>
  <c r="AM342" i="15"/>
  <c r="AQ341" i="15"/>
  <c r="AP341" i="15"/>
  <c r="AO341" i="15"/>
  <c r="AN341" i="15"/>
  <c r="AM341" i="15"/>
  <c r="AQ340" i="15"/>
  <c r="AP340" i="15"/>
  <c r="AO340" i="15"/>
  <c r="AN340" i="15"/>
  <c r="AM340" i="15"/>
  <c r="AQ339" i="15"/>
  <c r="AP339" i="15"/>
  <c r="AO339" i="15"/>
  <c r="AN339" i="15"/>
  <c r="AM339" i="15"/>
  <c r="AQ338" i="15"/>
  <c r="AP338" i="15"/>
  <c r="AO338" i="15"/>
  <c r="AN338" i="15"/>
  <c r="AM338" i="15"/>
  <c r="AQ337" i="15"/>
  <c r="AP337" i="15"/>
  <c r="AO337" i="15"/>
  <c r="AN337" i="15"/>
  <c r="AM337" i="15"/>
  <c r="AQ336" i="15"/>
  <c r="AP336" i="15"/>
  <c r="AO336" i="15"/>
  <c r="AN336" i="15"/>
  <c r="AM336" i="15"/>
  <c r="AQ335" i="15"/>
  <c r="AP335" i="15"/>
  <c r="AO335" i="15"/>
  <c r="AN335" i="15"/>
  <c r="AM335" i="15"/>
  <c r="AQ334" i="15"/>
  <c r="AP334" i="15"/>
  <c r="AO334" i="15"/>
  <c r="AN334" i="15"/>
  <c r="AM334" i="15"/>
  <c r="AQ333" i="15"/>
  <c r="AP333" i="15"/>
  <c r="AO333" i="15"/>
  <c r="AN333" i="15"/>
  <c r="AM333" i="15"/>
  <c r="AQ332" i="15"/>
  <c r="AP332" i="15"/>
  <c r="AO332" i="15"/>
  <c r="AN332" i="15"/>
  <c r="AM332" i="15"/>
  <c r="AQ331" i="15"/>
  <c r="AP331" i="15"/>
  <c r="AO331" i="15"/>
  <c r="AN331" i="15"/>
  <c r="AM331" i="15"/>
  <c r="AQ330" i="15"/>
  <c r="AP330" i="15"/>
  <c r="AO330" i="15"/>
  <c r="AN330" i="15"/>
  <c r="AM330" i="15"/>
  <c r="AQ329" i="15"/>
  <c r="AP329" i="15"/>
  <c r="AO329" i="15"/>
  <c r="AN329" i="15"/>
  <c r="AM329" i="15"/>
  <c r="AQ328" i="15"/>
  <c r="AP328" i="15"/>
  <c r="AO328" i="15"/>
  <c r="AN328" i="15"/>
  <c r="AM328" i="15"/>
  <c r="AQ327" i="15"/>
  <c r="AP327" i="15"/>
  <c r="AO327" i="15"/>
  <c r="AN327" i="15"/>
  <c r="AM327" i="15"/>
  <c r="AQ326" i="15"/>
  <c r="AP326" i="15"/>
  <c r="AO326" i="15"/>
  <c r="AN326" i="15"/>
  <c r="AM326" i="15"/>
  <c r="AQ325" i="15"/>
  <c r="AP325" i="15"/>
  <c r="AO325" i="15"/>
  <c r="AN325" i="15"/>
  <c r="AM325" i="15"/>
  <c r="AQ324" i="15"/>
  <c r="AP324" i="15"/>
  <c r="AO324" i="15"/>
  <c r="AN324" i="15"/>
  <c r="AM324" i="15"/>
  <c r="AQ323" i="15"/>
  <c r="AP323" i="15"/>
  <c r="AO323" i="15"/>
  <c r="AN323" i="15"/>
  <c r="AM323" i="15"/>
  <c r="AQ322" i="15"/>
  <c r="AP322" i="15"/>
  <c r="AO322" i="15"/>
  <c r="AN322" i="15"/>
  <c r="AM322" i="15"/>
  <c r="AQ321" i="15"/>
  <c r="AP321" i="15"/>
  <c r="AO321" i="15"/>
  <c r="AN321" i="15"/>
  <c r="AM321" i="15"/>
  <c r="AQ320" i="15"/>
  <c r="AP320" i="15"/>
  <c r="AO320" i="15"/>
  <c r="AN320" i="15"/>
  <c r="AM320" i="15"/>
  <c r="AQ319" i="15"/>
  <c r="AP319" i="15"/>
  <c r="AO319" i="15"/>
  <c r="AN319" i="15"/>
  <c r="AM319" i="15"/>
  <c r="AQ318" i="15"/>
  <c r="AP318" i="15"/>
  <c r="AO318" i="15"/>
  <c r="AN318" i="15"/>
  <c r="AM318" i="15"/>
  <c r="AQ317" i="15"/>
  <c r="AP317" i="15"/>
  <c r="AO317" i="15"/>
  <c r="AN317" i="15"/>
  <c r="AM317" i="15"/>
  <c r="AQ316" i="15"/>
  <c r="AP316" i="15"/>
  <c r="AO316" i="15"/>
  <c r="AN316" i="15"/>
  <c r="AM316" i="15"/>
  <c r="AQ315" i="15"/>
  <c r="AP315" i="15"/>
  <c r="AO315" i="15"/>
  <c r="AN315" i="15"/>
  <c r="AM315" i="15"/>
  <c r="AQ314" i="15"/>
  <c r="AP314" i="15"/>
  <c r="AO314" i="15"/>
  <c r="AN314" i="15"/>
  <c r="AM314" i="15"/>
  <c r="AQ313" i="15"/>
  <c r="AP313" i="15"/>
  <c r="AO313" i="15"/>
  <c r="AN313" i="15"/>
  <c r="AM313" i="15"/>
  <c r="AQ312" i="15"/>
  <c r="AP312" i="15"/>
  <c r="AO312" i="15"/>
  <c r="AN312" i="15"/>
  <c r="AM312" i="15"/>
  <c r="AQ311" i="15"/>
  <c r="AP311" i="15"/>
  <c r="AO311" i="15"/>
  <c r="AN311" i="15"/>
  <c r="AM311" i="15"/>
  <c r="AQ310" i="15"/>
  <c r="AP310" i="15"/>
  <c r="AO310" i="15"/>
  <c r="AN310" i="15"/>
  <c r="AM310" i="15"/>
  <c r="AQ309" i="15"/>
  <c r="AP309" i="15"/>
  <c r="AO309" i="15"/>
  <c r="AN309" i="15"/>
  <c r="AM309" i="15"/>
  <c r="AQ308" i="15"/>
  <c r="AP308" i="15"/>
  <c r="AO308" i="15"/>
  <c r="AN308" i="15"/>
  <c r="AM308" i="15"/>
  <c r="AQ307" i="15"/>
  <c r="AP307" i="15"/>
  <c r="AO307" i="15"/>
  <c r="AN307" i="15"/>
  <c r="AM307" i="15"/>
  <c r="AQ306" i="15"/>
  <c r="AP306" i="15"/>
  <c r="AO306" i="15"/>
  <c r="AN306" i="15"/>
  <c r="AM306" i="15"/>
  <c r="AQ305" i="15"/>
  <c r="AP305" i="15"/>
  <c r="AO305" i="15"/>
  <c r="AN305" i="15"/>
  <c r="AM305" i="15"/>
  <c r="AQ304" i="15"/>
  <c r="AP304" i="15"/>
  <c r="AO304" i="15"/>
  <c r="AN304" i="15"/>
  <c r="AM304" i="15"/>
  <c r="AQ303" i="15"/>
  <c r="AP303" i="15"/>
  <c r="AO303" i="15"/>
  <c r="AN303" i="15"/>
  <c r="AM303" i="15"/>
  <c r="AQ302" i="15"/>
  <c r="AP302" i="15"/>
  <c r="AO302" i="15"/>
  <c r="AN302" i="15"/>
  <c r="AM302" i="15"/>
  <c r="AQ301" i="15"/>
  <c r="AP301" i="15"/>
  <c r="AO301" i="15"/>
  <c r="AN301" i="15"/>
  <c r="AM301" i="15"/>
  <c r="AQ300" i="15"/>
  <c r="AP300" i="15"/>
  <c r="AO300" i="15"/>
  <c r="AN300" i="15"/>
  <c r="AM300" i="15"/>
  <c r="AQ299" i="15"/>
  <c r="AP299" i="15"/>
  <c r="AO299" i="15"/>
  <c r="AN299" i="15"/>
  <c r="AM299" i="15"/>
  <c r="AQ298" i="15"/>
  <c r="AP298" i="15"/>
  <c r="AO298" i="15"/>
  <c r="AN298" i="15"/>
  <c r="AM298" i="15"/>
  <c r="AQ297" i="15"/>
  <c r="AP297" i="15"/>
  <c r="AO297" i="15"/>
  <c r="AN297" i="15"/>
  <c r="AM297" i="15"/>
  <c r="AQ296" i="15"/>
  <c r="AP296" i="15"/>
  <c r="AO296" i="15"/>
  <c r="AN296" i="15"/>
  <c r="AM296" i="15"/>
  <c r="AQ295" i="15"/>
  <c r="AP295" i="15"/>
  <c r="AO295" i="15"/>
  <c r="AN295" i="15"/>
  <c r="AM295" i="15"/>
  <c r="AQ294" i="15"/>
  <c r="AP294" i="15"/>
  <c r="AO294" i="15"/>
  <c r="AN294" i="15"/>
  <c r="AM294" i="15"/>
  <c r="AQ293" i="15"/>
  <c r="AP293" i="15"/>
  <c r="AO293" i="15"/>
  <c r="AN293" i="15"/>
  <c r="AM293" i="15"/>
  <c r="AQ292" i="15"/>
  <c r="AP292" i="15"/>
  <c r="AO292" i="15"/>
  <c r="AN292" i="15"/>
  <c r="AM292" i="15"/>
  <c r="AQ291" i="15"/>
  <c r="AP291" i="15"/>
  <c r="AO291" i="15"/>
  <c r="AN291" i="15"/>
  <c r="AM291" i="15"/>
  <c r="AQ290" i="15"/>
  <c r="AP290" i="15"/>
  <c r="AO290" i="15"/>
  <c r="AN290" i="15"/>
  <c r="AM290" i="15"/>
  <c r="AQ289" i="15"/>
  <c r="AP289" i="15"/>
  <c r="AO289" i="15"/>
  <c r="AN289" i="15"/>
  <c r="AM289" i="15"/>
  <c r="AQ288" i="15"/>
  <c r="AP288" i="15"/>
  <c r="AO288" i="15"/>
  <c r="AN288" i="15"/>
  <c r="AM288" i="15"/>
  <c r="AQ287" i="15"/>
  <c r="AP287" i="15"/>
  <c r="AO287" i="15"/>
  <c r="AN287" i="15"/>
  <c r="AM287" i="15"/>
  <c r="AQ286" i="15"/>
  <c r="AP286" i="15"/>
  <c r="AO286" i="15"/>
  <c r="AN286" i="15"/>
  <c r="AM286" i="15"/>
  <c r="AQ285" i="15"/>
  <c r="AP285" i="15"/>
  <c r="AO285" i="15"/>
  <c r="AN285" i="15"/>
  <c r="AM285" i="15"/>
  <c r="AQ284" i="15"/>
  <c r="AP284" i="15"/>
  <c r="AO284" i="15"/>
  <c r="AN284" i="15"/>
  <c r="AM284" i="15"/>
  <c r="AQ283" i="15"/>
  <c r="AP283" i="15"/>
  <c r="AO283" i="15"/>
  <c r="AN283" i="15"/>
  <c r="AM283" i="15"/>
  <c r="AQ282" i="15"/>
  <c r="AP282" i="15"/>
  <c r="AO282" i="15"/>
  <c r="AN282" i="15"/>
  <c r="AM282" i="15"/>
  <c r="AQ281" i="15"/>
  <c r="AP281" i="15"/>
  <c r="AO281" i="15"/>
  <c r="AN281" i="15"/>
  <c r="AM281" i="15"/>
  <c r="AQ280" i="15"/>
  <c r="AP280" i="15"/>
  <c r="AO280" i="15"/>
  <c r="AN280" i="15"/>
  <c r="AM280" i="15"/>
  <c r="AQ279" i="15"/>
  <c r="AP279" i="15"/>
  <c r="AO279" i="15"/>
  <c r="AN279" i="15"/>
  <c r="AM279" i="15"/>
  <c r="AQ278" i="15"/>
  <c r="AP278" i="15"/>
  <c r="AO278" i="15"/>
  <c r="AN278" i="15"/>
  <c r="AM278" i="15"/>
  <c r="AQ277" i="15"/>
  <c r="AP277" i="15"/>
  <c r="AO277" i="15"/>
  <c r="AN277" i="15"/>
  <c r="AM277" i="15"/>
  <c r="AQ276" i="15"/>
  <c r="AP276" i="15"/>
  <c r="AO276" i="15"/>
  <c r="AN276" i="15"/>
  <c r="AM276" i="15"/>
  <c r="AQ275" i="15"/>
  <c r="AP275" i="15"/>
  <c r="AO275" i="15"/>
  <c r="AN275" i="15"/>
  <c r="AM275" i="15"/>
  <c r="AQ274" i="15"/>
  <c r="AP274" i="15"/>
  <c r="AO274" i="15"/>
  <c r="AN274" i="15"/>
  <c r="AM274" i="15"/>
  <c r="AQ273" i="15"/>
  <c r="AP273" i="15"/>
  <c r="AO273" i="15"/>
  <c r="AN273" i="15"/>
  <c r="AM273" i="15"/>
  <c r="AQ272" i="15"/>
  <c r="AP272" i="15"/>
  <c r="AO272" i="15"/>
  <c r="AN272" i="15"/>
  <c r="AM272" i="15"/>
  <c r="AQ271" i="15"/>
  <c r="AP271" i="15"/>
  <c r="AO271" i="15"/>
  <c r="AN271" i="15"/>
  <c r="AM271" i="15"/>
  <c r="AQ270" i="15"/>
  <c r="AP270" i="15"/>
  <c r="AO270" i="15"/>
  <c r="AN270" i="15"/>
  <c r="AM270" i="15"/>
  <c r="AQ269" i="15"/>
  <c r="AP269" i="15"/>
  <c r="AO269" i="15"/>
  <c r="AN269" i="15"/>
  <c r="AM269" i="15"/>
  <c r="AQ268" i="15"/>
  <c r="AP268" i="15"/>
  <c r="AO268" i="15"/>
  <c r="AN268" i="15"/>
  <c r="AM268" i="15"/>
  <c r="AQ267" i="15"/>
  <c r="AP267" i="15"/>
  <c r="AO267" i="15"/>
  <c r="AN267" i="15"/>
  <c r="AM267" i="15"/>
  <c r="AQ266" i="15"/>
  <c r="AP266" i="15"/>
  <c r="AO266" i="15"/>
  <c r="AN266" i="15"/>
  <c r="AM266" i="15"/>
  <c r="AQ265" i="15"/>
  <c r="AP265" i="15"/>
  <c r="AO265" i="15"/>
  <c r="AN265" i="15"/>
  <c r="AM265" i="15"/>
  <c r="AQ264" i="15"/>
  <c r="AP264" i="15"/>
  <c r="AO264" i="15"/>
  <c r="AN264" i="15"/>
  <c r="AM264" i="15"/>
  <c r="AQ263" i="15"/>
  <c r="AP263" i="15"/>
  <c r="AO263" i="15"/>
  <c r="AN263" i="15"/>
  <c r="AM263" i="15"/>
  <c r="AQ262" i="15"/>
  <c r="AP262" i="15"/>
  <c r="AO262" i="15"/>
  <c r="AN262" i="15"/>
  <c r="AM262" i="15"/>
  <c r="AQ261" i="15"/>
  <c r="AP261" i="15"/>
  <c r="AO261" i="15"/>
  <c r="AN261" i="15"/>
  <c r="AM261" i="15"/>
  <c r="AQ260" i="15"/>
  <c r="AP260" i="15"/>
  <c r="AO260" i="15"/>
  <c r="AN260" i="15"/>
  <c r="AM260" i="15"/>
  <c r="AQ259" i="15"/>
  <c r="AP259" i="15"/>
  <c r="AO259" i="15"/>
  <c r="AN259" i="15"/>
  <c r="AM259" i="15"/>
  <c r="AQ258" i="15"/>
  <c r="AP258" i="15"/>
  <c r="AO258" i="15"/>
  <c r="AN258" i="15"/>
  <c r="AM258" i="15"/>
  <c r="AQ257" i="15"/>
  <c r="AP257" i="15"/>
  <c r="AO257" i="15"/>
  <c r="AN257" i="15"/>
  <c r="AM257" i="15"/>
  <c r="AQ256" i="15"/>
  <c r="AP256" i="15"/>
  <c r="AO256" i="15"/>
  <c r="AN256" i="15"/>
  <c r="AM256" i="15"/>
  <c r="AQ255" i="15"/>
  <c r="AP255" i="15"/>
  <c r="AO255" i="15"/>
  <c r="AN255" i="15"/>
  <c r="AM255" i="15"/>
  <c r="AQ254" i="15"/>
  <c r="AP254" i="15"/>
  <c r="AO254" i="15"/>
  <c r="AN254" i="15"/>
  <c r="AM254" i="15"/>
  <c r="AQ253" i="15"/>
  <c r="AP253" i="15"/>
  <c r="AO253" i="15"/>
  <c r="AN253" i="15"/>
  <c r="AM253" i="15"/>
  <c r="AQ252" i="15"/>
  <c r="AP252" i="15"/>
  <c r="AO252" i="15"/>
  <c r="AN252" i="15"/>
  <c r="AM252" i="15"/>
  <c r="AQ251" i="15"/>
  <c r="AP251" i="15"/>
  <c r="AO251" i="15"/>
  <c r="AN251" i="15"/>
  <c r="AM251" i="15"/>
  <c r="AQ250" i="15"/>
  <c r="AP250" i="15"/>
  <c r="AO250" i="15"/>
  <c r="AN250" i="15"/>
  <c r="AM250" i="15"/>
  <c r="AQ249" i="15"/>
  <c r="AP249" i="15"/>
  <c r="AO249" i="15"/>
  <c r="AN249" i="15"/>
  <c r="AM249" i="15"/>
  <c r="AQ248" i="15"/>
  <c r="AP248" i="15"/>
  <c r="AO248" i="15"/>
  <c r="AN248" i="15"/>
  <c r="AM248" i="15"/>
  <c r="AQ247" i="15"/>
  <c r="AP247" i="15"/>
  <c r="AO247" i="15"/>
  <c r="AN247" i="15"/>
  <c r="AM247" i="15"/>
  <c r="AQ246" i="15"/>
  <c r="AP246" i="15"/>
  <c r="AO246" i="15"/>
  <c r="AN246" i="15"/>
  <c r="AM246" i="15"/>
  <c r="AQ245" i="15"/>
  <c r="AP245" i="15"/>
  <c r="AO245" i="15"/>
  <c r="AN245" i="15"/>
  <c r="AM245" i="15"/>
  <c r="AQ244" i="15"/>
  <c r="AP244" i="15"/>
  <c r="AO244" i="15"/>
  <c r="AN244" i="15"/>
  <c r="AM244" i="15"/>
  <c r="AQ243" i="15"/>
  <c r="AP243" i="15"/>
  <c r="AO243" i="15"/>
  <c r="AN243" i="15"/>
  <c r="AM243" i="15"/>
  <c r="AQ242" i="15"/>
  <c r="AP242" i="15"/>
  <c r="AO242" i="15"/>
  <c r="AN242" i="15"/>
  <c r="AM242" i="15"/>
  <c r="AQ241" i="15"/>
  <c r="AP241" i="15"/>
  <c r="AO241" i="15"/>
  <c r="AN241" i="15"/>
  <c r="AM241" i="15"/>
  <c r="AQ240" i="15"/>
  <c r="AP240" i="15"/>
  <c r="AO240" i="15"/>
  <c r="AN240" i="15"/>
  <c r="AM240" i="15"/>
  <c r="AQ239" i="15"/>
  <c r="AP239" i="15"/>
  <c r="AO239" i="15"/>
  <c r="AN239" i="15"/>
  <c r="AM239" i="15"/>
  <c r="AQ238" i="15"/>
  <c r="AP238" i="15"/>
  <c r="AO238" i="15"/>
  <c r="AN238" i="15"/>
  <c r="AM238" i="15"/>
  <c r="AQ237" i="15"/>
  <c r="AP237" i="15"/>
  <c r="AO237" i="15"/>
  <c r="AN237" i="15"/>
  <c r="AM237" i="15"/>
  <c r="AQ236" i="15"/>
  <c r="AP236" i="15"/>
  <c r="AO236" i="15"/>
  <c r="AN236" i="15"/>
  <c r="AM236" i="15"/>
  <c r="AQ235" i="15"/>
  <c r="AP235" i="15"/>
  <c r="AO235" i="15"/>
  <c r="AN235" i="15"/>
  <c r="AM235" i="15"/>
  <c r="AQ234" i="15"/>
  <c r="AP234" i="15"/>
  <c r="AO234" i="15"/>
  <c r="AN234" i="15"/>
  <c r="AM234" i="15"/>
  <c r="AQ233" i="15"/>
  <c r="AP233" i="15"/>
  <c r="AO233" i="15"/>
  <c r="AN233" i="15"/>
  <c r="AM233" i="15"/>
  <c r="AQ232" i="15"/>
  <c r="AP232" i="15"/>
  <c r="AO232" i="15"/>
  <c r="AN232" i="15"/>
  <c r="AM232" i="15"/>
  <c r="AQ231" i="15"/>
  <c r="AP231" i="15"/>
  <c r="AO231" i="15"/>
  <c r="AN231" i="15"/>
  <c r="AM231" i="15"/>
  <c r="AQ230" i="15"/>
  <c r="AP230" i="15"/>
  <c r="AO230" i="15"/>
  <c r="AN230" i="15"/>
  <c r="AM230" i="15"/>
  <c r="AQ229" i="15"/>
  <c r="AP229" i="15"/>
  <c r="AO229" i="15"/>
  <c r="AN229" i="15"/>
  <c r="AM229" i="15"/>
  <c r="AQ228" i="15"/>
  <c r="AP228" i="15"/>
  <c r="AO228" i="15"/>
  <c r="AN228" i="15"/>
  <c r="AM228" i="15"/>
  <c r="AQ227" i="15"/>
  <c r="AP227" i="15"/>
  <c r="AO227" i="15"/>
  <c r="AN227" i="15"/>
  <c r="AM227" i="15"/>
  <c r="AQ226" i="15"/>
  <c r="AP226" i="15"/>
  <c r="AO226" i="15"/>
  <c r="AN226" i="15"/>
  <c r="AM226" i="15"/>
  <c r="AQ225" i="15"/>
  <c r="AP225" i="15"/>
  <c r="AO225" i="15"/>
  <c r="AN225" i="15"/>
  <c r="AM225" i="15"/>
  <c r="AQ224" i="15"/>
  <c r="AP224" i="15"/>
  <c r="AO224" i="15"/>
  <c r="AN224" i="15"/>
  <c r="AM224" i="15"/>
  <c r="AQ223" i="15"/>
  <c r="AP223" i="15"/>
  <c r="AO223" i="15"/>
  <c r="AN223" i="15"/>
  <c r="AM223" i="15"/>
  <c r="AQ222" i="15"/>
  <c r="AP222" i="15"/>
  <c r="AO222" i="15"/>
  <c r="AN222" i="15"/>
  <c r="AM222" i="15"/>
  <c r="AQ221" i="15"/>
  <c r="AP221" i="15"/>
  <c r="AO221" i="15"/>
  <c r="AN221" i="15"/>
  <c r="AM221" i="15"/>
  <c r="AQ220" i="15"/>
  <c r="AP220" i="15"/>
  <c r="AO220" i="15"/>
  <c r="AN220" i="15"/>
  <c r="AM220" i="15"/>
  <c r="AQ219" i="15"/>
  <c r="AP219" i="15"/>
  <c r="AO219" i="15"/>
  <c r="AN219" i="15"/>
  <c r="AM219" i="15"/>
  <c r="AQ218" i="15"/>
  <c r="AP218" i="15"/>
  <c r="AO218" i="15"/>
  <c r="AN218" i="15"/>
  <c r="AM218" i="15"/>
  <c r="AQ217" i="15"/>
  <c r="AP217" i="15"/>
  <c r="AO217" i="15"/>
  <c r="AN217" i="15"/>
  <c r="AM217" i="15"/>
  <c r="AQ216" i="15"/>
  <c r="AP216" i="15"/>
  <c r="AO216" i="15"/>
  <c r="AN216" i="15"/>
  <c r="AM216" i="15"/>
  <c r="AQ215" i="15"/>
  <c r="AP215" i="15"/>
  <c r="AO215" i="15"/>
  <c r="AN215" i="15"/>
  <c r="AM215" i="15"/>
  <c r="AQ214" i="15"/>
  <c r="AP214" i="15"/>
  <c r="AO214" i="15"/>
  <c r="AN214" i="15"/>
  <c r="AM214" i="15"/>
  <c r="AQ213" i="15"/>
  <c r="AP213" i="15"/>
  <c r="AO213" i="15"/>
  <c r="AN213" i="15"/>
  <c r="AM213" i="15"/>
  <c r="AQ212" i="15"/>
  <c r="AP212" i="15"/>
  <c r="AO212" i="15"/>
  <c r="AN212" i="15"/>
  <c r="AM212" i="15"/>
  <c r="AQ211" i="15"/>
  <c r="AP211" i="15"/>
  <c r="AO211" i="15"/>
  <c r="AN211" i="15"/>
  <c r="AM211" i="15"/>
  <c r="AQ210" i="15"/>
  <c r="AP210" i="15"/>
  <c r="AO210" i="15"/>
  <c r="AN210" i="15"/>
  <c r="AM210" i="15"/>
  <c r="AQ209" i="15"/>
  <c r="AP209" i="15"/>
  <c r="AO209" i="15"/>
  <c r="AN209" i="15"/>
  <c r="AM209" i="15"/>
  <c r="AQ208" i="15"/>
  <c r="AP208" i="15"/>
  <c r="AO208" i="15"/>
  <c r="AN208" i="15"/>
  <c r="AM208" i="15"/>
  <c r="AQ207" i="15"/>
  <c r="AP207" i="15"/>
  <c r="AO207" i="15"/>
  <c r="AN207" i="15"/>
  <c r="AM207" i="15"/>
  <c r="AQ206" i="15"/>
  <c r="AP206" i="15"/>
  <c r="AO206" i="15"/>
  <c r="AN206" i="15"/>
  <c r="AM206" i="15"/>
  <c r="AQ205" i="15"/>
  <c r="AP205" i="15"/>
  <c r="AO205" i="15"/>
  <c r="AN205" i="15"/>
  <c r="AM205" i="15"/>
  <c r="AQ204" i="15"/>
  <c r="AP204" i="15"/>
  <c r="AO204" i="15"/>
  <c r="AN204" i="15"/>
  <c r="AM204" i="15"/>
  <c r="AQ203" i="15"/>
  <c r="AP203" i="15"/>
  <c r="AO203" i="15"/>
  <c r="AN203" i="15"/>
  <c r="AM203" i="15"/>
  <c r="AQ202" i="15"/>
  <c r="AP202" i="15"/>
  <c r="AO202" i="15"/>
  <c r="AN202" i="15"/>
  <c r="AM202" i="15"/>
  <c r="AQ201" i="15"/>
  <c r="AP201" i="15"/>
  <c r="AO201" i="15"/>
  <c r="AN201" i="15"/>
  <c r="AM201" i="15"/>
  <c r="AQ200" i="15"/>
  <c r="AP200" i="15"/>
  <c r="AO200" i="15"/>
  <c r="AN200" i="15"/>
  <c r="AM200" i="15"/>
  <c r="AQ199" i="15"/>
  <c r="AP199" i="15"/>
  <c r="AO199" i="15"/>
  <c r="AN199" i="15"/>
  <c r="AM199" i="15"/>
  <c r="AQ198" i="15"/>
  <c r="AP198" i="15"/>
  <c r="AO198" i="15"/>
  <c r="AN198" i="15"/>
  <c r="AM198" i="15"/>
  <c r="AQ197" i="15"/>
  <c r="AP197" i="15"/>
  <c r="AO197" i="15"/>
  <c r="AN197" i="15"/>
  <c r="AM197" i="15"/>
  <c r="AQ196" i="15"/>
  <c r="AP196" i="15"/>
  <c r="AO196" i="15"/>
  <c r="AN196" i="15"/>
  <c r="AM196" i="15"/>
  <c r="AQ195" i="15"/>
  <c r="AP195" i="15"/>
  <c r="AO195" i="15"/>
  <c r="AN195" i="15"/>
  <c r="AM195" i="15"/>
  <c r="AQ194" i="15"/>
  <c r="AP194" i="15"/>
  <c r="AO194" i="15"/>
  <c r="AN194" i="15"/>
  <c r="AM194" i="15"/>
  <c r="AQ193" i="15"/>
  <c r="AP193" i="15"/>
  <c r="AO193" i="15"/>
  <c r="AN193" i="15"/>
  <c r="AM193" i="15"/>
  <c r="AQ192" i="15"/>
  <c r="AP192" i="15"/>
  <c r="AO192" i="15"/>
  <c r="AN192" i="15"/>
  <c r="AM192" i="15"/>
  <c r="AQ191" i="15"/>
  <c r="AP191" i="15"/>
  <c r="AO191" i="15"/>
  <c r="AN191" i="15"/>
  <c r="AM191" i="15"/>
  <c r="AQ190" i="15"/>
  <c r="AP190" i="15"/>
  <c r="AO190" i="15"/>
  <c r="AN190" i="15"/>
  <c r="AM190" i="15"/>
  <c r="AQ189" i="15"/>
  <c r="AP189" i="15"/>
  <c r="AO189" i="15"/>
  <c r="AN189" i="15"/>
  <c r="AM189" i="15"/>
  <c r="AQ188" i="15"/>
  <c r="AP188" i="15"/>
  <c r="AO188" i="15"/>
  <c r="AN188" i="15"/>
  <c r="AM188" i="15"/>
  <c r="AQ187" i="15"/>
  <c r="AP187" i="15"/>
  <c r="AO187" i="15"/>
  <c r="AN187" i="15"/>
  <c r="AM187" i="15"/>
  <c r="AQ186" i="15"/>
  <c r="AP186" i="15"/>
  <c r="AO186" i="15"/>
  <c r="AN186" i="15"/>
  <c r="AM186" i="15"/>
  <c r="AQ185" i="15"/>
  <c r="AP185" i="15"/>
  <c r="AO185" i="15"/>
  <c r="AN185" i="15"/>
  <c r="AM185" i="15"/>
  <c r="AQ184" i="15"/>
  <c r="AP184" i="15"/>
  <c r="AO184" i="15"/>
  <c r="AN184" i="15"/>
  <c r="AM184" i="15"/>
  <c r="AQ183" i="15"/>
  <c r="AP183" i="15"/>
  <c r="AO183" i="15"/>
  <c r="AN183" i="15"/>
  <c r="AM183" i="15"/>
  <c r="AQ182" i="15"/>
  <c r="AP182" i="15"/>
  <c r="AO182" i="15"/>
  <c r="AN182" i="15"/>
  <c r="AM182" i="15"/>
  <c r="AQ181" i="15"/>
  <c r="AP181" i="15"/>
  <c r="AO181" i="15"/>
  <c r="AN181" i="15"/>
  <c r="AM181" i="15"/>
  <c r="AQ180" i="15"/>
  <c r="AP180" i="15"/>
  <c r="AO180" i="15"/>
  <c r="AN180" i="15"/>
  <c r="AM180" i="15"/>
  <c r="AQ179" i="15"/>
  <c r="AP179" i="15"/>
  <c r="AO179" i="15"/>
  <c r="AN179" i="15"/>
  <c r="AM179" i="15"/>
  <c r="AQ178" i="15"/>
  <c r="AP178" i="15"/>
  <c r="AO178" i="15"/>
  <c r="AN178" i="15"/>
  <c r="AM178" i="15"/>
  <c r="AQ177" i="15"/>
  <c r="AP177" i="15"/>
  <c r="AO177" i="15"/>
  <c r="AN177" i="15"/>
  <c r="AM177" i="15"/>
  <c r="AQ176" i="15"/>
  <c r="AP176" i="15"/>
  <c r="AO176" i="15"/>
  <c r="AN176" i="15"/>
  <c r="AM176" i="15"/>
  <c r="AQ175" i="15"/>
  <c r="AP175" i="15"/>
  <c r="AO175" i="15"/>
  <c r="AN175" i="15"/>
  <c r="AM175" i="15"/>
  <c r="AQ174" i="15"/>
  <c r="AP174" i="15"/>
  <c r="AO174" i="15"/>
  <c r="AN174" i="15"/>
  <c r="AM174" i="15"/>
  <c r="AQ173" i="15"/>
  <c r="AP173" i="15"/>
  <c r="AO173" i="15"/>
  <c r="AN173" i="15"/>
  <c r="AM173" i="15"/>
  <c r="AQ172" i="15"/>
  <c r="AP172" i="15"/>
  <c r="AO172" i="15"/>
  <c r="AN172" i="15"/>
  <c r="AM172" i="15"/>
  <c r="AQ171" i="15"/>
  <c r="AP171" i="15"/>
  <c r="AO171" i="15"/>
  <c r="AN171" i="15"/>
  <c r="AM171" i="15"/>
  <c r="AQ170" i="15"/>
  <c r="AP170" i="15"/>
  <c r="AO170" i="15"/>
  <c r="AN170" i="15"/>
  <c r="AM170" i="15"/>
  <c r="AQ169" i="15"/>
  <c r="AP169" i="15"/>
  <c r="AO169" i="15"/>
  <c r="AN169" i="15"/>
  <c r="AM169" i="15"/>
  <c r="AQ168" i="15"/>
  <c r="AP168" i="15"/>
  <c r="AO168" i="15"/>
  <c r="AN168" i="15"/>
  <c r="AM168" i="15"/>
  <c r="AQ167" i="15"/>
  <c r="AP167" i="15"/>
  <c r="AO167" i="15"/>
  <c r="AN167" i="15"/>
  <c r="AM167" i="15"/>
  <c r="AQ166" i="15"/>
  <c r="AP166" i="15"/>
  <c r="AO166" i="15"/>
  <c r="AN166" i="15"/>
  <c r="AM166" i="15"/>
  <c r="AQ165" i="15"/>
  <c r="AP165" i="15"/>
  <c r="AO165" i="15"/>
  <c r="AN165" i="15"/>
  <c r="AM165" i="15"/>
  <c r="AQ164" i="15"/>
  <c r="AP164" i="15"/>
  <c r="AO164" i="15"/>
  <c r="AN164" i="15"/>
  <c r="AM164" i="15"/>
  <c r="AQ163" i="15"/>
  <c r="AP163" i="15"/>
  <c r="AO163" i="15"/>
  <c r="AN163" i="15"/>
  <c r="AM163" i="15"/>
  <c r="AQ162" i="15"/>
  <c r="AP162" i="15"/>
  <c r="AO162" i="15"/>
  <c r="AN162" i="15"/>
  <c r="AM162" i="15"/>
  <c r="AQ161" i="15"/>
  <c r="AP161" i="15"/>
  <c r="AO161" i="15"/>
  <c r="AN161" i="15"/>
  <c r="AM161" i="15"/>
  <c r="AQ160" i="15"/>
  <c r="AP160" i="15"/>
  <c r="AO160" i="15"/>
  <c r="AN160" i="15"/>
  <c r="AM160" i="15"/>
  <c r="AQ159" i="15"/>
  <c r="AP159" i="15"/>
  <c r="AO159" i="15"/>
  <c r="AN159" i="15"/>
  <c r="AM159" i="15"/>
  <c r="AQ158" i="15"/>
  <c r="AP158" i="15"/>
  <c r="AO158" i="15"/>
  <c r="AN158" i="15"/>
  <c r="AM158" i="15"/>
  <c r="AQ157" i="15"/>
  <c r="AP157" i="15"/>
  <c r="AO157" i="15"/>
  <c r="AN157" i="15"/>
  <c r="AM157" i="15"/>
  <c r="AQ156" i="15"/>
  <c r="AP156" i="15"/>
  <c r="AO156" i="15"/>
  <c r="AN156" i="15"/>
  <c r="AM156" i="15"/>
  <c r="AQ155" i="15"/>
  <c r="AP155" i="15"/>
  <c r="AO155" i="15"/>
  <c r="AN155" i="15"/>
  <c r="AM155" i="15"/>
  <c r="AQ154" i="15"/>
  <c r="AP154" i="15"/>
  <c r="AO154" i="15"/>
  <c r="AN154" i="15"/>
  <c r="AM154" i="15"/>
  <c r="AQ153" i="15"/>
  <c r="AP153" i="15"/>
  <c r="AO153" i="15"/>
  <c r="AN153" i="15"/>
  <c r="AM153" i="15"/>
  <c r="AQ152" i="15"/>
  <c r="AP152" i="15"/>
  <c r="AO152" i="15"/>
  <c r="AN152" i="15"/>
  <c r="AM152" i="15"/>
  <c r="AQ151" i="15"/>
  <c r="AP151" i="15"/>
  <c r="AO151" i="15"/>
  <c r="AN151" i="15"/>
  <c r="AM151" i="15"/>
  <c r="AQ150" i="15"/>
  <c r="AP150" i="15"/>
  <c r="AO150" i="15"/>
  <c r="AN150" i="15"/>
  <c r="AM150" i="15"/>
  <c r="AQ149" i="15"/>
  <c r="AP149" i="15"/>
  <c r="AO149" i="15"/>
  <c r="AN149" i="15"/>
  <c r="AM149" i="15"/>
  <c r="AQ148" i="15"/>
  <c r="AP148" i="15"/>
  <c r="AO148" i="15"/>
  <c r="AN148" i="15"/>
  <c r="AM148" i="15"/>
  <c r="AQ147" i="15"/>
  <c r="AP147" i="15"/>
  <c r="AO147" i="15"/>
  <c r="AN147" i="15"/>
  <c r="AM147" i="15"/>
  <c r="AQ146" i="15"/>
  <c r="AP146" i="15"/>
  <c r="AO146" i="15"/>
  <c r="AN146" i="15"/>
  <c r="AM146" i="15"/>
  <c r="AQ145" i="15"/>
  <c r="AP145" i="15"/>
  <c r="AO145" i="15"/>
  <c r="AN145" i="15"/>
  <c r="AM145" i="15"/>
  <c r="AQ144" i="15"/>
  <c r="AP144" i="15"/>
  <c r="AO144" i="15"/>
  <c r="AN144" i="15"/>
  <c r="AM144" i="15"/>
  <c r="AQ143" i="15"/>
  <c r="AP143" i="15"/>
  <c r="AO143" i="15"/>
  <c r="AN143" i="15"/>
  <c r="AM143" i="15"/>
  <c r="AQ142" i="15"/>
  <c r="AP142" i="15"/>
  <c r="AO142" i="15"/>
  <c r="AN142" i="15"/>
  <c r="AM142" i="15"/>
  <c r="AQ141" i="15"/>
  <c r="AP141" i="15"/>
  <c r="AO141" i="15"/>
  <c r="AN141" i="15"/>
  <c r="AM141" i="15"/>
  <c r="AQ140" i="15"/>
  <c r="AP140" i="15"/>
  <c r="AO140" i="15"/>
  <c r="AN140" i="15"/>
  <c r="AM140" i="15"/>
  <c r="AQ139" i="15"/>
  <c r="AP139" i="15"/>
  <c r="AO139" i="15"/>
  <c r="AN139" i="15"/>
  <c r="AM139" i="15"/>
  <c r="AQ138" i="15"/>
  <c r="AP138" i="15"/>
  <c r="AO138" i="15"/>
  <c r="AN138" i="15"/>
  <c r="AM138" i="15"/>
  <c r="AQ137" i="15"/>
  <c r="AP137" i="15"/>
  <c r="AO137" i="15"/>
  <c r="AN137" i="15"/>
  <c r="AM137" i="15"/>
  <c r="AQ136" i="15"/>
  <c r="AP136" i="15"/>
  <c r="AO136" i="15"/>
  <c r="AN136" i="15"/>
  <c r="AM136" i="15"/>
  <c r="AQ135" i="15"/>
  <c r="AP135" i="15"/>
  <c r="AO135" i="15"/>
  <c r="AN135" i="15"/>
  <c r="AM135" i="15"/>
  <c r="AQ134" i="15"/>
  <c r="AP134" i="15"/>
  <c r="AO134" i="15"/>
  <c r="AN134" i="15"/>
  <c r="AM134" i="15"/>
  <c r="AQ133" i="15"/>
  <c r="AP133" i="15"/>
  <c r="AO133" i="15"/>
  <c r="AN133" i="15"/>
  <c r="AM133" i="15"/>
  <c r="AQ132" i="15"/>
  <c r="AP132" i="15"/>
  <c r="AO132" i="15"/>
  <c r="AN132" i="15"/>
  <c r="AM132" i="15"/>
  <c r="AQ131" i="15"/>
  <c r="AP131" i="15"/>
  <c r="AO131" i="15"/>
  <c r="AN131" i="15"/>
  <c r="AM131" i="15"/>
  <c r="AQ130" i="15"/>
  <c r="AP130" i="15"/>
  <c r="AO130" i="15"/>
  <c r="AN130" i="15"/>
  <c r="AM130" i="15"/>
  <c r="AQ129" i="15"/>
  <c r="AP129" i="15"/>
  <c r="AO129" i="15"/>
  <c r="AN129" i="15"/>
  <c r="AM129" i="15"/>
  <c r="AQ128" i="15"/>
  <c r="AP128" i="15"/>
  <c r="AO128" i="15"/>
  <c r="AN128" i="15"/>
  <c r="AM128" i="15"/>
  <c r="AQ127" i="15"/>
  <c r="AP127" i="15"/>
  <c r="AO127" i="15"/>
  <c r="AN127" i="15"/>
  <c r="AM127" i="15"/>
  <c r="AQ126" i="15"/>
  <c r="AP126" i="15"/>
  <c r="AO126" i="15"/>
  <c r="AN126" i="15"/>
  <c r="AM126" i="15"/>
  <c r="AQ125" i="15"/>
  <c r="AP125" i="15"/>
  <c r="AO125" i="15"/>
  <c r="AN125" i="15"/>
  <c r="AM125" i="15"/>
  <c r="AQ124" i="15"/>
  <c r="AP124" i="15"/>
  <c r="AO124" i="15"/>
  <c r="AN124" i="15"/>
  <c r="AM124" i="15"/>
  <c r="AQ123" i="15"/>
  <c r="AP123" i="15"/>
  <c r="AO123" i="15"/>
  <c r="AN123" i="15"/>
  <c r="AM123" i="15"/>
  <c r="AQ122" i="15"/>
  <c r="AP122" i="15"/>
  <c r="AO122" i="15"/>
  <c r="AN122" i="15"/>
  <c r="AM122" i="15"/>
  <c r="AQ121" i="15"/>
  <c r="AP121" i="15"/>
  <c r="AO121" i="15"/>
  <c r="AN121" i="15"/>
  <c r="AM121" i="15"/>
  <c r="AQ120" i="15"/>
  <c r="AP120" i="15"/>
  <c r="AO120" i="15"/>
  <c r="AN120" i="15"/>
  <c r="AM120" i="15"/>
  <c r="AQ119" i="15"/>
  <c r="AP119" i="15"/>
  <c r="AO119" i="15"/>
  <c r="AN119" i="15"/>
  <c r="AM119" i="15"/>
  <c r="AQ118" i="15"/>
  <c r="AP118" i="15"/>
  <c r="AO118" i="15"/>
  <c r="AN118" i="15"/>
  <c r="AM118" i="15"/>
  <c r="AQ117" i="15"/>
  <c r="AP117" i="15"/>
  <c r="AO117" i="15"/>
  <c r="AN117" i="15"/>
  <c r="AM117" i="15"/>
  <c r="AQ116" i="15"/>
  <c r="AP116" i="15"/>
  <c r="AO116" i="15"/>
  <c r="AN116" i="15"/>
  <c r="AM116" i="15"/>
  <c r="AQ115" i="15"/>
  <c r="AP115" i="15"/>
  <c r="AO115" i="15"/>
  <c r="AN115" i="15"/>
  <c r="AM115" i="15"/>
  <c r="AQ114" i="15"/>
  <c r="AP114" i="15"/>
  <c r="AO114" i="15"/>
  <c r="AN114" i="15"/>
  <c r="AM114" i="15"/>
  <c r="AQ113" i="15"/>
  <c r="AP113" i="15"/>
  <c r="AO113" i="15"/>
  <c r="AN113" i="15"/>
  <c r="AM113" i="15"/>
  <c r="AQ112" i="15"/>
  <c r="AP112" i="15"/>
  <c r="AO112" i="15"/>
  <c r="AN112" i="15"/>
  <c r="AM112" i="15"/>
  <c r="AQ111" i="15"/>
  <c r="AP111" i="15"/>
  <c r="AO111" i="15"/>
  <c r="AN111" i="15"/>
  <c r="AM111" i="15"/>
  <c r="AQ110" i="15"/>
  <c r="AP110" i="15"/>
  <c r="AO110" i="15"/>
  <c r="AN110" i="15"/>
  <c r="AM110" i="15"/>
  <c r="AQ109" i="15"/>
  <c r="AP109" i="15"/>
  <c r="AO109" i="15"/>
  <c r="AN109" i="15"/>
  <c r="AM109" i="15"/>
  <c r="AQ108" i="15"/>
  <c r="AP108" i="15"/>
  <c r="AO108" i="15"/>
  <c r="AN108" i="15"/>
  <c r="AM108" i="15"/>
  <c r="AQ107" i="15"/>
  <c r="AP107" i="15"/>
  <c r="AO107" i="15"/>
  <c r="AN107" i="15"/>
  <c r="AM107" i="15"/>
  <c r="AQ106" i="15"/>
  <c r="AP106" i="15"/>
  <c r="AO106" i="15"/>
  <c r="AN106" i="15"/>
  <c r="AM106" i="15"/>
  <c r="AQ105" i="15"/>
  <c r="AP105" i="15"/>
  <c r="AO105" i="15"/>
  <c r="AN105" i="15"/>
  <c r="AM105" i="15"/>
  <c r="AQ104" i="15"/>
  <c r="AP104" i="15"/>
  <c r="AO104" i="15"/>
  <c r="AN104" i="15"/>
  <c r="AM104" i="15"/>
  <c r="AQ103" i="15"/>
  <c r="AP103" i="15"/>
  <c r="AO103" i="15"/>
  <c r="AN103" i="15"/>
  <c r="AM103" i="15"/>
  <c r="AQ102" i="15"/>
  <c r="AP102" i="15"/>
  <c r="AO102" i="15"/>
  <c r="AN102" i="15"/>
  <c r="AM102" i="15"/>
  <c r="AQ101" i="15"/>
  <c r="AP101" i="15"/>
  <c r="AO101" i="15"/>
  <c r="AN101" i="15"/>
  <c r="AM101" i="15"/>
  <c r="AQ100" i="15"/>
  <c r="AP100" i="15"/>
  <c r="AO100" i="15"/>
  <c r="AN100" i="15"/>
  <c r="AM100" i="15"/>
  <c r="AQ99" i="15"/>
  <c r="AP99" i="15"/>
  <c r="AO99" i="15"/>
  <c r="AN99" i="15"/>
  <c r="AM99" i="15"/>
  <c r="AQ98" i="15"/>
  <c r="AP98" i="15"/>
  <c r="AO98" i="15"/>
  <c r="AN98" i="15"/>
  <c r="AM98" i="15"/>
  <c r="AQ97" i="15"/>
  <c r="AP97" i="15"/>
  <c r="AO97" i="15"/>
  <c r="AN97" i="15"/>
  <c r="AM97" i="15"/>
  <c r="AQ96" i="15"/>
  <c r="AP96" i="15"/>
  <c r="AO96" i="15"/>
  <c r="AN96" i="15"/>
  <c r="AM96" i="15"/>
  <c r="AQ95" i="15"/>
  <c r="AP95" i="15"/>
  <c r="AO95" i="15"/>
  <c r="AN95" i="15"/>
  <c r="AM95" i="15"/>
  <c r="AQ94" i="15"/>
  <c r="AP94" i="15"/>
  <c r="AO94" i="15"/>
  <c r="AN94" i="15"/>
  <c r="AM94" i="15"/>
  <c r="AQ93" i="15"/>
  <c r="AP93" i="15"/>
  <c r="AO93" i="15"/>
  <c r="AN93" i="15"/>
  <c r="AM93" i="15"/>
  <c r="AQ92" i="15"/>
  <c r="AP92" i="15"/>
  <c r="AO92" i="15"/>
  <c r="AN92" i="15"/>
  <c r="AM92" i="15"/>
  <c r="AQ91" i="15"/>
  <c r="AP91" i="15"/>
  <c r="AO91" i="15"/>
  <c r="AN91" i="15"/>
  <c r="AM91" i="15"/>
  <c r="AQ90" i="15"/>
  <c r="AP90" i="15"/>
  <c r="AO90" i="15"/>
  <c r="AN90" i="15"/>
  <c r="AM90" i="15"/>
  <c r="AQ89" i="15"/>
  <c r="AP89" i="15"/>
  <c r="AO89" i="15"/>
  <c r="AN89" i="15"/>
  <c r="AM89" i="15"/>
  <c r="AQ88" i="15"/>
  <c r="AP88" i="15"/>
  <c r="AO88" i="15"/>
  <c r="AN88" i="15"/>
  <c r="AM88" i="15"/>
  <c r="AT87" i="15"/>
  <c r="AS87" i="15"/>
  <c r="AR87" i="15"/>
  <c r="AQ87" i="15"/>
  <c r="AP87" i="15"/>
  <c r="AO87" i="15"/>
  <c r="AN87" i="15"/>
  <c r="AM87" i="15"/>
  <c r="AT86" i="15"/>
  <c r="AS86" i="15"/>
  <c r="AR86" i="15"/>
  <c r="AQ86" i="15"/>
  <c r="AP86" i="15"/>
  <c r="AO86" i="15"/>
  <c r="AN86" i="15"/>
  <c r="AM86" i="15"/>
  <c r="AT85" i="15"/>
  <c r="AS85" i="15"/>
  <c r="AR85" i="15"/>
  <c r="AQ85" i="15"/>
  <c r="AP85" i="15"/>
  <c r="AO85" i="15"/>
  <c r="AN85" i="15"/>
  <c r="AM85" i="15"/>
  <c r="AT84" i="15"/>
  <c r="AS84" i="15"/>
  <c r="AR84" i="15"/>
  <c r="AQ84" i="15"/>
  <c r="AP84" i="15"/>
  <c r="AO84" i="15"/>
  <c r="AN84" i="15"/>
  <c r="AM84" i="15"/>
  <c r="AT83" i="15"/>
  <c r="AS83" i="15"/>
  <c r="AR83" i="15"/>
  <c r="AQ83" i="15"/>
  <c r="AP83" i="15"/>
  <c r="AO83" i="15"/>
  <c r="AN83" i="15"/>
  <c r="AM83" i="15"/>
  <c r="AT82" i="15"/>
  <c r="AS82" i="15"/>
  <c r="AR82" i="15"/>
  <c r="AQ82" i="15"/>
  <c r="AP82" i="15"/>
  <c r="AO82" i="15"/>
  <c r="AN82" i="15"/>
  <c r="AM82" i="15"/>
  <c r="AT81" i="15"/>
  <c r="AS81" i="15"/>
  <c r="AR81" i="15"/>
  <c r="AQ81" i="15"/>
  <c r="AP81" i="15"/>
  <c r="AO81" i="15"/>
  <c r="AN81" i="15"/>
  <c r="AM81" i="15"/>
  <c r="AT80" i="15"/>
  <c r="AS80" i="15"/>
  <c r="AR80" i="15"/>
  <c r="AQ80" i="15"/>
  <c r="AP80" i="15"/>
  <c r="AO80" i="15"/>
  <c r="AN80" i="15"/>
  <c r="AM80" i="15"/>
  <c r="AT79" i="15"/>
  <c r="AS79" i="15"/>
  <c r="AR79" i="15"/>
  <c r="AQ79" i="15"/>
  <c r="AP79" i="15"/>
  <c r="AO79" i="15"/>
  <c r="AN79" i="15"/>
  <c r="AM79" i="15"/>
  <c r="AT78" i="15"/>
  <c r="AS78" i="15"/>
  <c r="AR78" i="15"/>
  <c r="AQ78" i="15"/>
  <c r="AP78" i="15"/>
  <c r="AO78" i="15"/>
  <c r="AN78" i="15"/>
  <c r="AM78" i="15"/>
  <c r="AT77" i="15"/>
  <c r="AS77" i="15"/>
  <c r="AR77" i="15"/>
  <c r="AQ77" i="15"/>
  <c r="AP77" i="15"/>
  <c r="AO77" i="15"/>
  <c r="AN77" i="15"/>
  <c r="AM77" i="15"/>
  <c r="AT76" i="15"/>
  <c r="AS76" i="15"/>
  <c r="AR76" i="15"/>
  <c r="AQ76" i="15"/>
  <c r="AP76" i="15"/>
  <c r="AO76" i="15"/>
  <c r="AN76" i="15"/>
  <c r="AM76" i="15"/>
  <c r="AT75" i="15"/>
  <c r="AS75" i="15"/>
  <c r="AR75" i="15"/>
  <c r="AQ75" i="15"/>
  <c r="AP75" i="15"/>
  <c r="AO75" i="15"/>
  <c r="AN75" i="15"/>
  <c r="AM75" i="15"/>
  <c r="AT74" i="15"/>
  <c r="AS74" i="15"/>
  <c r="AR74" i="15"/>
  <c r="AQ74" i="15"/>
  <c r="AP74" i="15"/>
  <c r="AO74" i="15"/>
  <c r="AN74" i="15"/>
  <c r="AM74" i="15"/>
  <c r="AT73" i="15"/>
  <c r="AS73" i="15"/>
  <c r="AR73" i="15"/>
  <c r="AQ73" i="15"/>
  <c r="AP73" i="15"/>
  <c r="AO73" i="15"/>
  <c r="AN73" i="15"/>
  <c r="AM73" i="15"/>
  <c r="AT72" i="15"/>
  <c r="AS72" i="15"/>
  <c r="AR72" i="15"/>
  <c r="AQ72" i="15"/>
  <c r="AP72" i="15"/>
  <c r="AO72" i="15"/>
  <c r="AN72" i="15"/>
  <c r="AM72" i="15"/>
  <c r="AT71" i="15"/>
  <c r="AS71" i="15"/>
  <c r="AR71" i="15"/>
  <c r="AQ71" i="15"/>
  <c r="AP71" i="15"/>
  <c r="AO71" i="15"/>
  <c r="AN71" i="15"/>
  <c r="AM71" i="15"/>
  <c r="AT70" i="15"/>
  <c r="AS70" i="15"/>
  <c r="AR70" i="15"/>
  <c r="AQ70" i="15"/>
  <c r="AP70" i="15"/>
  <c r="AO70" i="15"/>
  <c r="AN70" i="15"/>
  <c r="AM70" i="15"/>
  <c r="AT69" i="15"/>
  <c r="AS69" i="15"/>
  <c r="AR69" i="15"/>
  <c r="AQ69" i="15"/>
  <c r="AP69" i="15"/>
  <c r="AO69" i="15"/>
  <c r="AN69" i="15"/>
  <c r="AM69" i="15"/>
  <c r="AT68" i="15"/>
  <c r="AS68" i="15"/>
  <c r="AR68" i="15"/>
  <c r="AQ68" i="15"/>
  <c r="AP68" i="15"/>
  <c r="AO68" i="15"/>
  <c r="AN68" i="15"/>
  <c r="AM68" i="15"/>
  <c r="AT67" i="15"/>
  <c r="AS67" i="15"/>
  <c r="AR67" i="15"/>
  <c r="AQ67" i="15"/>
  <c r="AP67" i="15"/>
  <c r="AO67" i="15"/>
  <c r="AN67" i="15"/>
  <c r="AM67" i="15"/>
  <c r="AT66" i="15"/>
  <c r="AS66" i="15"/>
  <c r="AR66" i="15"/>
  <c r="AQ66" i="15"/>
  <c r="AP66" i="15"/>
  <c r="AO66" i="15"/>
  <c r="AN66" i="15"/>
  <c r="AM66" i="15"/>
  <c r="AT65" i="15"/>
  <c r="AS65" i="15"/>
  <c r="AR65" i="15"/>
  <c r="AQ65" i="15"/>
  <c r="AP65" i="15"/>
  <c r="AO65" i="15"/>
  <c r="AN65" i="15"/>
  <c r="AM65" i="15"/>
  <c r="AT64" i="15"/>
  <c r="AS64" i="15"/>
  <c r="AR64" i="15"/>
  <c r="AQ64" i="15"/>
  <c r="AP64" i="15"/>
  <c r="AO64" i="15"/>
  <c r="AN64" i="15"/>
  <c r="AM64" i="15"/>
  <c r="AT63" i="15"/>
  <c r="AS63" i="15"/>
  <c r="AR63" i="15"/>
  <c r="AQ63" i="15"/>
  <c r="AP63" i="15"/>
  <c r="AO63" i="15"/>
  <c r="AN63" i="15"/>
  <c r="AM63" i="15"/>
  <c r="AT62" i="15"/>
  <c r="AS62" i="15"/>
  <c r="AR62" i="15"/>
  <c r="AQ62" i="15"/>
  <c r="AP62" i="15"/>
  <c r="AO62" i="15"/>
  <c r="AN62" i="15"/>
  <c r="AM62" i="15"/>
  <c r="AT61" i="15"/>
  <c r="AS61" i="15"/>
  <c r="AR61" i="15"/>
  <c r="AQ61" i="15"/>
  <c r="AP61" i="15"/>
  <c r="AO61" i="15"/>
  <c r="AN61" i="15"/>
  <c r="AM61" i="15"/>
  <c r="AT60" i="15"/>
  <c r="AS60" i="15"/>
  <c r="AR60" i="15"/>
  <c r="AQ60" i="15"/>
  <c r="AP60" i="15"/>
  <c r="AO60" i="15"/>
  <c r="AN60" i="15"/>
  <c r="AM60" i="15"/>
  <c r="AT59" i="15"/>
  <c r="AS59" i="15"/>
  <c r="AR59" i="15"/>
  <c r="AQ59" i="15"/>
  <c r="AP59" i="15"/>
  <c r="AO59" i="15"/>
  <c r="AN59" i="15"/>
  <c r="AM59" i="15"/>
  <c r="AT58" i="15"/>
  <c r="AS58" i="15"/>
  <c r="AR58" i="15"/>
  <c r="AQ58" i="15"/>
  <c r="AP58" i="15"/>
  <c r="AO58" i="15"/>
  <c r="AN58" i="15"/>
  <c r="AM58" i="15"/>
  <c r="AT57" i="15"/>
  <c r="AS57" i="15"/>
  <c r="AR57" i="15"/>
  <c r="AQ57" i="15"/>
  <c r="AP57" i="15"/>
  <c r="AO57" i="15"/>
  <c r="AN57" i="15"/>
  <c r="AM57" i="15"/>
  <c r="AT56" i="15"/>
  <c r="AS56" i="15"/>
  <c r="AR56" i="15"/>
  <c r="AQ56" i="15"/>
  <c r="AP56" i="15"/>
  <c r="AO56" i="15"/>
  <c r="AN56" i="15"/>
  <c r="AM56" i="15"/>
  <c r="AT55" i="15"/>
  <c r="AS55" i="15"/>
  <c r="AR55" i="15"/>
  <c r="AQ55" i="15"/>
  <c r="AP55" i="15"/>
  <c r="AO55" i="15"/>
  <c r="AN55" i="15"/>
  <c r="AM55" i="15"/>
  <c r="AT54" i="15"/>
  <c r="AS54" i="15"/>
  <c r="AR54" i="15"/>
  <c r="AQ54" i="15"/>
  <c r="AP54" i="15"/>
  <c r="AO54" i="15"/>
  <c r="AN54" i="15"/>
  <c r="AM54" i="15"/>
  <c r="AT53" i="15"/>
  <c r="AS53" i="15"/>
  <c r="AR53" i="15"/>
  <c r="AQ53" i="15"/>
  <c r="AP53" i="15"/>
  <c r="AO53" i="15"/>
  <c r="AN53" i="15"/>
  <c r="AM53" i="15"/>
  <c r="AT52" i="15"/>
  <c r="AS52" i="15"/>
  <c r="AR52" i="15"/>
  <c r="AQ52" i="15"/>
  <c r="AP52" i="15"/>
  <c r="AO52" i="15"/>
  <c r="AN52" i="15"/>
  <c r="AM52" i="15"/>
  <c r="AT51" i="15"/>
  <c r="AS51" i="15"/>
  <c r="AR51" i="15"/>
  <c r="AQ51" i="15"/>
  <c r="AP51" i="15"/>
  <c r="AO51" i="15"/>
  <c r="AN51" i="15"/>
  <c r="AM51" i="15"/>
  <c r="AT50" i="15"/>
  <c r="AS50" i="15"/>
  <c r="AR50" i="15"/>
  <c r="AQ50" i="15"/>
  <c r="AP50" i="15"/>
  <c r="AO50" i="15"/>
  <c r="AN50" i="15"/>
  <c r="AM50" i="15"/>
  <c r="AT49" i="15"/>
  <c r="AS49" i="15"/>
  <c r="AR49" i="15"/>
  <c r="AQ49" i="15"/>
  <c r="AP49" i="15"/>
  <c r="AO49" i="15"/>
  <c r="AN49" i="15"/>
  <c r="AM49" i="15"/>
  <c r="AT48" i="15"/>
  <c r="AS48" i="15"/>
  <c r="AR48" i="15"/>
  <c r="AQ48" i="15"/>
  <c r="AP48" i="15"/>
  <c r="AO48" i="15"/>
  <c r="AN48" i="15"/>
  <c r="AM48" i="15"/>
  <c r="AT47" i="15"/>
  <c r="AS47" i="15"/>
  <c r="AQ47" i="15"/>
  <c r="AP47" i="15"/>
  <c r="AO47" i="15"/>
  <c r="AN47" i="15"/>
  <c r="AM47" i="15"/>
  <c r="AT46" i="15"/>
  <c r="AS46" i="15"/>
  <c r="AQ46" i="15"/>
  <c r="AP46" i="15"/>
  <c r="AO46" i="15"/>
  <c r="AN46" i="15"/>
  <c r="AM46" i="15"/>
  <c r="AT45" i="15"/>
  <c r="AS45" i="15"/>
  <c r="AQ45" i="15"/>
  <c r="AP45" i="15"/>
  <c r="AO45" i="15"/>
  <c r="AN45" i="15"/>
  <c r="AM45" i="15"/>
  <c r="AT44" i="15"/>
  <c r="AS44" i="15"/>
  <c r="AQ44" i="15"/>
  <c r="AP44" i="15"/>
  <c r="AO44" i="15"/>
  <c r="AN44" i="15"/>
  <c r="AM44" i="15"/>
  <c r="AT43" i="15"/>
  <c r="AS43" i="15"/>
  <c r="AQ43" i="15"/>
  <c r="AP43" i="15"/>
  <c r="AO43" i="15"/>
  <c r="AN43" i="15"/>
  <c r="AM43" i="15"/>
  <c r="AT42" i="15"/>
  <c r="AS42" i="15"/>
  <c r="AQ42" i="15"/>
  <c r="AP42" i="15"/>
  <c r="AO42" i="15"/>
  <c r="AN42" i="15"/>
  <c r="AM42" i="15"/>
  <c r="AT41" i="15"/>
  <c r="AS41" i="15"/>
  <c r="AQ41" i="15"/>
  <c r="AP41" i="15"/>
  <c r="AO41" i="15"/>
  <c r="AN41" i="15"/>
  <c r="AM41" i="15"/>
  <c r="AT40" i="15"/>
  <c r="AS40" i="15"/>
  <c r="AQ40" i="15"/>
  <c r="AP40" i="15"/>
  <c r="AO40" i="15"/>
  <c r="AN40" i="15"/>
  <c r="AM40" i="15"/>
  <c r="AT39" i="15"/>
  <c r="AS39" i="15"/>
  <c r="AQ39" i="15"/>
  <c r="AP39" i="15"/>
  <c r="AO39" i="15"/>
  <c r="AN39" i="15"/>
  <c r="AM39" i="15"/>
  <c r="AT38" i="15"/>
  <c r="AS38" i="15"/>
  <c r="AQ38" i="15"/>
  <c r="AP38" i="15"/>
  <c r="AO38" i="15"/>
  <c r="AN38" i="15"/>
  <c r="AM38" i="15"/>
  <c r="AT37" i="15"/>
  <c r="AS37" i="15"/>
  <c r="AQ37" i="15"/>
  <c r="AP37" i="15"/>
  <c r="AO37" i="15"/>
  <c r="AN37" i="15"/>
  <c r="AM37" i="15"/>
  <c r="AT36" i="15"/>
  <c r="AS36" i="15"/>
  <c r="AQ36" i="15"/>
  <c r="AP36" i="15"/>
  <c r="AO36" i="15"/>
  <c r="AN36" i="15"/>
  <c r="AM36" i="15"/>
  <c r="AT35" i="15"/>
  <c r="AS35" i="15"/>
  <c r="AQ35" i="15"/>
  <c r="AP35" i="15"/>
  <c r="AO35" i="15"/>
  <c r="AN35" i="15"/>
  <c r="AM35" i="15"/>
  <c r="AT34" i="15"/>
  <c r="AS34" i="15"/>
  <c r="AQ34" i="15"/>
  <c r="AP34" i="15"/>
  <c r="AO34" i="15"/>
  <c r="AN34" i="15"/>
  <c r="AM34" i="15"/>
  <c r="AT33" i="15"/>
  <c r="AS33" i="15"/>
  <c r="AQ33" i="15"/>
  <c r="AP33" i="15"/>
  <c r="AO33" i="15"/>
  <c r="AN33" i="15"/>
  <c r="AM33" i="15"/>
  <c r="U31" i="15"/>
  <c r="C31" i="15"/>
  <c r="W26" i="15"/>
  <c r="W8" i="15" s="1"/>
  <c r="E26" i="15"/>
  <c r="E8" i="15" s="1"/>
  <c r="W25" i="15"/>
  <c r="W7" i="15" s="1"/>
  <c r="E25" i="15"/>
  <c r="E7" i="15" s="1"/>
  <c r="W24" i="15"/>
  <c r="W6" i="15" s="1"/>
  <c r="E24" i="15"/>
  <c r="E6" i="15" s="1"/>
  <c r="W23" i="15"/>
  <c r="W5" i="15" s="1"/>
  <c r="E23" i="15"/>
  <c r="U13" i="15"/>
  <c r="C13" i="15"/>
  <c r="AJ10" i="15"/>
  <c r="AJ8" i="15"/>
  <c r="AI8" i="15"/>
  <c r="AH8" i="15"/>
  <c r="AB8" i="15"/>
  <c r="AA8" i="15"/>
  <c r="Z8" i="15"/>
  <c r="Y8" i="15"/>
  <c r="X8" i="15"/>
  <c r="R8" i="15"/>
  <c r="Q8" i="15"/>
  <c r="P8" i="15"/>
  <c r="J8" i="15"/>
  <c r="I8" i="15"/>
  <c r="H8" i="15"/>
  <c r="G8" i="15"/>
  <c r="F8" i="15"/>
  <c r="AJ7" i="15"/>
  <c r="AI7" i="15"/>
  <c r="AH7" i="15"/>
  <c r="AB7" i="15"/>
  <c r="AA7" i="15"/>
  <c r="Z7" i="15"/>
  <c r="Y7" i="15"/>
  <c r="X7" i="15"/>
  <c r="R7" i="15"/>
  <c r="Q7" i="15"/>
  <c r="P7" i="15"/>
  <c r="J7" i="15"/>
  <c r="I7" i="15"/>
  <c r="H7" i="15"/>
  <c r="G7" i="15"/>
  <c r="F7" i="15"/>
  <c r="AJ6" i="15"/>
  <c r="AI6" i="15"/>
  <c r="AH6" i="15"/>
  <c r="AB6" i="15"/>
  <c r="AA6" i="15"/>
  <c r="Z6" i="15"/>
  <c r="Y6" i="15"/>
  <c r="X6" i="15"/>
  <c r="R6" i="15"/>
  <c r="Q6" i="15"/>
  <c r="Q10" i="15" s="1"/>
  <c r="P6" i="15"/>
  <c r="J6" i="15"/>
  <c r="I6" i="15"/>
  <c r="H6" i="15"/>
  <c r="G6" i="15"/>
  <c r="F6" i="15"/>
  <c r="AJ5" i="15"/>
  <c r="AI5" i="15"/>
  <c r="AI10" i="15" s="1"/>
  <c r="AH5" i="15"/>
  <c r="AH10" i="15" s="1"/>
  <c r="AB5" i="15"/>
  <c r="AA5" i="15"/>
  <c r="Z5" i="15"/>
  <c r="Y5" i="15"/>
  <c r="X5" i="15"/>
  <c r="R5" i="15"/>
  <c r="R10" i="15" s="1"/>
  <c r="Q5" i="15"/>
  <c r="P5" i="15"/>
  <c r="J5" i="15"/>
  <c r="I5" i="15"/>
  <c r="H5" i="15"/>
  <c r="G5" i="15"/>
  <c r="F5" i="15"/>
  <c r="E5" i="15"/>
  <c r="AL2" i="15"/>
  <c r="U2" i="15"/>
  <c r="T2" i="15"/>
  <c r="C2" i="15"/>
  <c r="X654" i="14"/>
  <c r="G654" i="14"/>
  <c r="Y653" i="14"/>
  <c r="X653" i="14"/>
  <c r="F653" i="14"/>
  <c r="AA652" i="14"/>
  <c r="X652" i="14"/>
  <c r="I652" i="14"/>
  <c r="Z651" i="14"/>
  <c r="I651" i="14"/>
  <c r="AB649" i="14"/>
  <c r="AA649" i="14"/>
  <c r="AA654" i="14" s="1"/>
  <c r="Z649" i="14"/>
  <c r="Z654" i="14" s="1"/>
  <c r="Y649" i="14"/>
  <c r="X649" i="14"/>
  <c r="J649" i="14"/>
  <c r="J654" i="14" s="1"/>
  <c r="I649" i="14"/>
  <c r="I654" i="14" s="1"/>
  <c r="H649" i="14"/>
  <c r="H654" i="14" s="1"/>
  <c r="G649" i="14"/>
  <c r="F649" i="14"/>
  <c r="F654" i="14" s="1"/>
  <c r="AB648" i="14"/>
  <c r="AB653" i="14" s="1"/>
  <c r="AA648" i="14"/>
  <c r="Z648" i="14"/>
  <c r="Z653" i="14" s="1"/>
  <c r="Y648" i="14"/>
  <c r="X648" i="14"/>
  <c r="J648" i="14"/>
  <c r="J653" i="14" s="1"/>
  <c r="I648" i="14"/>
  <c r="H648" i="14"/>
  <c r="G648" i="14"/>
  <c r="F648" i="14"/>
  <c r="AB647" i="14"/>
  <c r="AB652" i="14" s="1"/>
  <c r="AA647" i="14"/>
  <c r="Z647" i="14"/>
  <c r="Y647" i="14"/>
  <c r="Y652" i="14" s="1"/>
  <c r="X647" i="14"/>
  <c r="J647" i="14"/>
  <c r="I647" i="14"/>
  <c r="H647" i="14"/>
  <c r="G647" i="14"/>
  <c r="F647" i="14"/>
  <c r="AB646" i="14"/>
  <c r="AB651" i="14" s="1"/>
  <c r="AA646" i="14"/>
  <c r="Z646" i="14"/>
  <c r="Y646" i="14"/>
  <c r="Y651" i="14" s="1"/>
  <c r="X646" i="14"/>
  <c r="X651" i="14" s="1"/>
  <c r="J646" i="14"/>
  <c r="J651" i="14" s="1"/>
  <c r="I646" i="14"/>
  <c r="H646" i="14"/>
  <c r="H651" i="14" s="1"/>
  <c r="G646" i="14"/>
  <c r="G651" i="14" s="1"/>
  <c r="F646" i="14"/>
  <c r="AB644" i="14"/>
  <c r="AA644" i="14"/>
  <c r="Z644" i="14"/>
  <c r="Y644" i="14"/>
  <c r="Y654" i="14" s="1"/>
  <c r="X644" i="14"/>
  <c r="J644" i="14"/>
  <c r="I644" i="14"/>
  <c r="H644" i="14"/>
  <c r="G644" i="14"/>
  <c r="F644" i="14"/>
  <c r="AB643" i="14"/>
  <c r="AA643" i="14"/>
  <c r="Z643" i="14"/>
  <c r="Y643" i="14"/>
  <c r="X643" i="14"/>
  <c r="J643" i="14"/>
  <c r="I643" i="14"/>
  <c r="I653" i="14" s="1"/>
  <c r="H643" i="14"/>
  <c r="H653" i="14" s="1"/>
  <c r="G643" i="14"/>
  <c r="G653" i="14" s="1"/>
  <c r="F643" i="14"/>
  <c r="AB642" i="14"/>
  <c r="AA642" i="14"/>
  <c r="Z642" i="14"/>
  <c r="Z652" i="14" s="1"/>
  <c r="Y642" i="14"/>
  <c r="X642" i="14"/>
  <c r="J642" i="14"/>
  <c r="J652" i="14" s="1"/>
  <c r="I642" i="14"/>
  <c r="H642" i="14"/>
  <c r="H652" i="14" s="1"/>
  <c r="G642" i="14"/>
  <c r="F642" i="14"/>
  <c r="AB641" i="14"/>
  <c r="AA641" i="14"/>
  <c r="AA651" i="14" s="1"/>
  <c r="Z641" i="14"/>
  <c r="Y641" i="14"/>
  <c r="X641" i="14"/>
  <c r="J641" i="14"/>
  <c r="I641" i="14"/>
  <c r="H641" i="14"/>
  <c r="G641" i="14"/>
  <c r="F641" i="14"/>
  <c r="AQ637" i="14"/>
  <c r="AP637" i="14"/>
  <c r="AO637" i="14"/>
  <c r="AN637" i="14"/>
  <c r="AM637" i="14"/>
  <c r="AQ636" i="14"/>
  <c r="AP636" i="14"/>
  <c r="AO636" i="14"/>
  <c r="AN636" i="14"/>
  <c r="AM636" i="14"/>
  <c r="AQ635" i="14"/>
  <c r="AP635" i="14"/>
  <c r="AO635" i="14"/>
  <c r="AN635" i="14"/>
  <c r="AM635" i="14"/>
  <c r="AQ634" i="14"/>
  <c r="AP634" i="14"/>
  <c r="AO634" i="14"/>
  <c r="AN634" i="14"/>
  <c r="AM634" i="14"/>
  <c r="AQ633" i="14"/>
  <c r="AP633" i="14"/>
  <c r="AO633" i="14"/>
  <c r="AN633" i="14"/>
  <c r="AM633" i="14"/>
  <c r="AQ632" i="14"/>
  <c r="AP632" i="14"/>
  <c r="AO632" i="14"/>
  <c r="AN632" i="14"/>
  <c r="AM632" i="14"/>
  <c r="AQ631" i="14"/>
  <c r="AP631" i="14"/>
  <c r="AO631" i="14"/>
  <c r="AN631" i="14"/>
  <c r="AM631" i="14"/>
  <c r="AQ630" i="14"/>
  <c r="AP630" i="14"/>
  <c r="AO630" i="14"/>
  <c r="AN630" i="14"/>
  <c r="AM630" i="14"/>
  <c r="AQ629" i="14"/>
  <c r="AP629" i="14"/>
  <c r="AO629" i="14"/>
  <c r="AN629" i="14"/>
  <c r="AM629" i="14"/>
  <c r="AQ628" i="14"/>
  <c r="AP628" i="14"/>
  <c r="AO628" i="14"/>
  <c r="AN628" i="14"/>
  <c r="AM628" i="14"/>
  <c r="AQ627" i="14"/>
  <c r="AP627" i="14"/>
  <c r="AO627" i="14"/>
  <c r="AN627" i="14"/>
  <c r="AM627" i="14"/>
  <c r="AQ626" i="14"/>
  <c r="AP626" i="14"/>
  <c r="AO626" i="14"/>
  <c r="AN626" i="14"/>
  <c r="AM626" i="14"/>
  <c r="AQ625" i="14"/>
  <c r="AP625" i="14"/>
  <c r="AO625" i="14"/>
  <c r="AN625" i="14"/>
  <c r="AM625" i="14"/>
  <c r="AQ624" i="14"/>
  <c r="AP624" i="14"/>
  <c r="AO624" i="14"/>
  <c r="AN624" i="14"/>
  <c r="AM624" i="14"/>
  <c r="AQ623" i="14"/>
  <c r="AP623" i="14"/>
  <c r="AO623" i="14"/>
  <c r="AN623" i="14"/>
  <c r="AM623" i="14"/>
  <c r="AQ622" i="14"/>
  <c r="AP622" i="14"/>
  <c r="AO622" i="14"/>
  <c r="AN622" i="14"/>
  <c r="AM622" i="14"/>
  <c r="AQ621" i="14"/>
  <c r="AP621" i="14"/>
  <c r="AO621" i="14"/>
  <c r="AN621" i="14"/>
  <c r="AM621" i="14"/>
  <c r="AQ620" i="14"/>
  <c r="AP620" i="14"/>
  <c r="AO620" i="14"/>
  <c r="AN620" i="14"/>
  <c r="AM620" i="14"/>
  <c r="AQ619" i="14"/>
  <c r="AP619" i="14"/>
  <c r="AO619" i="14"/>
  <c r="AN619" i="14"/>
  <c r="AM619" i="14"/>
  <c r="AQ618" i="14"/>
  <c r="AP618" i="14"/>
  <c r="AO618" i="14"/>
  <c r="AN618" i="14"/>
  <c r="AM618" i="14"/>
  <c r="AQ617" i="14"/>
  <c r="AP617" i="14"/>
  <c r="AO617" i="14"/>
  <c r="AN617" i="14"/>
  <c r="AM617" i="14"/>
  <c r="AQ616" i="14"/>
  <c r="AP616" i="14"/>
  <c r="AO616" i="14"/>
  <c r="AN616" i="14"/>
  <c r="AM616" i="14"/>
  <c r="AQ615" i="14"/>
  <c r="AP615" i="14"/>
  <c r="AO615" i="14"/>
  <c r="AN615" i="14"/>
  <c r="AM615" i="14"/>
  <c r="AQ614" i="14"/>
  <c r="AP614" i="14"/>
  <c r="AO614" i="14"/>
  <c r="AN614" i="14"/>
  <c r="AM614" i="14"/>
  <c r="AQ613" i="14"/>
  <c r="AP613" i="14"/>
  <c r="AO613" i="14"/>
  <c r="AN613" i="14"/>
  <c r="AM613" i="14"/>
  <c r="AQ612" i="14"/>
  <c r="AP612" i="14"/>
  <c r="AO612" i="14"/>
  <c r="AN612" i="14"/>
  <c r="AM612" i="14"/>
  <c r="AQ611" i="14"/>
  <c r="AP611" i="14"/>
  <c r="AO611" i="14"/>
  <c r="AN611" i="14"/>
  <c r="AM611" i="14"/>
  <c r="AQ610" i="14"/>
  <c r="AP610" i="14"/>
  <c r="AO610" i="14"/>
  <c r="AN610" i="14"/>
  <c r="AM610" i="14"/>
  <c r="AQ609" i="14"/>
  <c r="AP609" i="14"/>
  <c r="AO609" i="14"/>
  <c r="AN609" i="14"/>
  <c r="AM609" i="14"/>
  <c r="AQ608" i="14"/>
  <c r="AP608" i="14"/>
  <c r="AO608" i="14"/>
  <c r="AN608" i="14"/>
  <c r="AM608" i="14"/>
  <c r="AQ607" i="14"/>
  <c r="AP607" i="14"/>
  <c r="AO607" i="14"/>
  <c r="AN607" i="14"/>
  <c r="AM607" i="14"/>
  <c r="AQ606" i="14"/>
  <c r="AP606" i="14"/>
  <c r="AO606" i="14"/>
  <c r="AN606" i="14"/>
  <c r="AM606" i="14"/>
  <c r="AQ605" i="14"/>
  <c r="AP605" i="14"/>
  <c r="AO605" i="14"/>
  <c r="AN605" i="14"/>
  <c r="AM605" i="14"/>
  <c r="AQ604" i="14"/>
  <c r="AP604" i="14"/>
  <c r="AO604" i="14"/>
  <c r="AN604" i="14"/>
  <c r="AM604" i="14"/>
  <c r="AQ603" i="14"/>
  <c r="AP603" i="14"/>
  <c r="AO603" i="14"/>
  <c r="AN603" i="14"/>
  <c r="AM603" i="14"/>
  <c r="AQ602" i="14"/>
  <c r="AP602" i="14"/>
  <c r="AO602" i="14"/>
  <c r="AN602" i="14"/>
  <c r="AM602" i="14"/>
  <c r="AQ601" i="14"/>
  <c r="AP601" i="14"/>
  <c r="AO601" i="14"/>
  <c r="AN601" i="14"/>
  <c r="AM601" i="14"/>
  <c r="AQ600" i="14"/>
  <c r="AP600" i="14"/>
  <c r="AO600" i="14"/>
  <c r="AN600" i="14"/>
  <c r="AM600" i="14"/>
  <c r="AQ599" i="14"/>
  <c r="AP599" i="14"/>
  <c r="AO599" i="14"/>
  <c r="AN599" i="14"/>
  <c r="AM599" i="14"/>
  <c r="AQ598" i="14"/>
  <c r="AP598" i="14"/>
  <c r="AO598" i="14"/>
  <c r="AN598" i="14"/>
  <c r="AM598" i="14"/>
  <c r="AQ597" i="14"/>
  <c r="AP597" i="14"/>
  <c r="AO597" i="14"/>
  <c r="AN597" i="14"/>
  <c r="AM597" i="14"/>
  <c r="AQ596" i="14"/>
  <c r="AP596" i="14"/>
  <c r="AO596" i="14"/>
  <c r="AN596" i="14"/>
  <c r="AM596" i="14"/>
  <c r="AQ595" i="14"/>
  <c r="AP595" i="14"/>
  <c r="AO595" i="14"/>
  <c r="AN595" i="14"/>
  <c r="AM595" i="14"/>
  <c r="AQ594" i="14"/>
  <c r="AP594" i="14"/>
  <c r="AO594" i="14"/>
  <c r="AN594" i="14"/>
  <c r="AM594" i="14"/>
  <c r="AQ593" i="14"/>
  <c r="AP593" i="14"/>
  <c r="AO593" i="14"/>
  <c r="AN593" i="14"/>
  <c r="AM593" i="14"/>
  <c r="AQ592" i="14"/>
  <c r="AP592" i="14"/>
  <c r="AO592" i="14"/>
  <c r="AN592" i="14"/>
  <c r="AM592" i="14"/>
  <c r="AQ591" i="14"/>
  <c r="AP591" i="14"/>
  <c r="AO591" i="14"/>
  <c r="AN591" i="14"/>
  <c r="AM591" i="14"/>
  <c r="AQ590" i="14"/>
  <c r="AP590" i="14"/>
  <c r="AO590" i="14"/>
  <c r="AN590" i="14"/>
  <c r="AM590" i="14"/>
  <c r="AQ589" i="14"/>
  <c r="AP589" i="14"/>
  <c r="AO589" i="14"/>
  <c r="AN589" i="14"/>
  <c r="AM589" i="14"/>
  <c r="AQ588" i="14"/>
  <c r="AP588" i="14"/>
  <c r="AO588" i="14"/>
  <c r="AN588" i="14"/>
  <c r="AM588" i="14"/>
  <c r="AQ587" i="14"/>
  <c r="AP587" i="14"/>
  <c r="AO587" i="14"/>
  <c r="AN587" i="14"/>
  <c r="AM587" i="14"/>
  <c r="AQ586" i="14"/>
  <c r="AP586" i="14"/>
  <c r="AO586" i="14"/>
  <c r="AN586" i="14"/>
  <c r="AM586" i="14"/>
  <c r="AQ585" i="14"/>
  <c r="AP585" i="14"/>
  <c r="AO585" i="14"/>
  <c r="AN585" i="14"/>
  <c r="AM585" i="14"/>
  <c r="AQ584" i="14"/>
  <c r="AP584" i="14"/>
  <c r="AO584" i="14"/>
  <c r="AN584" i="14"/>
  <c r="AM584" i="14"/>
  <c r="AQ583" i="14"/>
  <c r="AP583" i="14"/>
  <c r="AO583" i="14"/>
  <c r="AN583" i="14"/>
  <c r="AM583" i="14"/>
  <c r="AQ582" i="14"/>
  <c r="AP582" i="14"/>
  <c r="AO582" i="14"/>
  <c r="AN582" i="14"/>
  <c r="AM582" i="14"/>
  <c r="AQ581" i="14"/>
  <c r="AP581" i="14"/>
  <c r="AO581" i="14"/>
  <c r="AN581" i="14"/>
  <c r="AM581" i="14"/>
  <c r="AQ580" i="14"/>
  <c r="AP580" i="14"/>
  <c r="AO580" i="14"/>
  <c r="AN580" i="14"/>
  <c r="AM580" i="14"/>
  <c r="AQ579" i="14"/>
  <c r="AP579" i="14"/>
  <c r="AO579" i="14"/>
  <c r="AN579" i="14"/>
  <c r="AM579" i="14"/>
  <c r="AQ578" i="14"/>
  <c r="AP578" i="14"/>
  <c r="AO578" i="14"/>
  <c r="AN578" i="14"/>
  <c r="AM578" i="14"/>
  <c r="AQ577" i="14"/>
  <c r="AP577" i="14"/>
  <c r="AO577" i="14"/>
  <c r="AN577" i="14"/>
  <c r="AM577" i="14"/>
  <c r="AQ576" i="14"/>
  <c r="AP576" i="14"/>
  <c r="AO576" i="14"/>
  <c r="AN576" i="14"/>
  <c r="AM576" i="14"/>
  <c r="AQ575" i="14"/>
  <c r="AP575" i="14"/>
  <c r="AO575" i="14"/>
  <c r="AN575" i="14"/>
  <c r="AM575" i="14"/>
  <c r="AQ574" i="14"/>
  <c r="AP574" i="14"/>
  <c r="AO574" i="14"/>
  <c r="AN574" i="14"/>
  <c r="AM574" i="14"/>
  <c r="AQ573" i="14"/>
  <c r="AP573" i="14"/>
  <c r="AO573" i="14"/>
  <c r="AN573" i="14"/>
  <c r="AM573" i="14"/>
  <c r="AQ572" i="14"/>
  <c r="AP572" i="14"/>
  <c r="AO572" i="14"/>
  <c r="AN572" i="14"/>
  <c r="AM572" i="14"/>
  <c r="AQ571" i="14"/>
  <c r="AP571" i="14"/>
  <c r="AO571" i="14"/>
  <c r="AN571" i="14"/>
  <c r="AM571" i="14"/>
  <c r="AQ570" i="14"/>
  <c r="AP570" i="14"/>
  <c r="AO570" i="14"/>
  <c r="AN570" i="14"/>
  <c r="AM570" i="14"/>
  <c r="AQ569" i="14"/>
  <c r="AP569" i="14"/>
  <c r="AO569" i="14"/>
  <c r="AN569" i="14"/>
  <c r="AM569" i="14"/>
  <c r="AQ568" i="14"/>
  <c r="AP568" i="14"/>
  <c r="AO568" i="14"/>
  <c r="AN568" i="14"/>
  <c r="AM568" i="14"/>
  <c r="AQ567" i="14"/>
  <c r="AP567" i="14"/>
  <c r="AO567" i="14"/>
  <c r="AN567" i="14"/>
  <c r="AM567" i="14"/>
  <c r="AQ566" i="14"/>
  <c r="AP566" i="14"/>
  <c r="AO566" i="14"/>
  <c r="AN566" i="14"/>
  <c r="AM566" i="14"/>
  <c r="AQ565" i="14"/>
  <c r="AP565" i="14"/>
  <c r="AO565" i="14"/>
  <c r="AN565" i="14"/>
  <c r="AM565" i="14"/>
  <c r="AQ564" i="14"/>
  <c r="AP564" i="14"/>
  <c r="AO564" i="14"/>
  <c r="AN564" i="14"/>
  <c r="AM564" i="14"/>
  <c r="AQ563" i="14"/>
  <c r="AP563" i="14"/>
  <c r="AO563" i="14"/>
  <c r="AN563" i="14"/>
  <c r="AM563" i="14"/>
  <c r="AQ562" i="14"/>
  <c r="AP562" i="14"/>
  <c r="AO562" i="14"/>
  <c r="AN562" i="14"/>
  <c r="AM562" i="14"/>
  <c r="AQ561" i="14"/>
  <c r="AP561" i="14"/>
  <c r="AO561" i="14"/>
  <c r="AN561" i="14"/>
  <c r="AM561" i="14"/>
  <c r="AQ560" i="14"/>
  <c r="AP560" i="14"/>
  <c r="AO560" i="14"/>
  <c r="AN560" i="14"/>
  <c r="AM560" i="14"/>
  <c r="AQ559" i="14"/>
  <c r="AP559" i="14"/>
  <c r="AO559" i="14"/>
  <c r="AN559" i="14"/>
  <c r="AM559" i="14"/>
  <c r="AQ558" i="14"/>
  <c r="AP558" i="14"/>
  <c r="AO558" i="14"/>
  <c r="AN558" i="14"/>
  <c r="AM558" i="14"/>
  <c r="AQ557" i="14"/>
  <c r="AP557" i="14"/>
  <c r="AO557" i="14"/>
  <c r="AN557" i="14"/>
  <c r="AM557" i="14"/>
  <c r="AQ556" i="14"/>
  <c r="AP556" i="14"/>
  <c r="AO556" i="14"/>
  <c r="AN556" i="14"/>
  <c r="AM556" i="14"/>
  <c r="AQ555" i="14"/>
  <c r="AP555" i="14"/>
  <c r="AO555" i="14"/>
  <c r="AN555" i="14"/>
  <c r="AM555" i="14"/>
  <c r="AQ554" i="14"/>
  <c r="AP554" i="14"/>
  <c r="AO554" i="14"/>
  <c r="AN554" i="14"/>
  <c r="AM554" i="14"/>
  <c r="AQ553" i="14"/>
  <c r="AP553" i="14"/>
  <c r="AO553" i="14"/>
  <c r="AN553" i="14"/>
  <c r="AM553" i="14"/>
  <c r="AQ552" i="14"/>
  <c r="AP552" i="14"/>
  <c r="AO552" i="14"/>
  <c r="AN552" i="14"/>
  <c r="AM552" i="14"/>
  <c r="AQ551" i="14"/>
  <c r="AP551" i="14"/>
  <c r="AO551" i="14"/>
  <c r="AN551" i="14"/>
  <c r="AM551" i="14"/>
  <c r="AQ550" i="14"/>
  <c r="AP550" i="14"/>
  <c r="AO550" i="14"/>
  <c r="AN550" i="14"/>
  <c r="AM550" i="14"/>
  <c r="AQ549" i="14"/>
  <c r="AP549" i="14"/>
  <c r="AO549" i="14"/>
  <c r="AN549" i="14"/>
  <c r="AM549" i="14"/>
  <c r="AQ548" i="14"/>
  <c r="AP548" i="14"/>
  <c r="AO548" i="14"/>
  <c r="AN548" i="14"/>
  <c r="AM548" i="14"/>
  <c r="AQ547" i="14"/>
  <c r="AP547" i="14"/>
  <c r="AO547" i="14"/>
  <c r="AN547" i="14"/>
  <c r="AM547" i="14"/>
  <c r="AQ546" i="14"/>
  <c r="AP546" i="14"/>
  <c r="AO546" i="14"/>
  <c r="AN546" i="14"/>
  <c r="AM546" i="14"/>
  <c r="AQ545" i="14"/>
  <c r="AP545" i="14"/>
  <c r="AO545" i="14"/>
  <c r="AN545" i="14"/>
  <c r="AM545" i="14"/>
  <c r="AQ544" i="14"/>
  <c r="AP544" i="14"/>
  <c r="AO544" i="14"/>
  <c r="AN544" i="14"/>
  <c r="AM544" i="14"/>
  <c r="AQ543" i="14"/>
  <c r="AP543" i="14"/>
  <c r="AO543" i="14"/>
  <c r="AN543" i="14"/>
  <c r="AM543" i="14"/>
  <c r="AQ542" i="14"/>
  <c r="AP542" i="14"/>
  <c r="AO542" i="14"/>
  <c r="AN542" i="14"/>
  <c r="AM542" i="14"/>
  <c r="AQ541" i="14"/>
  <c r="AP541" i="14"/>
  <c r="AO541" i="14"/>
  <c r="AN541" i="14"/>
  <c r="AM541" i="14"/>
  <c r="AQ540" i="14"/>
  <c r="AP540" i="14"/>
  <c r="AO540" i="14"/>
  <c r="AN540" i="14"/>
  <c r="AM540" i="14"/>
  <c r="AQ539" i="14"/>
  <c r="AP539" i="14"/>
  <c r="AO539" i="14"/>
  <c r="AN539" i="14"/>
  <c r="AM539" i="14"/>
  <c r="AQ538" i="14"/>
  <c r="AP538" i="14"/>
  <c r="AO538" i="14"/>
  <c r="AN538" i="14"/>
  <c r="AM538" i="14"/>
  <c r="AQ537" i="14"/>
  <c r="AP537" i="14"/>
  <c r="AO537" i="14"/>
  <c r="AN537" i="14"/>
  <c r="AM537" i="14"/>
  <c r="AQ536" i="14"/>
  <c r="AP536" i="14"/>
  <c r="AO536" i="14"/>
  <c r="AN536" i="14"/>
  <c r="AM536" i="14"/>
  <c r="AQ535" i="14"/>
  <c r="AP535" i="14"/>
  <c r="AO535" i="14"/>
  <c r="AN535" i="14"/>
  <c r="AM535" i="14"/>
  <c r="AQ534" i="14"/>
  <c r="AP534" i="14"/>
  <c r="AO534" i="14"/>
  <c r="AN534" i="14"/>
  <c r="AM534" i="14"/>
  <c r="AQ533" i="14"/>
  <c r="AP533" i="14"/>
  <c r="AO533" i="14"/>
  <c r="AN533" i="14"/>
  <c r="AM533" i="14"/>
  <c r="AQ532" i="14"/>
  <c r="AP532" i="14"/>
  <c r="AO532" i="14"/>
  <c r="AN532" i="14"/>
  <c r="AM532" i="14"/>
  <c r="AQ531" i="14"/>
  <c r="AP531" i="14"/>
  <c r="AO531" i="14"/>
  <c r="AN531" i="14"/>
  <c r="AM531" i="14"/>
  <c r="AQ530" i="14"/>
  <c r="AP530" i="14"/>
  <c r="AO530" i="14"/>
  <c r="AN530" i="14"/>
  <c r="AM530" i="14"/>
  <c r="AQ529" i="14"/>
  <c r="AP529" i="14"/>
  <c r="AO529" i="14"/>
  <c r="AN529" i="14"/>
  <c r="AM529" i="14"/>
  <c r="AQ528" i="14"/>
  <c r="AP528" i="14"/>
  <c r="AO528" i="14"/>
  <c r="AN528" i="14"/>
  <c r="AM528" i="14"/>
  <c r="AQ527" i="14"/>
  <c r="AP527" i="14"/>
  <c r="AO527" i="14"/>
  <c r="AN527" i="14"/>
  <c r="AM527" i="14"/>
  <c r="AQ526" i="14"/>
  <c r="AP526" i="14"/>
  <c r="AO526" i="14"/>
  <c r="AN526" i="14"/>
  <c r="AM526" i="14"/>
  <c r="AQ525" i="14"/>
  <c r="AP525" i="14"/>
  <c r="AO525" i="14"/>
  <c r="AN525" i="14"/>
  <c r="AM525" i="14"/>
  <c r="AQ524" i="14"/>
  <c r="AP524" i="14"/>
  <c r="AO524" i="14"/>
  <c r="AN524" i="14"/>
  <c r="AM524" i="14"/>
  <c r="AQ523" i="14"/>
  <c r="AP523" i="14"/>
  <c r="AO523" i="14"/>
  <c r="AN523" i="14"/>
  <c r="AM523" i="14"/>
  <c r="AQ522" i="14"/>
  <c r="AP522" i="14"/>
  <c r="AO522" i="14"/>
  <c r="AN522" i="14"/>
  <c r="AM522" i="14"/>
  <c r="AQ521" i="14"/>
  <c r="AP521" i="14"/>
  <c r="AO521" i="14"/>
  <c r="AN521" i="14"/>
  <c r="AM521" i="14"/>
  <c r="AQ520" i="14"/>
  <c r="AP520" i="14"/>
  <c r="AO520" i="14"/>
  <c r="AN520" i="14"/>
  <c r="AM520" i="14"/>
  <c r="AQ519" i="14"/>
  <c r="AP519" i="14"/>
  <c r="AO519" i="14"/>
  <c r="AN519" i="14"/>
  <c r="AM519" i="14"/>
  <c r="AQ518" i="14"/>
  <c r="AP518" i="14"/>
  <c r="AO518" i="14"/>
  <c r="AN518" i="14"/>
  <c r="AM518" i="14"/>
  <c r="AQ517" i="14"/>
  <c r="AP517" i="14"/>
  <c r="AO517" i="14"/>
  <c r="AN517" i="14"/>
  <c r="AM517" i="14"/>
  <c r="AQ516" i="14"/>
  <c r="AP516" i="14"/>
  <c r="AO516" i="14"/>
  <c r="AN516" i="14"/>
  <c r="AM516" i="14"/>
  <c r="AQ515" i="14"/>
  <c r="AP515" i="14"/>
  <c r="AO515" i="14"/>
  <c r="AN515" i="14"/>
  <c r="AM515" i="14"/>
  <c r="AQ514" i="14"/>
  <c r="AP514" i="14"/>
  <c r="AO514" i="14"/>
  <c r="AN514" i="14"/>
  <c r="AM514" i="14"/>
  <c r="AQ513" i="14"/>
  <c r="AP513" i="14"/>
  <c r="AO513" i="14"/>
  <c r="AN513" i="14"/>
  <c r="AM513" i="14"/>
  <c r="AQ512" i="14"/>
  <c r="AP512" i="14"/>
  <c r="AO512" i="14"/>
  <c r="AN512" i="14"/>
  <c r="AM512" i="14"/>
  <c r="AQ511" i="14"/>
  <c r="AP511" i="14"/>
  <c r="AO511" i="14"/>
  <c r="AN511" i="14"/>
  <c r="AM511" i="14"/>
  <c r="AQ510" i="14"/>
  <c r="AP510" i="14"/>
  <c r="AO510" i="14"/>
  <c r="AN510" i="14"/>
  <c r="AM510" i="14"/>
  <c r="AQ509" i="14"/>
  <c r="AP509" i="14"/>
  <c r="AO509" i="14"/>
  <c r="AN509" i="14"/>
  <c r="AM509" i="14"/>
  <c r="AQ508" i="14"/>
  <c r="AP508" i="14"/>
  <c r="AO508" i="14"/>
  <c r="AN508" i="14"/>
  <c r="AM508" i="14"/>
  <c r="AQ507" i="14"/>
  <c r="AP507" i="14"/>
  <c r="AO507" i="14"/>
  <c r="AN507" i="14"/>
  <c r="AM507" i="14"/>
  <c r="AQ506" i="14"/>
  <c r="AP506" i="14"/>
  <c r="AO506" i="14"/>
  <c r="AN506" i="14"/>
  <c r="AM506" i="14"/>
  <c r="AQ505" i="14"/>
  <c r="AP505" i="14"/>
  <c r="AO505" i="14"/>
  <c r="AN505" i="14"/>
  <c r="AM505" i="14"/>
  <c r="AQ504" i="14"/>
  <c r="AP504" i="14"/>
  <c r="AO504" i="14"/>
  <c r="AN504" i="14"/>
  <c r="AM504" i="14"/>
  <c r="AQ503" i="14"/>
  <c r="AP503" i="14"/>
  <c r="AO503" i="14"/>
  <c r="AN503" i="14"/>
  <c r="AM503" i="14"/>
  <c r="AQ502" i="14"/>
  <c r="AP502" i="14"/>
  <c r="AO502" i="14"/>
  <c r="AN502" i="14"/>
  <c r="AM502" i="14"/>
  <c r="AQ501" i="14"/>
  <c r="AP501" i="14"/>
  <c r="AO501" i="14"/>
  <c r="AN501" i="14"/>
  <c r="AM501" i="14"/>
  <c r="AQ500" i="14"/>
  <c r="AP500" i="14"/>
  <c r="AO500" i="14"/>
  <c r="AN500" i="14"/>
  <c r="AM500" i="14"/>
  <c r="AQ499" i="14"/>
  <c r="AP499" i="14"/>
  <c r="AO499" i="14"/>
  <c r="AN499" i="14"/>
  <c r="AM499" i="14"/>
  <c r="AQ498" i="14"/>
  <c r="AP498" i="14"/>
  <c r="AO498" i="14"/>
  <c r="AN498" i="14"/>
  <c r="AM498" i="14"/>
  <c r="AQ497" i="14"/>
  <c r="AP497" i="14"/>
  <c r="AO497" i="14"/>
  <c r="AN497" i="14"/>
  <c r="AM497" i="14"/>
  <c r="AQ496" i="14"/>
  <c r="AP496" i="14"/>
  <c r="AO496" i="14"/>
  <c r="AN496" i="14"/>
  <c r="AM496" i="14"/>
  <c r="AQ495" i="14"/>
  <c r="AP495" i="14"/>
  <c r="AO495" i="14"/>
  <c r="AN495" i="14"/>
  <c r="AM495" i="14"/>
  <c r="AQ494" i="14"/>
  <c r="AP494" i="14"/>
  <c r="AO494" i="14"/>
  <c r="AN494" i="14"/>
  <c r="AM494" i="14"/>
  <c r="AQ493" i="14"/>
  <c r="AP493" i="14"/>
  <c r="AO493" i="14"/>
  <c r="AN493" i="14"/>
  <c r="AM493" i="14"/>
  <c r="AQ492" i="14"/>
  <c r="AP492" i="14"/>
  <c r="AO492" i="14"/>
  <c r="AN492" i="14"/>
  <c r="AM492" i="14"/>
  <c r="AQ491" i="14"/>
  <c r="AP491" i="14"/>
  <c r="AO491" i="14"/>
  <c r="AN491" i="14"/>
  <c r="AM491" i="14"/>
  <c r="AQ490" i="14"/>
  <c r="AP490" i="14"/>
  <c r="AO490" i="14"/>
  <c r="AN490" i="14"/>
  <c r="AM490" i="14"/>
  <c r="AQ489" i="14"/>
  <c r="AP489" i="14"/>
  <c r="AO489" i="14"/>
  <c r="AN489" i="14"/>
  <c r="AM489" i="14"/>
  <c r="AQ488" i="14"/>
  <c r="AP488" i="14"/>
  <c r="AO488" i="14"/>
  <c r="AN488" i="14"/>
  <c r="AM488" i="14"/>
  <c r="AQ487" i="14"/>
  <c r="AP487" i="14"/>
  <c r="AO487" i="14"/>
  <c r="AN487" i="14"/>
  <c r="AM487" i="14"/>
  <c r="AQ486" i="14"/>
  <c r="AP486" i="14"/>
  <c r="AO486" i="14"/>
  <c r="AN486" i="14"/>
  <c r="AM486" i="14"/>
  <c r="AQ485" i="14"/>
  <c r="AP485" i="14"/>
  <c r="AO485" i="14"/>
  <c r="AN485" i="14"/>
  <c r="AM485" i="14"/>
  <c r="AQ484" i="14"/>
  <c r="AP484" i="14"/>
  <c r="AO484" i="14"/>
  <c r="AN484" i="14"/>
  <c r="AM484" i="14"/>
  <c r="AQ483" i="14"/>
  <c r="AP483" i="14"/>
  <c r="AO483" i="14"/>
  <c r="AN483" i="14"/>
  <c r="AM483" i="14"/>
  <c r="AQ482" i="14"/>
  <c r="AP482" i="14"/>
  <c r="AO482" i="14"/>
  <c r="AN482" i="14"/>
  <c r="AM482" i="14"/>
  <c r="AQ481" i="14"/>
  <c r="AP481" i="14"/>
  <c r="AO481" i="14"/>
  <c r="AN481" i="14"/>
  <c r="AM481" i="14"/>
  <c r="AQ480" i="14"/>
  <c r="AP480" i="14"/>
  <c r="AO480" i="14"/>
  <c r="AN480" i="14"/>
  <c r="AM480" i="14"/>
  <c r="AQ479" i="14"/>
  <c r="AP479" i="14"/>
  <c r="AO479" i="14"/>
  <c r="AN479" i="14"/>
  <c r="AM479" i="14"/>
  <c r="AQ478" i="14"/>
  <c r="AP478" i="14"/>
  <c r="AO478" i="14"/>
  <c r="AN478" i="14"/>
  <c r="AM478" i="14"/>
  <c r="AQ477" i="14"/>
  <c r="AP477" i="14"/>
  <c r="AO477" i="14"/>
  <c r="AN477" i="14"/>
  <c r="AM477" i="14"/>
  <c r="AQ476" i="14"/>
  <c r="AP476" i="14"/>
  <c r="AO476" i="14"/>
  <c r="AN476" i="14"/>
  <c r="AM476" i="14"/>
  <c r="AQ475" i="14"/>
  <c r="AP475" i="14"/>
  <c r="AO475" i="14"/>
  <c r="AN475" i="14"/>
  <c r="AM475" i="14"/>
  <c r="AQ474" i="14"/>
  <c r="AP474" i="14"/>
  <c r="AO474" i="14"/>
  <c r="AN474" i="14"/>
  <c r="AM474" i="14"/>
  <c r="AQ473" i="14"/>
  <c r="AP473" i="14"/>
  <c r="AO473" i="14"/>
  <c r="AN473" i="14"/>
  <c r="AM473" i="14"/>
  <c r="AQ472" i="14"/>
  <c r="AP472" i="14"/>
  <c r="AO472" i="14"/>
  <c r="AN472" i="14"/>
  <c r="AM472" i="14"/>
  <c r="AQ471" i="14"/>
  <c r="AP471" i="14"/>
  <c r="AO471" i="14"/>
  <c r="AN471" i="14"/>
  <c r="AM471" i="14"/>
  <c r="AQ470" i="14"/>
  <c r="AP470" i="14"/>
  <c r="AO470" i="14"/>
  <c r="AN470" i="14"/>
  <c r="AM470" i="14"/>
  <c r="AQ469" i="14"/>
  <c r="AP469" i="14"/>
  <c r="AO469" i="14"/>
  <c r="AN469" i="14"/>
  <c r="AM469" i="14"/>
  <c r="AQ468" i="14"/>
  <c r="AP468" i="14"/>
  <c r="AO468" i="14"/>
  <c r="AN468" i="14"/>
  <c r="AM468" i="14"/>
  <c r="AQ467" i="14"/>
  <c r="AP467" i="14"/>
  <c r="AO467" i="14"/>
  <c r="AN467" i="14"/>
  <c r="AM467" i="14"/>
  <c r="AQ466" i="14"/>
  <c r="AP466" i="14"/>
  <c r="AO466" i="14"/>
  <c r="AN466" i="14"/>
  <c r="AM466" i="14"/>
  <c r="AQ465" i="14"/>
  <c r="AP465" i="14"/>
  <c r="AO465" i="14"/>
  <c r="AN465" i="14"/>
  <c r="AM465" i="14"/>
  <c r="AQ464" i="14"/>
  <c r="AP464" i="14"/>
  <c r="AO464" i="14"/>
  <c r="AN464" i="14"/>
  <c r="AM464" i="14"/>
  <c r="AQ463" i="14"/>
  <c r="AP463" i="14"/>
  <c r="AO463" i="14"/>
  <c r="AN463" i="14"/>
  <c r="AM463" i="14"/>
  <c r="AQ462" i="14"/>
  <c r="AP462" i="14"/>
  <c r="AO462" i="14"/>
  <c r="AN462" i="14"/>
  <c r="AM462" i="14"/>
  <c r="AQ461" i="14"/>
  <c r="AP461" i="14"/>
  <c r="AO461" i="14"/>
  <c r="AN461" i="14"/>
  <c r="AM461" i="14"/>
  <c r="AQ460" i="14"/>
  <c r="AP460" i="14"/>
  <c r="AO460" i="14"/>
  <c r="AN460" i="14"/>
  <c r="AM460" i="14"/>
  <c r="AQ459" i="14"/>
  <c r="AP459" i="14"/>
  <c r="AO459" i="14"/>
  <c r="AN459" i="14"/>
  <c r="AM459" i="14"/>
  <c r="AQ458" i="14"/>
  <c r="AP458" i="14"/>
  <c r="AO458" i="14"/>
  <c r="AN458" i="14"/>
  <c r="AM458" i="14"/>
  <c r="AQ457" i="14"/>
  <c r="AP457" i="14"/>
  <c r="AO457" i="14"/>
  <c r="AN457" i="14"/>
  <c r="AM457" i="14"/>
  <c r="AQ456" i="14"/>
  <c r="AP456" i="14"/>
  <c r="AO456" i="14"/>
  <c r="AN456" i="14"/>
  <c r="AM456" i="14"/>
  <c r="AQ455" i="14"/>
  <c r="AP455" i="14"/>
  <c r="AO455" i="14"/>
  <c r="AN455" i="14"/>
  <c r="AM455" i="14"/>
  <c r="AQ454" i="14"/>
  <c r="AP454" i="14"/>
  <c r="AO454" i="14"/>
  <c r="AN454" i="14"/>
  <c r="AM454" i="14"/>
  <c r="AQ453" i="14"/>
  <c r="AP453" i="14"/>
  <c r="AO453" i="14"/>
  <c r="AN453" i="14"/>
  <c r="AM453" i="14"/>
  <c r="AQ452" i="14"/>
  <c r="AP452" i="14"/>
  <c r="AO452" i="14"/>
  <c r="AN452" i="14"/>
  <c r="AM452" i="14"/>
  <c r="AQ451" i="14"/>
  <c r="AP451" i="14"/>
  <c r="AO451" i="14"/>
  <c r="AN451" i="14"/>
  <c r="AM451" i="14"/>
  <c r="AQ450" i="14"/>
  <c r="AP450" i="14"/>
  <c r="AO450" i="14"/>
  <c r="AN450" i="14"/>
  <c r="AM450" i="14"/>
  <c r="AQ449" i="14"/>
  <c r="AP449" i="14"/>
  <c r="AO449" i="14"/>
  <c r="AN449" i="14"/>
  <c r="AM449" i="14"/>
  <c r="AQ448" i="14"/>
  <c r="AP448" i="14"/>
  <c r="AO448" i="14"/>
  <c r="AN448" i="14"/>
  <c r="AM448" i="14"/>
  <c r="AQ447" i="14"/>
  <c r="AP447" i="14"/>
  <c r="AO447" i="14"/>
  <c r="AN447" i="14"/>
  <c r="AM447" i="14"/>
  <c r="AQ446" i="14"/>
  <c r="AP446" i="14"/>
  <c r="AO446" i="14"/>
  <c r="AN446" i="14"/>
  <c r="AM446" i="14"/>
  <c r="AQ445" i="14"/>
  <c r="AP445" i="14"/>
  <c r="AO445" i="14"/>
  <c r="AN445" i="14"/>
  <c r="AM445" i="14"/>
  <c r="AQ444" i="14"/>
  <c r="AP444" i="14"/>
  <c r="AO444" i="14"/>
  <c r="AN444" i="14"/>
  <c r="AM444" i="14"/>
  <c r="AQ443" i="14"/>
  <c r="AP443" i="14"/>
  <c r="AO443" i="14"/>
  <c r="AN443" i="14"/>
  <c r="AM443" i="14"/>
  <c r="AQ442" i="14"/>
  <c r="AP442" i="14"/>
  <c r="AO442" i="14"/>
  <c r="AN442" i="14"/>
  <c r="AM442" i="14"/>
  <c r="AQ441" i="14"/>
  <c r="AP441" i="14"/>
  <c r="AO441" i="14"/>
  <c r="AN441" i="14"/>
  <c r="AM441" i="14"/>
  <c r="AQ440" i="14"/>
  <c r="AP440" i="14"/>
  <c r="AO440" i="14"/>
  <c r="AN440" i="14"/>
  <c r="AM440" i="14"/>
  <c r="AQ439" i="14"/>
  <c r="AP439" i="14"/>
  <c r="AO439" i="14"/>
  <c r="AN439" i="14"/>
  <c r="AM439" i="14"/>
  <c r="AQ438" i="14"/>
  <c r="AP438" i="14"/>
  <c r="AO438" i="14"/>
  <c r="AN438" i="14"/>
  <c r="AM438" i="14"/>
  <c r="AQ437" i="14"/>
  <c r="AP437" i="14"/>
  <c r="AO437" i="14"/>
  <c r="AN437" i="14"/>
  <c r="AM437" i="14"/>
  <c r="AQ436" i="14"/>
  <c r="AP436" i="14"/>
  <c r="AO436" i="14"/>
  <c r="AN436" i="14"/>
  <c r="AM436" i="14"/>
  <c r="AQ435" i="14"/>
  <c r="AP435" i="14"/>
  <c r="AO435" i="14"/>
  <c r="AN435" i="14"/>
  <c r="AM435" i="14"/>
  <c r="AQ434" i="14"/>
  <c r="AP434" i="14"/>
  <c r="AO434" i="14"/>
  <c r="AN434" i="14"/>
  <c r="AM434" i="14"/>
  <c r="AQ433" i="14"/>
  <c r="AP433" i="14"/>
  <c r="AO433" i="14"/>
  <c r="AN433" i="14"/>
  <c r="AM433" i="14"/>
  <c r="AQ432" i="14"/>
  <c r="AP432" i="14"/>
  <c r="AO432" i="14"/>
  <c r="AN432" i="14"/>
  <c r="AM432" i="14"/>
  <c r="AQ431" i="14"/>
  <c r="AP431" i="14"/>
  <c r="AO431" i="14"/>
  <c r="AN431" i="14"/>
  <c r="AM431" i="14"/>
  <c r="AQ430" i="14"/>
  <c r="AP430" i="14"/>
  <c r="AO430" i="14"/>
  <c r="AN430" i="14"/>
  <c r="AM430" i="14"/>
  <c r="AQ429" i="14"/>
  <c r="AP429" i="14"/>
  <c r="AO429" i="14"/>
  <c r="AN429" i="14"/>
  <c r="AM429" i="14"/>
  <c r="AQ428" i="14"/>
  <c r="AP428" i="14"/>
  <c r="AO428" i="14"/>
  <c r="AN428" i="14"/>
  <c r="AM428" i="14"/>
  <c r="AQ427" i="14"/>
  <c r="AP427" i="14"/>
  <c r="AO427" i="14"/>
  <c r="AN427" i="14"/>
  <c r="AM427" i="14"/>
  <c r="AQ426" i="14"/>
  <c r="AP426" i="14"/>
  <c r="AO426" i="14"/>
  <c r="AN426" i="14"/>
  <c r="AM426" i="14"/>
  <c r="AQ425" i="14"/>
  <c r="AP425" i="14"/>
  <c r="AO425" i="14"/>
  <c r="AN425" i="14"/>
  <c r="AM425" i="14"/>
  <c r="AQ424" i="14"/>
  <c r="AP424" i="14"/>
  <c r="AO424" i="14"/>
  <c r="AN424" i="14"/>
  <c r="AM424" i="14"/>
  <c r="AQ423" i="14"/>
  <c r="AP423" i="14"/>
  <c r="AO423" i="14"/>
  <c r="AN423" i="14"/>
  <c r="AM423" i="14"/>
  <c r="AQ422" i="14"/>
  <c r="AP422" i="14"/>
  <c r="AO422" i="14"/>
  <c r="AN422" i="14"/>
  <c r="AM422" i="14"/>
  <c r="AQ421" i="14"/>
  <c r="AP421" i="14"/>
  <c r="AO421" i="14"/>
  <c r="AN421" i="14"/>
  <c r="AM421" i="14"/>
  <c r="AQ420" i="14"/>
  <c r="AP420" i="14"/>
  <c r="AO420" i="14"/>
  <c r="AN420" i="14"/>
  <c r="AM420" i="14"/>
  <c r="AQ419" i="14"/>
  <c r="AP419" i="14"/>
  <c r="AO419" i="14"/>
  <c r="AN419" i="14"/>
  <c r="AM419" i="14"/>
  <c r="AQ418" i="14"/>
  <c r="AP418" i="14"/>
  <c r="AO418" i="14"/>
  <c r="AN418" i="14"/>
  <c r="AM418" i="14"/>
  <c r="AQ417" i="14"/>
  <c r="AP417" i="14"/>
  <c r="AO417" i="14"/>
  <c r="AN417" i="14"/>
  <c r="AM417" i="14"/>
  <c r="AQ416" i="14"/>
  <c r="AP416" i="14"/>
  <c r="AO416" i="14"/>
  <c r="AN416" i="14"/>
  <c r="AM416" i="14"/>
  <c r="AQ415" i="14"/>
  <c r="AP415" i="14"/>
  <c r="AO415" i="14"/>
  <c r="AN415" i="14"/>
  <c r="AM415" i="14"/>
  <c r="AQ414" i="14"/>
  <c r="AP414" i="14"/>
  <c r="AO414" i="14"/>
  <c r="AN414" i="14"/>
  <c r="AM414" i="14"/>
  <c r="AQ413" i="14"/>
  <c r="AP413" i="14"/>
  <c r="AO413" i="14"/>
  <c r="AN413" i="14"/>
  <c r="AM413" i="14"/>
  <c r="AQ412" i="14"/>
  <c r="AP412" i="14"/>
  <c r="AO412" i="14"/>
  <c r="AN412" i="14"/>
  <c r="AM412" i="14"/>
  <c r="AQ411" i="14"/>
  <c r="AP411" i="14"/>
  <c r="AO411" i="14"/>
  <c r="AN411" i="14"/>
  <c r="AM411" i="14"/>
  <c r="AQ410" i="14"/>
  <c r="AP410" i="14"/>
  <c r="AO410" i="14"/>
  <c r="AN410" i="14"/>
  <c r="AM410" i="14"/>
  <c r="AQ409" i="14"/>
  <c r="AP409" i="14"/>
  <c r="AO409" i="14"/>
  <c r="AN409" i="14"/>
  <c r="AM409" i="14"/>
  <c r="AQ408" i="14"/>
  <c r="AP408" i="14"/>
  <c r="AO408" i="14"/>
  <c r="AN408" i="14"/>
  <c r="AM408" i="14"/>
  <c r="AQ407" i="14"/>
  <c r="AP407" i="14"/>
  <c r="AO407" i="14"/>
  <c r="AN407" i="14"/>
  <c r="AM407" i="14"/>
  <c r="AQ406" i="14"/>
  <c r="AP406" i="14"/>
  <c r="AO406" i="14"/>
  <c r="AN406" i="14"/>
  <c r="AM406" i="14"/>
  <c r="AQ405" i="14"/>
  <c r="AP405" i="14"/>
  <c r="AO405" i="14"/>
  <c r="AN405" i="14"/>
  <c r="AM405" i="14"/>
  <c r="AQ404" i="14"/>
  <c r="AP404" i="14"/>
  <c r="AO404" i="14"/>
  <c r="AN404" i="14"/>
  <c r="AM404" i="14"/>
  <c r="AQ403" i="14"/>
  <c r="AP403" i="14"/>
  <c r="AO403" i="14"/>
  <c r="AN403" i="14"/>
  <c r="AM403" i="14"/>
  <c r="AQ402" i="14"/>
  <c r="AP402" i="14"/>
  <c r="AO402" i="14"/>
  <c r="AN402" i="14"/>
  <c r="AM402" i="14"/>
  <c r="AQ401" i="14"/>
  <c r="AP401" i="14"/>
  <c r="AO401" i="14"/>
  <c r="AN401" i="14"/>
  <c r="AM401" i="14"/>
  <c r="AQ400" i="14"/>
  <c r="AP400" i="14"/>
  <c r="AO400" i="14"/>
  <c r="AN400" i="14"/>
  <c r="AM400" i="14"/>
  <c r="AQ399" i="14"/>
  <c r="AP399" i="14"/>
  <c r="AO399" i="14"/>
  <c r="AN399" i="14"/>
  <c r="AM399" i="14"/>
  <c r="AQ398" i="14"/>
  <c r="AP398" i="14"/>
  <c r="AO398" i="14"/>
  <c r="AN398" i="14"/>
  <c r="AM398" i="14"/>
  <c r="AQ397" i="14"/>
  <c r="AP397" i="14"/>
  <c r="AO397" i="14"/>
  <c r="AN397" i="14"/>
  <c r="AM397" i="14"/>
  <c r="AQ396" i="14"/>
  <c r="AP396" i="14"/>
  <c r="AO396" i="14"/>
  <c r="AN396" i="14"/>
  <c r="AM396" i="14"/>
  <c r="AQ395" i="14"/>
  <c r="AP395" i="14"/>
  <c r="AO395" i="14"/>
  <c r="AN395" i="14"/>
  <c r="AM395" i="14"/>
  <c r="AQ394" i="14"/>
  <c r="AP394" i="14"/>
  <c r="AO394" i="14"/>
  <c r="AN394" i="14"/>
  <c r="AM394" i="14"/>
  <c r="AQ393" i="14"/>
  <c r="AP393" i="14"/>
  <c r="AO393" i="14"/>
  <c r="AN393" i="14"/>
  <c r="AM393" i="14"/>
  <c r="AQ392" i="14"/>
  <c r="AP392" i="14"/>
  <c r="AO392" i="14"/>
  <c r="AN392" i="14"/>
  <c r="AM392" i="14"/>
  <c r="AQ391" i="14"/>
  <c r="AP391" i="14"/>
  <c r="AO391" i="14"/>
  <c r="AN391" i="14"/>
  <c r="AM391" i="14"/>
  <c r="AQ390" i="14"/>
  <c r="AP390" i="14"/>
  <c r="AO390" i="14"/>
  <c r="AN390" i="14"/>
  <c r="AM390" i="14"/>
  <c r="AQ389" i="14"/>
  <c r="AP389" i="14"/>
  <c r="AO389" i="14"/>
  <c r="AN389" i="14"/>
  <c r="AM389" i="14"/>
  <c r="AQ388" i="14"/>
  <c r="AP388" i="14"/>
  <c r="AO388" i="14"/>
  <c r="AN388" i="14"/>
  <c r="AM388" i="14"/>
  <c r="AQ387" i="14"/>
  <c r="AP387" i="14"/>
  <c r="AO387" i="14"/>
  <c r="AN387" i="14"/>
  <c r="AM387" i="14"/>
  <c r="AQ386" i="14"/>
  <c r="AP386" i="14"/>
  <c r="AO386" i="14"/>
  <c r="AN386" i="14"/>
  <c r="AM386" i="14"/>
  <c r="AQ385" i="14"/>
  <c r="AP385" i="14"/>
  <c r="AO385" i="14"/>
  <c r="AN385" i="14"/>
  <c r="AM385" i="14"/>
  <c r="AQ384" i="14"/>
  <c r="AP384" i="14"/>
  <c r="AO384" i="14"/>
  <c r="AN384" i="14"/>
  <c r="AM384" i="14"/>
  <c r="AQ383" i="14"/>
  <c r="AP383" i="14"/>
  <c r="AO383" i="14"/>
  <c r="AN383" i="14"/>
  <c r="AM383" i="14"/>
  <c r="AQ382" i="14"/>
  <c r="AP382" i="14"/>
  <c r="AO382" i="14"/>
  <c r="AN382" i="14"/>
  <c r="AM382" i="14"/>
  <c r="AQ381" i="14"/>
  <c r="AP381" i="14"/>
  <c r="AO381" i="14"/>
  <c r="AN381" i="14"/>
  <c r="AM381" i="14"/>
  <c r="AQ380" i="14"/>
  <c r="AP380" i="14"/>
  <c r="AO380" i="14"/>
  <c r="AN380" i="14"/>
  <c r="AM380" i="14"/>
  <c r="AQ379" i="14"/>
  <c r="AP379" i="14"/>
  <c r="AO379" i="14"/>
  <c r="AN379" i="14"/>
  <c r="AM379" i="14"/>
  <c r="AQ378" i="14"/>
  <c r="AP378" i="14"/>
  <c r="AO378" i="14"/>
  <c r="AN378" i="14"/>
  <c r="AM378" i="14"/>
  <c r="AQ377" i="14"/>
  <c r="AP377" i="14"/>
  <c r="AO377" i="14"/>
  <c r="AN377" i="14"/>
  <c r="AM377" i="14"/>
  <c r="AQ376" i="14"/>
  <c r="AP376" i="14"/>
  <c r="AO376" i="14"/>
  <c r="AN376" i="14"/>
  <c r="AM376" i="14"/>
  <c r="AQ375" i="14"/>
  <c r="AP375" i="14"/>
  <c r="AO375" i="14"/>
  <c r="AN375" i="14"/>
  <c r="AM375" i="14"/>
  <c r="AQ374" i="14"/>
  <c r="AP374" i="14"/>
  <c r="AO374" i="14"/>
  <c r="AN374" i="14"/>
  <c r="AM374" i="14"/>
  <c r="AQ373" i="14"/>
  <c r="AP373" i="14"/>
  <c r="AO373" i="14"/>
  <c r="AN373" i="14"/>
  <c r="AM373" i="14"/>
  <c r="AQ372" i="14"/>
  <c r="AP372" i="14"/>
  <c r="AO372" i="14"/>
  <c r="AN372" i="14"/>
  <c r="AM372" i="14"/>
  <c r="AQ371" i="14"/>
  <c r="AP371" i="14"/>
  <c r="AO371" i="14"/>
  <c r="AN371" i="14"/>
  <c r="AM371" i="14"/>
  <c r="AQ370" i="14"/>
  <c r="AP370" i="14"/>
  <c r="AO370" i="14"/>
  <c r="AN370" i="14"/>
  <c r="AM370" i="14"/>
  <c r="AQ369" i="14"/>
  <c r="AP369" i="14"/>
  <c r="AO369" i="14"/>
  <c r="AN369" i="14"/>
  <c r="AM369" i="14"/>
  <c r="AQ368" i="14"/>
  <c r="AP368" i="14"/>
  <c r="AO368" i="14"/>
  <c r="AN368" i="14"/>
  <c r="AM368" i="14"/>
  <c r="AQ367" i="14"/>
  <c r="AP367" i="14"/>
  <c r="AO367" i="14"/>
  <c r="AN367" i="14"/>
  <c r="AM367" i="14"/>
  <c r="AQ366" i="14"/>
  <c r="AP366" i="14"/>
  <c r="AO366" i="14"/>
  <c r="AN366" i="14"/>
  <c r="AM366" i="14"/>
  <c r="AQ365" i="14"/>
  <c r="AP365" i="14"/>
  <c r="AO365" i="14"/>
  <c r="AN365" i="14"/>
  <c r="AM365" i="14"/>
  <c r="AQ364" i="14"/>
  <c r="AP364" i="14"/>
  <c r="AO364" i="14"/>
  <c r="AN364" i="14"/>
  <c r="AM364" i="14"/>
  <c r="AQ363" i="14"/>
  <c r="AP363" i="14"/>
  <c r="AO363" i="14"/>
  <c r="AN363" i="14"/>
  <c r="AM363" i="14"/>
  <c r="AQ362" i="14"/>
  <c r="AP362" i="14"/>
  <c r="AO362" i="14"/>
  <c r="AN362" i="14"/>
  <c r="AM362" i="14"/>
  <c r="AQ361" i="14"/>
  <c r="AP361" i="14"/>
  <c r="AO361" i="14"/>
  <c r="AN361" i="14"/>
  <c r="AM361" i="14"/>
  <c r="AQ360" i="14"/>
  <c r="AP360" i="14"/>
  <c r="AO360" i="14"/>
  <c r="AN360" i="14"/>
  <c r="AM360" i="14"/>
  <c r="AQ359" i="14"/>
  <c r="AP359" i="14"/>
  <c r="AO359" i="14"/>
  <c r="AN359" i="14"/>
  <c r="AM359" i="14"/>
  <c r="AQ358" i="14"/>
  <c r="AP358" i="14"/>
  <c r="AO358" i="14"/>
  <c r="AN358" i="14"/>
  <c r="AM358" i="14"/>
  <c r="AQ357" i="14"/>
  <c r="AP357" i="14"/>
  <c r="AO357" i="14"/>
  <c r="AN357" i="14"/>
  <c r="AM357" i="14"/>
  <c r="AQ356" i="14"/>
  <c r="AP356" i="14"/>
  <c r="AO356" i="14"/>
  <c r="AN356" i="14"/>
  <c r="AM356" i="14"/>
  <c r="AQ355" i="14"/>
  <c r="AP355" i="14"/>
  <c r="AO355" i="14"/>
  <c r="AN355" i="14"/>
  <c r="AM355" i="14"/>
  <c r="AQ354" i="14"/>
  <c r="AP354" i="14"/>
  <c r="AO354" i="14"/>
  <c r="AN354" i="14"/>
  <c r="AM354" i="14"/>
  <c r="AQ353" i="14"/>
  <c r="AP353" i="14"/>
  <c r="AO353" i="14"/>
  <c r="AN353" i="14"/>
  <c r="AM353" i="14"/>
  <c r="AQ352" i="14"/>
  <c r="AP352" i="14"/>
  <c r="AO352" i="14"/>
  <c r="AN352" i="14"/>
  <c r="AM352" i="14"/>
  <c r="AQ351" i="14"/>
  <c r="AP351" i="14"/>
  <c r="AO351" i="14"/>
  <c r="AN351" i="14"/>
  <c r="AM351" i="14"/>
  <c r="AQ350" i="14"/>
  <c r="AP350" i="14"/>
  <c r="AO350" i="14"/>
  <c r="AN350" i="14"/>
  <c r="AM350" i="14"/>
  <c r="AQ349" i="14"/>
  <c r="AP349" i="14"/>
  <c r="AO349" i="14"/>
  <c r="AN349" i="14"/>
  <c r="AM349" i="14"/>
  <c r="AQ348" i="14"/>
  <c r="AP348" i="14"/>
  <c r="AO348" i="14"/>
  <c r="AN348" i="14"/>
  <c r="AM348" i="14"/>
  <c r="AQ347" i="14"/>
  <c r="AP347" i="14"/>
  <c r="AO347" i="14"/>
  <c r="AN347" i="14"/>
  <c r="AM347" i="14"/>
  <c r="AQ346" i="14"/>
  <c r="AP346" i="14"/>
  <c r="AO346" i="14"/>
  <c r="AN346" i="14"/>
  <c r="AM346" i="14"/>
  <c r="AQ345" i="14"/>
  <c r="AP345" i="14"/>
  <c r="AO345" i="14"/>
  <c r="AN345" i="14"/>
  <c r="AM345" i="14"/>
  <c r="AQ344" i="14"/>
  <c r="AP344" i="14"/>
  <c r="AO344" i="14"/>
  <c r="AN344" i="14"/>
  <c r="AM344" i="14"/>
  <c r="AQ343" i="14"/>
  <c r="AP343" i="14"/>
  <c r="AO343" i="14"/>
  <c r="AN343" i="14"/>
  <c r="AM343" i="14"/>
  <c r="AQ342" i="14"/>
  <c r="AP342" i="14"/>
  <c r="AO342" i="14"/>
  <c r="AN342" i="14"/>
  <c r="AM342" i="14"/>
  <c r="AQ341" i="14"/>
  <c r="AP341" i="14"/>
  <c r="AO341" i="14"/>
  <c r="AN341" i="14"/>
  <c r="AM341" i="14"/>
  <c r="AQ340" i="14"/>
  <c r="AP340" i="14"/>
  <c r="AO340" i="14"/>
  <c r="AN340" i="14"/>
  <c r="AM340" i="14"/>
  <c r="AQ339" i="14"/>
  <c r="AP339" i="14"/>
  <c r="AO339" i="14"/>
  <c r="AN339" i="14"/>
  <c r="AM339" i="14"/>
  <c r="AQ338" i="14"/>
  <c r="AP338" i="14"/>
  <c r="AO338" i="14"/>
  <c r="AN338" i="14"/>
  <c r="AM338" i="14"/>
  <c r="AQ337" i="14"/>
  <c r="AP337" i="14"/>
  <c r="AO337" i="14"/>
  <c r="AN337" i="14"/>
  <c r="AM337" i="14"/>
  <c r="AQ336" i="14"/>
  <c r="AP336" i="14"/>
  <c r="AO336" i="14"/>
  <c r="AN336" i="14"/>
  <c r="AM336" i="14"/>
  <c r="AQ335" i="14"/>
  <c r="AP335" i="14"/>
  <c r="AO335" i="14"/>
  <c r="AN335" i="14"/>
  <c r="AM335" i="14"/>
  <c r="AQ334" i="14"/>
  <c r="AP334" i="14"/>
  <c r="AO334" i="14"/>
  <c r="AN334" i="14"/>
  <c r="AM334" i="14"/>
  <c r="AQ333" i="14"/>
  <c r="AP333" i="14"/>
  <c r="AO333" i="14"/>
  <c r="AN333" i="14"/>
  <c r="AM333" i="14"/>
  <c r="AQ332" i="14"/>
  <c r="AP332" i="14"/>
  <c r="AO332" i="14"/>
  <c r="AN332" i="14"/>
  <c r="AM332" i="14"/>
  <c r="AQ331" i="14"/>
  <c r="AP331" i="14"/>
  <c r="AO331" i="14"/>
  <c r="AN331" i="14"/>
  <c r="AM331" i="14"/>
  <c r="AQ330" i="14"/>
  <c r="AP330" i="14"/>
  <c r="AO330" i="14"/>
  <c r="AN330" i="14"/>
  <c r="AM330" i="14"/>
  <c r="AQ329" i="14"/>
  <c r="AP329" i="14"/>
  <c r="AO329" i="14"/>
  <c r="AN329" i="14"/>
  <c r="AM329" i="14"/>
  <c r="AQ328" i="14"/>
  <c r="AP328" i="14"/>
  <c r="AO328" i="14"/>
  <c r="AN328" i="14"/>
  <c r="AM328" i="14"/>
  <c r="AQ327" i="14"/>
  <c r="AP327" i="14"/>
  <c r="AO327" i="14"/>
  <c r="AN327" i="14"/>
  <c r="AM327" i="14"/>
  <c r="AQ326" i="14"/>
  <c r="AP326" i="14"/>
  <c r="AO326" i="14"/>
  <c r="AN326" i="14"/>
  <c r="AM326" i="14"/>
  <c r="AQ325" i="14"/>
  <c r="AP325" i="14"/>
  <c r="AO325" i="14"/>
  <c r="AN325" i="14"/>
  <c r="AM325" i="14"/>
  <c r="AQ324" i="14"/>
  <c r="AP324" i="14"/>
  <c r="AO324" i="14"/>
  <c r="AN324" i="14"/>
  <c r="AM324" i="14"/>
  <c r="AQ323" i="14"/>
  <c r="AP323" i="14"/>
  <c r="AO323" i="14"/>
  <c r="AN323" i="14"/>
  <c r="AM323" i="14"/>
  <c r="AQ322" i="14"/>
  <c r="AP322" i="14"/>
  <c r="AO322" i="14"/>
  <c r="AN322" i="14"/>
  <c r="AM322" i="14"/>
  <c r="AQ321" i="14"/>
  <c r="AP321" i="14"/>
  <c r="AO321" i="14"/>
  <c r="AN321" i="14"/>
  <c r="AM321" i="14"/>
  <c r="AQ320" i="14"/>
  <c r="AP320" i="14"/>
  <c r="AO320" i="14"/>
  <c r="AN320" i="14"/>
  <c r="AM320" i="14"/>
  <c r="AQ319" i="14"/>
  <c r="AP319" i="14"/>
  <c r="AO319" i="14"/>
  <c r="AN319" i="14"/>
  <c r="AM319" i="14"/>
  <c r="AQ318" i="14"/>
  <c r="AP318" i="14"/>
  <c r="AO318" i="14"/>
  <c r="AN318" i="14"/>
  <c r="AM318" i="14"/>
  <c r="AQ317" i="14"/>
  <c r="AP317" i="14"/>
  <c r="AO317" i="14"/>
  <c r="AN317" i="14"/>
  <c r="AM317" i="14"/>
  <c r="AQ316" i="14"/>
  <c r="AP316" i="14"/>
  <c r="AO316" i="14"/>
  <c r="AN316" i="14"/>
  <c r="AM316" i="14"/>
  <c r="AQ315" i="14"/>
  <c r="AP315" i="14"/>
  <c r="AO315" i="14"/>
  <c r="AN315" i="14"/>
  <c r="AM315" i="14"/>
  <c r="AQ314" i="14"/>
  <c r="AP314" i="14"/>
  <c r="AO314" i="14"/>
  <c r="AN314" i="14"/>
  <c r="AM314" i="14"/>
  <c r="AQ313" i="14"/>
  <c r="AP313" i="14"/>
  <c r="AO313" i="14"/>
  <c r="AN313" i="14"/>
  <c r="AM313" i="14"/>
  <c r="AQ312" i="14"/>
  <c r="AP312" i="14"/>
  <c r="AO312" i="14"/>
  <c r="AN312" i="14"/>
  <c r="AM312" i="14"/>
  <c r="AQ311" i="14"/>
  <c r="AP311" i="14"/>
  <c r="AO311" i="14"/>
  <c r="AN311" i="14"/>
  <c r="AM311" i="14"/>
  <c r="AQ310" i="14"/>
  <c r="AP310" i="14"/>
  <c r="AO310" i="14"/>
  <c r="AN310" i="14"/>
  <c r="AM310" i="14"/>
  <c r="AQ309" i="14"/>
  <c r="AP309" i="14"/>
  <c r="AO309" i="14"/>
  <c r="AN309" i="14"/>
  <c r="AM309" i="14"/>
  <c r="AQ308" i="14"/>
  <c r="AP308" i="14"/>
  <c r="AO308" i="14"/>
  <c r="AN308" i="14"/>
  <c r="AM308" i="14"/>
  <c r="AQ307" i="14"/>
  <c r="AP307" i="14"/>
  <c r="AO307" i="14"/>
  <c r="AN307" i="14"/>
  <c r="AM307" i="14"/>
  <c r="AQ306" i="14"/>
  <c r="AP306" i="14"/>
  <c r="AO306" i="14"/>
  <c r="AN306" i="14"/>
  <c r="AM306" i="14"/>
  <c r="AQ305" i="14"/>
  <c r="AP305" i="14"/>
  <c r="AO305" i="14"/>
  <c r="AN305" i="14"/>
  <c r="AM305" i="14"/>
  <c r="AQ304" i="14"/>
  <c r="AP304" i="14"/>
  <c r="AO304" i="14"/>
  <c r="AN304" i="14"/>
  <c r="AM304" i="14"/>
  <c r="AQ303" i="14"/>
  <c r="AP303" i="14"/>
  <c r="AO303" i="14"/>
  <c r="AN303" i="14"/>
  <c r="AM303" i="14"/>
  <c r="AQ302" i="14"/>
  <c r="AP302" i="14"/>
  <c r="AO302" i="14"/>
  <c r="AN302" i="14"/>
  <c r="AM302" i="14"/>
  <c r="AQ301" i="14"/>
  <c r="AP301" i="14"/>
  <c r="AO301" i="14"/>
  <c r="AN301" i="14"/>
  <c r="AM301" i="14"/>
  <c r="AQ300" i="14"/>
  <c r="AP300" i="14"/>
  <c r="AO300" i="14"/>
  <c r="AN300" i="14"/>
  <c r="AM300" i="14"/>
  <c r="AQ299" i="14"/>
  <c r="AP299" i="14"/>
  <c r="AO299" i="14"/>
  <c r="AN299" i="14"/>
  <c r="AM299" i="14"/>
  <c r="AQ298" i="14"/>
  <c r="AP298" i="14"/>
  <c r="AO298" i="14"/>
  <c r="AN298" i="14"/>
  <c r="AM298" i="14"/>
  <c r="AQ297" i="14"/>
  <c r="AP297" i="14"/>
  <c r="AO297" i="14"/>
  <c r="AN297" i="14"/>
  <c r="AM297" i="14"/>
  <c r="AQ296" i="14"/>
  <c r="AP296" i="14"/>
  <c r="AO296" i="14"/>
  <c r="AN296" i="14"/>
  <c r="AM296" i="14"/>
  <c r="AQ295" i="14"/>
  <c r="AP295" i="14"/>
  <c r="AO295" i="14"/>
  <c r="AN295" i="14"/>
  <c r="AM295" i="14"/>
  <c r="AQ294" i="14"/>
  <c r="AP294" i="14"/>
  <c r="AO294" i="14"/>
  <c r="AN294" i="14"/>
  <c r="AM294" i="14"/>
  <c r="AQ293" i="14"/>
  <c r="AP293" i="14"/>
  <c r="AO293" i="14"/>
  <c r="AN293" i="14"/>
  <c r="AM293" i="14"/>
  <c r="AQ292" i="14"/>
  <c r="AP292" i="14"/>
  <c r="AO292" i="14"/>
  <c r="AN292" i="14"/>
  <c r="AM292" i="14"/>
  <c r="AQ291" i="14"/>
  <c r="AP291" i="14"/>
  <c r="AO291" i="14"/>
  <c r="AN291" i="14"/>
  <c r="AM291" i="14"/>
  <c r="AQ290" i="14"/>
  <c r="AP290" i="14"/>
  <c r="AO290" i="14"/>
  <c r="AN290" i="14"/>
  <c r="AM290" i="14"/>
  <c r="AQ289" i="14"/>
  <c r="AP289" i="14"/>
  <c r="AO289" i="14"/>
  <c r="AN289" i="14"/>
  <c r="AM289" i="14"/>
  <c r="AQ288" i="14"/>
  <c r="AP288" i="14"/>
  <c r="AO288" i="14"/>
  <c r="AN288" i="14"/>
  <c r="AM288" i="14"/>
  <c r="AQ287" i="14"/>
  <c r="AP287" i="14"/>
  <c r="AO287" i="14"/>
  <c r="AN287" i="14"/>
  <c r="AM287" i="14"/>
  <c r="AQ286" i="14"/>
  <c r="AP286" i="14"/>
  <c r="AO286" i="14"/>
  <c r="AN286" i="14"/>
  <c r="AM286" i="14"/>
  <c r="AQ285" i="14"/>
  <c r="AP285" i="14"/>
  <c r="AO285" i="14"/>
  <c r="AN285" i="14"/>
  <c r="AM285" i="14"/>
  <c r="AQ284" i="14"/>
  <c r="AP284" i="14"/>
  <c r="AO284" i="14"/>
  <c r="AN284" i="14"/>
  <c r="AM284" i="14"/>
  <c r="AQ283" i="14"/>
  <c r="AP283" i="14"/>
  <c r="AO283" i="14"/>
  <c r="AN283" i="14"/>
  <c r="AM283" i="14"/>
  <c r="AQ282" i="14"/>
  <c r="AP282" i="14"/>
  <c r="AO282" i="14"/>
  <c r="AN282" i="14"/>
  <c r="AM282" i="14"/>
  <c r="AQ281" i="14"/>
  <c r="AP281" i="14"/>
  <c r="AO281" i="14"/>
  <c r="AN281" i="14"/>
  <c r="AM281" i="14"/>
  <c r="AQ280" i="14"/>
  <c r="AP280" i="14"/>
  <c r="AO280" i="14"/>
  <c r="AN280" i="14"/>
  <c r="AM280" i="14"/>
  <c r="AQ279" i="14"/>
  <c r="AP279" i="14"/>
  <c r="AO279" i="14"/>
  <c r="AN279" i="14"/>
  <c r="AM279" i="14"/>
  <c r="AQ278" i="14"/>
  <c r="AP278" i="14"/>
  <c r="AO278" i="14"/>
  <c r="AN278" i="14"/>
  <c r="AM278" i="14"/>
  <c r="AQ277" i="14"/>
  <c r="AP277" i="14"/>
  <c r="AO277" i="14"/>
  <c r="AN277" i="14"/>
  <c r="AM277" i="14"/>
  <c r="AQ276" i="14"/>
  <c r="AP276" i="14"/>
  <c r="AO276" i="14"/>
  <c r="AN276" i="14"/>
  <c r="AM276" i="14"/>
  <c r="AQ275" i="14"/>
  <c r="AP275" i="14"/>
  <c r="AO275" i="14"/>
  <c r="AN275" i="14"/>
  <c r="AM275" i="14"/>
  <c r="AQ274" i="14"/>
  <c r="AP274" i="14"/>
  <c r="AO274" i="14"/>
  <c r="AN274" i="14"/>
  <c r="AM274" i="14"/>
  <c r="AQ273" i="14"/>
  <c r="AP273" i="14"/>
  <c r="AO273" i="14"/>
  <c r="AN273" i="14"/>
  <c r="AM273" i="14"/>
  <c r="AQ272" i="14"/>
  <c r="AP272" i="14"/>
  <c r="AO272" i="14"/>
  <c r="AN272" i="14"/>
  <c r="AM272" i="14"/>
  <c r="AQ271" i="14"/>
  <c r="AP271" i="14"/>
  <c r="AO271" i="14"/>
  <c r="AN271" i="14"/>
  <c r="AM271" i="14"/>
  <c r="AQ270" i="14"/>
  <c r="AP270" i="14"/>
  <c r="AO270" i="14"/>
  <c r="AN270" i="14"/>
  <c r="AM270" i="14"/>
  <c r="AQ269" i="14"/>
  <c r="AP269" i="14"/>
  <c r="AO269" i="14"/>
  <c r="AN269" i="14"/>
  <c r="AM269" i="14"/>
  <c r="AQ268" i="14"/>
  <c r="AP268" i="14"/>
  <c r="AO268" i="14"/>
  <c r="AN268" i="14"/>
  <c r="AM268" i="14"/>
  <c r="AQ267" i="14"/>
  <c r="AP267" i="14"/>
  <c r="AO267" i="14"/>
  <c r="AN267" i="14"/>
  <c r="AM267" i="14"/>
  <c r="AQ266" i="14"/>
  <c r="AP266" i="14"/>
  <c r="AO266" i="14"/>
  <c r="AN266" i="14"/>
  <c r="AM266" i="14"/>
  <c r="AQ265" i="14"/>
  <c r="AP265" i="14"/>
  <c r="AO265" i="14"/>
  <c r="AN265" i="14"/>
  <c r="AM265" i="14"/>
  <c r="AQ264" i="14"/>
  <c r="AP264" i="14"/>
  <c r="AO264" i="14"/>
  <c r="AN264" i="14"/>
  <c r="AM264" i="14"/>
  <c r="AQ263" i="14"/>
  <c r="AP263" i="14"/>
  <c r="AO263" i="14"/>
  <c r="AN263" i="14"/>
  <c r="AM263" i="14"/>
  <c r="AQ262" i="14"/>
  <c r="AP262" i="14"/>
  <c r="AO262" i="14"/>
  <c r="AN262" i="14"/>
  <c r="AM262" i="14"/>
  <c r="AQ261" i="14"/>
  <c r="AP261" i="14"/>
  <c r="AO261" i="14"/>
  <c r="AN261" i="14"/>
  <c r="AM261" i="14"/>
  <c r="AQ260" i="14"/>
  <c r="AP260" i="14"/>
  <c r="AO260" i="14"/>
  <c r="AN260" i="14"/>
  <c r="AM260" i="14"/>
  <c r="AQ259" i="14"/>
  <c r="AP259" i="14"/>
  <c r="AO259" i="14"/>
  <c r="AN259" i="14"/>
  <c r="AM259" i="14"/>
  <c r="AQ258" i="14"/>
  <c r="AP258" i="14"/>
  <c r="AO258" i="14"/>
  <c r="AN258" i="14"/>
  <c r="AM258" i="14"/>
  <c r="AQ257" i="14"/>
  <c r="AP257" i="14"/>
  <c r="AO257" i="14"/>
  <c r="AN257" i="14"/>
  <c r="AM257" i="14"/>
  <c r="AQ256" i="14"/>
  <c r="AP256" i="14"/>
  <c r="AO256" i="14"/>
  <c r="AN256" i="14"/>
  <c r="AM256" i="14"/>
  <c r="AQ255" i="14"/>
  <c r="AP255" i="14"/>
  <c r="AO255" i="14"/>
  <c r="AN255" i="14"/>
  <c r="AM255" i="14"/>
  <c r="AQ254" i="14"/>
  <c r="AP254" i="14"/>
  <c r="AO254" i="14"/>
  <c r="AN254" i="14"/>
  <c r="AM254" i="14"/>
  <c r="AQ253" i="14"/>
  <c r="AP253" i="14"/>
  <c r="AO253" i="14"/>
  <c r="AN253" i="14"/>
  <c r="AM253" i="14"/>
  <c r="AQ252" i="14"/>
  <c r="AP252" i="14"/>
  <c r="AO252" i="14"/>
  <c r="AN252" i="14"/>
  <c r="AM252" i="14"/>
  <c r="AQ251" i="14"/>
  <c r="AP251" i="14"/>
  <c r="AO251" i="14"/>
  <c r="AN251" i="14"/>
  <c r="AM251" i="14"/>
  <c r="AQ250" i="14"/>
  <c r="AP250" i="14"/>
  <c r="AO250" i="14"/>
  <c r="AN250" i="14"/>
  <c r="AM250" i="14"/>
  <c r="AQ249" i="14"/>
  <c r="AP249" i="14"/>
  <c r="AO249" i="14"/>
  <c r="AN249" i="14"/>
  <c r="AM249" i="14"/>
  <c r="AQ248" i="14"/>
  <c r="AP248" i="14"/>
  <c r="AO248" i="14"/>
  <c r="AN248" i="14"/>
  <c r="AM248" i="14"/>
  <c r="AQ247" i="14"/>
  <c r="AP247" i="14"/>
  <c r="AO247" i="14"/>
  <c r="AN247" i="14"/>
  <c r="AM247" i="14"/>
  <c r="AQ246" i="14"/>
  <c r="AP246" i="14"/>
  <c r="AO246" i="14"/>
  <c r="AN246" i="14"/>
  <c r="AM246" i="14"/>
  <c r="AQ245" i="14"/>
  <c r="AP245" i="14"/>
  <c r="AO245" i="14"/>
  <c r="AN245" i="14"/>
  <c r="AM245" i="14"/>
  <c r="AQ244" i="14"/>
  <c r="AP244" i="14"/>
  <c r="AO244" i="14"/>
  <c r="AN244" i="14"/>
  <c r="AM244" i="14"/>
  <c r="AQ243" i="14"/>
  <c r="AP243" i="14"/>
  <c r="AO243" i="14"/>
  <c r="AN243" i="14"/>
  <c r="AM243" i="14"/>
  <c r="AQ242" i="14"/>
  <c r="AP242" i="14"/>
  <c r="AO242" i="14"/>
  <c r="AN242" i="14"/>
  <c r="AM242" i="14"/>
  <c r="AQ241" i="14"/>
  <c r="AP241" i="14"/>
  <c r="AO241" i="14"/>
  <c r="AN241" i="14"/>
  <c r="AM241" i="14"/>
  <c r="AQ240" i="14"/>
  <c r="AP240" i="14"/>
  <c r="AO240" i="14"/>
  <c r="AN240" i="14"/>
  <c r="AM240" i="14"/>
  <c r="AQ239" i="14"/>
  <c r="AP239" i="14"/>
  <c r="AO239" i="14"/>
  <c r="AN239" i="14"/>
  <c r="AM239" i="14"/>
  <c r="AQ238" i="14"/>
  <c r="AP238" i="14"/>
  <c r="AO238" i="14"/>
  <c r="AN238" i="14"/>
  <c r="AM238" i="14"/>
  <c r="AQ237" i="14"/>
  <c r="AP237" i="14"/>
  <c r="AO237" i="14"/>
  <c r="AN237" i="14"/>
  <c r="AM237" i="14"/>
  <c r="AQ236" i="14"/>
  <c r="AP236" i="14"/>
  <c r="AO236" i="14"/>
  <c r="AN236" i="14"/>
  <c r="AM236" i="14"/>
  <c r="AQ235" i="14"/>
  <c r="AP235" i="14"/>
  <c r="AO235" i="14"/>
  <c r="AN235" i="14"/>
  <c r="AM235" i="14"/>
  <c r="AQ234" i="14"/>
  <c r="AP234" i="14"/>
  <c r="AO234" i="14"/>
  <c r="AN234" i="14"/>
  <c r="AM234" i="14"/>
  <c r="AQ233" i="14"/>
  <c r="AP233" i="14"/>
  <c r="AO233" i="14"/>
  <c r="AN233" i="14"/>
  <c r="AM233" i="14"/>
  <c r="AQ232" i="14"/>
  <c r="AP232" i="14"/>
  <c r="AO232" i="14"/>
  <c r="AN232" i="14"/>
  <c r="AM232" i="14"/>
  <c r="AQ231" i="14"/>
  <c r="AP231" i="14"/>
  <c r="AO231" i="14"/>
  <c r="AN231" i="14"/>
  <c r="AM231" i="14"/>
  <c r="AQ230" i="14"/>
  <c r="AP230" i="14"/>
  <c r="AO230" i="14"/>
  <c r="AN230" i="14"/>
  <c r="AM230" i="14"/>
  <c r="AQ229" i="14"/>
  <c r="AP229" i="14"/>
  <c r="AO229" i="14"/>
  <c r="AN229" i="14"/>
  <c r="AM229" i="14"/>
  <c r="AQ228" i="14"/>
  <c r="AP228" i="14"/>
  <c r="AO228" i="14"/>
  <c r="AN228" i="14"/>
  <c r="AM228" i="14"/>
  <c r="AQ227" i="14"/>
  <c r="AP227" i="14"/>
  <c r="AO227" i="14"/>
  <c r="AN227" i="14"/>
  <c r="AM227" i="14"/>
  <c r="AQ226" i="14"/>
  <c r="AP226" i="14"/>
  <c r="AO226" i="14"/>
  <c r="AN226" i="14"/>
  <c r="AM226" i="14"/>
  <c r="AQ225" i="14"/>
  <c r="AP225" i="14"/>
  <c r="AO225" i="14"/>
  <c r="AN225" i="14"/>
  <c r="AM225" i="14"/>
  <c r="AQ224" i="14"/>
  <c r="AP224" i="14"/>
  <c r="AO224" i="14"/>
  <c r="AN224" i="14"/>
  <c r="AM224" i="14"/>
  <c r="AQ223" i="14"/>
  <c r="AP223" i="14"/>
  <c r="AO223" i="14"/>
  <c r="AN223" i="14"/>
  <c r="AM223" i="14"/>
  <c r="AQ222" i="14"/>
  <c r="AP222" i="14"/>
  <c r="AO222" i="14"/>
  <c r="AN222" i="14"/>
  <c r="AM222" i="14"/>
  <c r="AQ221" i="14"/>
  <c r="AP221" i="14"/>
  <c r="AO221" i="14"/>
  <c r="AN221" i="14"/>
  <c r="AM221" i="14"/>
  <c r="AQ220" i="14"/>
  <c r="AP220" i="14"/>
  <c r="AO220" i="14"/>
  <c r="AN220" i="14"/>
  <c r="AM220" i="14"/>
  <c r="AQ219" i="14"/>
  <c r="AP219" i="14"/>
  <c r="AO219" i="14"/>
  <c r="AN219" i="14"/>
  <c r="AM219" i="14"/>
  <c r="AQ218" i="14"/>
  <c r="AP218" i="14"/>
  <c r="AO218" i="14"/>
  <c r="AN218" i="14"/>
  <c r="AM218" i="14"/>
  <c r="AQ217" i="14"/>
  <c r="AP217" i="14"/>
  <c r="AO217" i="14"/>
  <c r="AN217" i="14"/>
  <c r="AM217" i="14"/>
  <c r="AQ216" i="14"/>
  <c r="AP216" i="14"/>
  <c r="AO216" i="14"/>
  <c r="AN216" i="14"/>
  <c r="AM216" i="14"/>
  <c r="AQ215" i="14"/>
  <c r="AP215" i="14"/>
  <c r="AO215" i="14"/>
  <c r="AN215" i="14"/>
  <c r="AM215" i="14"/>
  <c r="AQ214" i="14"/>
  <c r="AP214" i="14"/>
  <c r="AO214" i="14"/>
  <c r="AN214" i="14"/>
  <c r="AM214" i="14"/>
  <c r="AQ213" i="14"/>
  <c r="AP213" i="14"/>
  <c r="AO213" i="14"/>
  <c r="AN213" i="14"/>
  <c r="AM213" i="14"/>
  <c r="AQ212" i="14"/>
  <c r="AP212" i="14"/>
  <c r="AO212" i="14"/>
  <c r="AN212" i="14"/>
  <c r="AM212" i="14"/>
  <c r="AQ211" i="14"/>
  <c r="AP211" i="14"/>
  <c r="AO211" i="14"/>
  <c r="AN211" i="14"/>
  <c r="AM211" i="14"/>
  <c r="AQ210" i="14"/>
  <c r="AP210" i="14"/>
  <c r="AO210" i="14"/>
  <c r="AN210" i="14"/>
  <c r="AM210" i="14"/>
  <c r="AQ209" i="14"/>
  <c r="AP209" i="14"/>
  <c r="AO209" i="14"/>
  <c r="AN209" i="14"/>
  <c r="AM209" i="14"/>
  <c r="AQ208" i="14"/>
  <c r="AP208" i="14"/>
  <c r="AO208" i="14"/>
  <c r="AN208" i="14"/>
  <c r="AM208" i="14"/>
  <c r="AQ207" i="14"/>
  <c r="AP207" i="14"/>
  <c r="AO207" i="14"/>
  <c r="AN207" i="14"/>
  <c r="AM207" i="14"/>
  <c r="AQ206" i="14"/>
  <c r="AP206" i="14"/>
  <c r="AO206" i="14"/>
  <c r="AN206" i="14"/>
  <c r="AM206" i="14"/>
  <c r="AQ205" i="14"/>
  <c r="AP205" i="14"/>
  <c r="AO205" i="14"/>
  <c r="AN205" i="14"/>
  <c r="AM205" i="14"/>
  <c r="AQ204" i="14"/>
  <c r="AP204" i="14"/>
  <c r="AO204" i="14"/>
  <c r="AN204" i="14"/>
  <c r="AM204" i="14"/>
  <c r="AQ203" i="14"/>
  <c r="AP203" i="14"/>
  <c r="AO203" i="14"/>
  <c r="AN203" i="14"/>
  <c r="AM203" i="14"/>
  <c r="AQ202" i="14"/>
  <c r="AP202" i="14"/>
  <c r="AO202" i="14"/>
  <c r="AN202" i="14"/>
  <c r="AM202" i="14"/>
  <c r="AQ201" i="14"/>
  <c r="AP201" i="14"/>
  <c r="AO201" i="14"/>
  <c r="AN201" i="14"/>
  <c r="AM201" i="14"/>
  <c r="AQ200" i="14"/>
  <c r="AP200" i="14"/>
  <c r="AO200" i="14"/>
  <c r="AN200" i="14"/>
  <c r="AM200" i="14"/>
  <c r="AQ199" i="14"/>
  <c r="AP199" i="14"/>
  <c r="AO199" i="14"/>
  <c r="AN199" i="14"/>
  <c r="AM199" i="14"/>
  <c r="AQ198" i="14"/>
  <c r="AP198" i="14"/>
  <c r="AO198" i="14"/>
  <c r="AN198" i="14"/>
  <c r="AM198" i="14"/>
  <c r="AQ197" i="14"/>
  <c r="AP197" i="14"/>
  <c r="AO197" i="14"/>
  <c r="AN197" i="14"/>
  <c r="AM197" i="14"/>
  <c r="AQ196" i="14"/>
  <c r="AP196" i="14"/>
  <c r="AO196" i="14"/>
  <c r="AN196" i="14"/>
  <c r="AM196" i="14"/>
  <c r="AQ195" i="14"/>
  <c r="AP195" i="14"/>
  <c r="AO195" i="14"/>
  <c r="AN195" i="14"/>
  <c r="AM195" i="14"/>
  <c r="AQ194" i="14"/>
  <c r="AP194" i="14"/>
  <c r="AO194" i="14"/>
  <c r="AN194" i="14"/>
  <c r="AM194" i="14"/>
  <c r="AQ193" i="14"/>
  <c r="AP193" i="14"/>
  <c r="AO193" i="14"/>
  <c r="AN193" i="14"/>
  <c r="AM193" i="14"/>
  <c r="AQ192" i="14"/>
  <c r="AP192" i="14"/>
  <c r="AO192" i="14"/>
  <c r="AN192" i="14"/>
  <c r="AM192" i="14"/>
  <c r="AQ191" i="14"/>
  <c r="AP191" i="14"/>
  <c r="AO191" i="14"/>
  <c r="AN191" i="14"/>
  <c r="AM191" i="14"/>
  <c r="AQ190" i="14"/>
  <c r="AP190" i="14"/>
  <c r="AO190" i="14"/>
  <c r="AN190" i="14"/>
  <c r="AM190" i="14"/>
  <c r="AQ189" i="14"/>
  <c r="AP189" i="14"/>
  <c r="AO189" i="14"/>
  <c r="AN189" i="14"/>
  <c r="AM189" i="14"/>
  <c r="AQ188" i="14"/>
  <c r="AP188" i="14"/>
  <c r="AO188" i="14"/>
  <c r="AN188" i="14"/>
  <c r="AM188" i="14"/>
  <c r="AQ187" i="14"/>
  <c r="AP187" i="14"/>
  <c r="AO187" i="14"/>
  <c r="AN187" i="14"/>
  <c r="AM187" i="14"/>
  <c r="AQ186" i="14"/>
  <c r="AP186" i="14"/>
  <c r="AO186" i="14"/>
  <c r="AN186" i="14"/>
  <c r="AM186" i="14"/>
  <c r="AQ185" i="14"/>
  <c r="AP185" i="14"/>
  <c r="AO185" i="14"/>
  <c r="AN185" i="14"/>
  <c r="AM185" i="14"/>
  <c r="AQ184" i="14"/>
  <c r="AP184" i="14"/>
  <c r="AO184" i="14"/>
  <c r="AN184" i="14"/>
  <c r="AM184" i="14"/>
  <c r="AQ183" i="14"/>
  <c r="AP183" i="14"/>
  <c r="AO183" i="14"/>
  <c r="AN183" i="14"/>
  <c r="AM183" i="14"/>
  <c r="AQ182" i="14"/>
  <c r="AP182" i="14"/>
  <c r="AO182" i="14"/>
  <c r="AN182" i="14"/>
  <c r="AM182" i="14"/>
  <c r="AQ181" i="14"/>
  <c r="AP181" i="14"/>
  <c r="AO181" i="14"/>
  <c r="AN181" i="14"/>
  <c r="AM181" i="14"/>
  <c r="AQ180" i="14"/>
  <c r="AP180" i="14"/>
  <c r="AO180" i="14"/>
  <c r="AN180" i="14"/>
  <c r="AM180" i="14"/>
  <c r="AQ179" i="14"/>
  <c r="AP179" i="14"/>
  <c r="AO179" i="14"/>
  <c r="AN179" i="14"/>
  <c r="AM179" i="14"/>
  <c r="AQ178" i="14"/>
  <c r="AP178" i="14"/>
  <c r="AO178" i="14"/>
  <c r="AN178" i="14"/>
  <c r="AM178" i="14"/>
  <c r="AQ177" i="14"/>
  <c r="AP177" i="14"/>
  <c r="AO177" i="14"/>
  <c r="AN177" i="14"/>
  <c r="AM177" i="14"/>
  <c r="AQ176" i="14"/>
  <c r="AP176" i="14"/>
  <c r="AO176" i="14"/>
  <c r="AN176" i="14"/>
  <c r="AM176" i="14"/>
  <c r="AQ175" i="14"/>
  <c r="AP175" i="14"/>
  <c r="AO175" i="14"/>
  <c r="AN175" i="14"/>
  <c r="AM175" i="14"/>
  <c r="AQ174" i="14"/>
  <c r="AP174" i="14"/>
  <c r="AO174" i="14"/>
  <c r="AN174" i="14"/>
  <c r="AM174" i="14"/>
  <c r="AQ173" i="14"/>
  <c r="AP173" i="14"/>
  <c r="AO173" i="14"/>
  <c r="AN173" i="14"/>
  <c r="AM173" i="14"/>
  <c r="AQ172" i="14"/>
  <c r="AP172" i="14"/>
  <c r="AO172" i="14"/>
  <c r="AN172" i="14"/>
  <c r="AM172" i="14"/>
  <c r="AQ171" i="14"/>
  <c r="AP171" i="14"/>
  <c r="AO171" i="14"/>
  <c r="AN171" i="14"/>
  <c r="AM171" i="14"/>
  <c r="AQ170" i="14"/>
  <c r="AP170" i="14"/>
  <c r="AO170" i="14"/>
  <c r="AN170" i="14"/>
  <c r="AM170" i="14"/>
  <c r="AQ169" i="14"/>
  <c r="AP169" i="14"/>
  <c r="AO169" i="14"/>
  <c r="AN169" i="14"/>
  <c r="AM169" i="14"/>
  <c r="AQ168" i="14"/>
  <c r="AP168" i="14"/>
  <c r="AO168" i="14"/>
  <c r="AN168" i="14"/>
  <c r="AM168" i="14"/>
  <c r="AQ167" i="14"/>
  <c r="AP167" i="14"/>
  <c r="AO167" i="14"/>
  <c r="AN167" i="14"/>
  <c r="AM167" i="14"/>
  <c r="AQ166" i="14"/>
  <c r="AP166" i="14"/>
  <c r="AO166" i="14"/>
  <c r="AN166" i="14"/>
  <c r="AM166" i="14"/>
  <c r="AQ165" i="14"/>
  <c r="AP165" i="14"/>
  <c r="AO165" i="14"/>
  <c r="AN165" i="14"/>
  <c r="AM165" i="14"/>
  <c r="AQ164" i="14"/>
  <c r="AP164" i="14"/>
  <c r="AO164" i="14"/>
  <c r="AN164" i="14"/>
  <c r="AM164" i="14"/>
  <c r="AQ163" i="14"/>
  <c r="AP163" i="14"/>
  <c r="AO163" i="14"/>
  <c r="AN163" i="14"/>
  <c r="AM163" i="14"/>
  <c r="AQ162" i="14"/>
  <c r="AP162" i="14"/>
  <c r="AO162" i="14"/>
  <c r="AN162" i="14"/>
  <c r="AM162" i="14"/>
  <c r="AQ161" i="14"/>
  <c r="AP161" i="14"/>
  <c r="AO161" i="14"/>
  <c r="AN161" i="14"/>
  <c r="AM161" i="14"/>
  <c r="AQ160" i="14"/>
  <c r="AP160" i="14"/>
  <c r="AO160" i="14"/>
  <c r="AN160" i="14"/>
  <c r="AM160" i="14"/>
  <c r="AQ159" i="14"/>
  <c r="AP159" i="14"/>
  <c r="AO159" i="14"/>
  <c r="AN159" i="14"/>
  <c r="AM159" i="14"/>
  <c r="AQ158" i="14"/>
  <c r="AP158" i="14"/>
  <c r="AO158" i="14"/>
  <c r="AN158" i="14"/>
  <c r="AM158" i="14"/>
  <c r="AQ157" i="14"/>
  <c r="AP157" i="14"/>
  <c r="AO157" i="14"/>
  <c r="AN157" i="14"/>
  <c r="AM157" i="14"/>
  <c r="AQ156" i="14"/>
  <c r="AP156" i="14"/>
  <c r="AO156" i="14"/>
  <c r="AN156" i="14"/>
  <c r="AM156" i="14"/>
  <c r="AQ155" i="14"/>
  <c r="AP155" i="14"/>
  <c r="AO155" i="14"/>
  <c r="AN155" i="14"/>
  <c r="AM155" i="14"/>
  <c r="AQ154" i="14"/>
  <c r="AP154" i="14"/>
  <c r="AO154" i="14"/>
  <c r="AN154" i="14"/>
  <c r="AM154" i="14"/>
  <c r="AQ153" i="14"/>
  <c r="AP153" i="14"/>
  <c r="AO153" i="14"/>
  <c r="AN153" i="14"/>
  <c r="AM153" i="14"/>
  <c r="AQ152" i="14"/>
  <c r="AP152" i="14"/>
  <c r="AO152" i="14"/>
  <c r="AN152" i="14"/>
  <c r="AM152" i="14"/>
  <c r="AQ151" i="14"/>
  <c r="AP151" i="14"/>
  <c r="AO151" i="14"/>
  <c r="AN151" i="14"/>
  <c r="AM151" i="14"/>
  <c r="AQ150" i="14"/>
  <c r="AP150" i="14"/>
  <c r="AO150" i="14"/>
  <c r="AN150" i="14"/>
  <c r="AM150" i="14"/>
  <c r="AQ149" i="14"/>
  <c r="AP149" i="14"/>
  <c r="AO149" i="14"/>
  <c r="AN149" i="14"/>
  <c r="AM149" i="14"/>
  <c r="AQ148" i="14"/>
  <c r="AP148" i="14"/>
  <c r="AO148" i="14"/>
  <c r="AN148" i="14"/>
  <c r="AM148" i="14"/>
  <c r="AQ147" i="14"/>
  <c r="AP147" i="14"/>
  <c r="AO147" i="14"/>
  <c r="AN147" i="14"/>
  <c r="AM147" i="14"/>
  <c r="AQ146" i="14"/>
  <c r="AP146" i="14"/>
  <c r="AO146" i="14"/>
  <c r="AN146" i="14"/>
  <c r="AM146" i="14"/>
  <c r="AQ145" i="14"/>
  <c r="AP145" i="14"/>
  <c r="AO145" i="14"/>
  <c r="AN145" i="14"/>
  <c r="AM145" i="14"/>
  <c r="AQ144" i="14"/>
  <c r="AP144" i="14"/>
  <c r="AO144" i="14"/>
  <c r="AN144" i="14"/>
  <c r="AM144" i="14"/>
  <c r="AQ143" i="14"/>
  <c r="AP143" i="14"/>
  <c r="AO143" i="14"/>
  <c r="AN143" i="14"/>
  <c r="AM143" i="14"/>
  <c r="AQ142" i="14"/>
  <c r="AP142" i="14"/>
  <c r="AO142" i="14"/>
  <c r="AN142" i="14"/>
  <c r="AM142" i="14"/>
  <c r="AQ141" i="14"/>
  <c r="AP141" i="14"/>
  <c r="AO141" i="14"/>
  <c r="AN141" i="14"/>
  <c r="AM141" i="14"/>
  <c r="AQ140" i="14"/>
  <c r="AP140" i="14"/>
  <c r="AO140" i="14"/>
  <c r="AN140" i="14"/>
  <c r="AM140" i="14"/>
  <c r="AQ139" i="14"/>
  <c r="AP139" i="14"/>
  <c r="AO139" i="14"/>
  <c r="AN139" i="14"/>
  <c r="AM139" i="14"/>
  <c r="AQ138" i="14"/>
  <c r="AP138" i="14"/>
  <c r="AO138" i="14"/>
  <c r="AN138" i="14"/>
  <c r="AM138" i="14"/>
  <c r="AQ137" i="14"/>
  <c r="AP137" i="14"/>
  <c r="AO137" i="14"/>
  <c r="AN137" i="14"/>
  <c r="AM137" i="14"/>
  <c r="AQ136" i="14"/>
  <c r="AP136" i="14"/>
  <c r="AO136" i="14"/>
  <c r="AN136" i="14"/>
  <c r="AM136" i="14"/>
  <c r="AQ135" i="14"/>
  <c r="AP135" i="14"/>
  <c r="AO135" i="14"/>
  <c r="AN135" i="14"/>
  <c r="AM135" i="14"/>
  <c r="AQ134" i="14"/>
  <c r="AP134" i="14"/>
  <c r="AO134" i="14"/>
  <c r="AN134" i="14"/>
  <c r="AM134" i="14"/>
  <c r="AQ133" i="14"/>
  <c r="AP133" i="14"/>
  <c r="AO133" i="14"/>
  <c r="AN133" i="14"/>
  <c r="AM133" i="14"/>
  <c r="AQ132" i="14"/>
  <c r="AP132" i="14"/>
  <c r="AO132" i="14"/>
  <c r="AN132" i="14"/>
  <c r="AM132" i="14"/>
  <c r="AQ131" i="14"/>
  <c r="AP131" i="14"/>
  <c r="AO131" i="14"/>
  <c r="AN131" i="14"/>
  <c r="AM131" i="14"/>
  <c r="AQ130" i="14"/>
  <c r="AP130" i="14"/>
  <c r="AO130" i="14"/>
  <c r="AN130" i="14"/>
  <c r="AM130" i="14"/>
  <c r="AQ129" i="14"/>
  <c r="AP129" i="14"/>
  <c r="AO129" i="14"/>
  <c r="AN129" i="14"/>
  <c r="AM129" i="14"/>
  <c r="AQ128" i="14"/>
  <c r="AP128" i="14"/>
  <c r="AO128" i="14"/>
  <c r="AN128" i="14"/>
  <c r="AM128" i="14"/>
  <c r="AQ127" i="14"/>
  <c r="AP127" i="14"/>
  <c r="AO127" i="14"/>
  <c r="AN127" i="14"/>
  <c r="AM127" i="14"/>
  <c r="AQ126" i="14"/>
  <c r="AP126" i="14"/>
  <c r="AO126" i="14"/>
  <c r="AN126" i="14"/>
  <c r="AM126" i="14"/>
  <c r="AQ125" i="14"/>
  <c r="AP125" i="14"/>
  <c r="AO125" i="14"/>
  <c r="AN125" i="14"/>
  <c r="AM125" i="14"/>
  <c r="AQ124" i="14"/>
  <c r="AP124" i="14"/>
  <c r="AO124" i="14"/>
  <c r="AN124" i="14"/>
  <c r="AM124" i="14"/>
  <c r="AQ123" i="14"/>
  <c r="AP123" i="14"/>
  <c r="AO123" i="14"/>
  <c r="AN123" i="14"/>
  <c r="AM123" i="14"/>
  <c r="AQ122" i="14"/>
  <c r="AP122" i="14"/>
  <c r="AO122" i="14"/>
  <c r="AN122" i="14"/>
  <c r="AM122" i="14"/>
  <c r="AQ121" i="14"/>
  <c r="AP121" i="14"/>
  <c r="AO121" i="14"/>
  <c r="AN121" i="14"/>
  <c r="AM121" i="14"/>
  <c r="AQ120" i="14"/>
  <c r="AP120" i="14"/>
  <c r="AO120" i="14"/>
  <c r="AN120" i="14"/>
  <c r="AM120" i="14"/>
  <c r="AQ119" i="14"/>
  <c r="AP119" i="14"/>
  <c r="AO119" i="14"/>
  <c r="AN119" i="14"/>
  <c r="AM119" i="14"/>
  <c r="AQ118" i="14"/>
  <c r="AP118" i="14"/>
  <c r="AO118" i="14"/>
  <c r="AN118" i="14"/>
  <c r="AM118" i="14"/>
  <c r="AQ117" i="14"/>
  <c r="AP117" i="14"/>
  <c r="AO117" i="14"/>
  <c r="AN117" i="14"/>
  <c r="AM117" i="14"/>
  <c r="AQ116" i="14"/>
  <c r="AP116" i="14"/>
  <c r="AO116" i="14"/>
  <c r="AN116" i="14"/>
  <c r="AM116" i="14"/>
  <c r="AQ115" i="14"/>
  <c r="AP115" i="14"/>
  <c r="AO115" i="14"/>
  <c r="AN115" i="14"/>
  <c r="AM115" i="14"/>
  <c r="AQ114" i="14"/>
  <c r="AP114" i="14"/>
  <c r="AO114" i="14"/>
  <c r="AN114" i="14"/>
  <c r="AM114" i="14"/>
  <c r="AQ113" i="14"/>
  <c r="AP113" i="14"/>
  <c r="AO113" i="14"/>
  <c r="AN113" i="14"/>
  <c r="AM113" i="14"/>
  <c r="AQ112" i="14"/>
  <c r="AP112" i="14"/>
  <c r="AO112" i="14"/>
  <c r="AN112" i="14"/>
  <c r="AM112" i="14"/>
  <c r="AQ111" i="14"/>
  <c r="AP111" i="14"/>
  <c r="AO111" i="14"/>
  <c r="AN111" i="14"/>
  <c r="AM111" i="14"/>
  <c r="AQ110" i="14"/>
  <c r="AP110" i="14"/>
  <c r="AO110" i="14"/>
  <c r="AN110" i="14"/>
  <c r="AM110" i="14"/>
  <c r="AQ109" i="14"/>
  <c r="AP109" i="14"/>
  <c r="AO109" i="14"/>
  <c r="AN109" i="14"/>
  <c r="AM109" i="14"/>
  <c r="AQ108" i="14"/>
  <c r="AP108" i="14"/>
  <c r="AO108" i="14"/>
  <c r="AN108" i="14"/>
  <c r="AM108" i="14"/>
  <c r="AQ107" i="14"/>
  <c r="AP107" i="14"/>
  <c r="AO107" i="14"/>
  <c r="AN107" i="14"/>
  <c r="AM107" i="14"/>
  <c r="AQ106" i="14"/>
  <c r="AP106" i="14"/>
  <c r="AO106" i="14"/>
  <c r="AN106" i="14"/>
  <c r="AM106" i="14"/>
  <c r="AQ105" i="14"/>
  <c r="AP105" i="14"/>
  <c r="AO105" i="14"/>
  <c r="AN105" i="14"/>
  <c r="AM105" i="14"/>
  <c r="AQ104" i="14"/>
  <c r="AP104" i="14"/>
  <c r="AO104" i="14"/>
  <c r="AN104" i="14"/>
  <c r="AM104" i="14"/>
  <c r="AQ103" i="14"/>
  <c r="AP103" i="14"/>
  <c r="AO103" i="14"/>
  <c r="AN103" i="14"/>
  <c r="AM103" i="14"/>
  <c r="AQ102" i="14"/>
  <c r="AP102" i="14"/>
  <c r="AO102" i="14"/>
  <c r="AN102" i="14"/>
  <c r="AM102" i="14"/>
  <c r="AQ101" i="14"/>
  <c r="AP101" i="14"/>
  <c r="AO101" i="14"/>
  <c r="AN101" i="14"/>
  <c r="AM101" i="14"/>
  <c r="AQ100" i="14"/>
  <c r="AP100" i="14"/>
  <c r="AO100" i="14"/>
  <c r="AN100" i="14"/>
  <c r="AM100" i="14"/>
  <c r="AQ99" i="14"/>
  <c r="AP99" i="14"/>
  <c r="AO99" i="14"/>
  <c r="AN99" i="14"/>
  <c r="AM99" i="14"/>
  <c r="AQ98" i="14"/>
  <c r="AP98" i="14"/>
  <c r="AO98" i="14"/>
  <c r="AN98" i="14"/>
  <c r="AM98" i="14"/>
  <c r="AQ97" i="14"/>
  <c r="AP97" i="14"/>
  <c r="AO97" i="14"/>
  <c r="AN97" i="14"/>
  <c r="AM97" i="14"/>
  <c r="AQ96" i="14"/>
  <c r="AP96" i="14"/>
  <c r="AO96" i="14"/>
  <c r="AN96" i="14"/>
  <c r="AM96" i="14"/>
  <c r="AQ95" i="14"/>
  <c r="AP95" i="14"/>
  <c r="AO95" i="14"/>
  <c r="AN95" i="14"/>
  <c r="AM95" i="14"/>
  <c r="AQ94" i="14"/>
  <c r="AP94" i="14"/>
  <c r="AO94" i="14"/>
  <c r="AN94" i="14"/>
  <c r="AM94" i="14"/>
  <c r="AQ93" i="14"/>
  <c r="AP93" i="14"/>
  <c r="AO93" i="14"/>
  <c r="AN93" i="14"/>
  <c r="AM93" i="14"/>
  <c r="AQ92" i="14"/>
  <c r="AP92" i="14"/>
  <c r="AO92" i="14"/>
  <c r="AN92" i="14"/>
  <c r="AM92" i="14"/>
  <c r="AQ91" i="14"/>
  <c r="AP91" i="14"/>
  <c r="AO91" i="14"/>
  <c r="AN91" i="14"/>
  <c r="AM91" i="14"/>
  <c r="AQ90" i="14"/>
  <c r="AP90" i="14"/>
  <c r="AO90" i="14"/>
  <c r="AN90" i="14"/>
  <c r="AM90" i="14"/>
  <c r="AQ89" i="14"/>
  <c r="AP89" i="14"/>
  <c r="AO89" i="14"/>
  <c r="AN89" i="14"/>
  <c r="AM89" i="14"/>
  <c r="AQ88" i="14"/>
  <c r="AP88" i="14"/>
  <c r="AO88" i="14"/>
  <c r="AN88" i="14"/>
  <c r="AM88" i="14"/>
  <c r="AT87" i="14"/>
  <c r="AS87" i="14"/>
  <c r="AR87" i="14"/>
  <c r="AQ87" i="14"/>
  <c r="AP87" i="14"/>
  <c r="AO87" i="14"/>
  <c r="AN87" i="14"/>
  <c r="AM87" i="14"/>
  <c r="AT86" i="14"/>
  <c r="AS86" i="14"/>
  <c r="AR86" i="14"/>
  <c r="AQ86" i="14"/>
  <c r="AP86" i="14"/>
  <c r="AO86" i="14"/>
  <c r="AN86" i="14"/>
  <c r="AM86" i="14"/>
  <c r="AT85" i="14"/>
  <c r="AS85" i="14"/>
  <c r="AR85" i="14"/>
  <c r="AQ85" i="14"/>
  <c r="AP85" i="14"/>
  <c r="AO85" i="14"/>
  <c r="AN85" i="14"/>
  <c r="AM85" i="14"/>
  <c r="AT84" i="14"/>
  <c r="AS84" i="14"/>
  <c r="AR84" i="14"/>
  <c r="AQ84" i="14"/>
  <c r="AP84" i="14"/>
  <c r="AO84" i="14"/>
  <c r="AN84" i="14"/>
  <c r="AM84" i="14"/>
  <c r="AT83" i="14"/>
  <c r="AS83" i="14"/>
  <c r="AR83" i="14"/>
  <c r="AQ83" i="14"/>
  <c r="AP83" i="14"/>
  <c r="AO83" i="14"/>
  <c r="AN83" i="14"/>
  <c r="AM83" i="14"/>
  <c r="AT82" i="14"/>
  <c r="AS82" i="14"/>
  <c r="AR82" i="14"/>
  <c r="AQ82" i="14"/>
  <c r="AP82" i="14"/>
  <c r="AO82" i="14"/>
  <c r="AN82" i="14"/>
  <c r="AM82" i="14"/>
  <c r="AT81" i="14"/>
  <c r="AS81" i="14"/>
  <c r="AR81" i="14"/>
  <c r="AQ81" i="14"/>
  <c r="AP81" i="14"/>
  <c r="AO81" i="14"/>
  <c r="AN81" i="14"/>
  <c r="AM81" i="14"/>
  <c r="AT80" i="14"/>
  <c r="AS80" i="14"/>
  <c r="AR80" i="14"/>
  <c r="AQ80" i="14"/>
  <c r="AP80" i="14"/>
  <c r="AO80" i="14"/>
  <c r="AN80" i="14"/>
  <c r="AM80" i="14"/>
  <c r="AT79" i="14"/>
  <c r="AS79" i="14"/>
  <c r="AR79" i="14"/>
  <c r="AQ79" i="14"/>
  <c r="AP79" i="14"/>
  <c r="AO79" i="14"/>
  <c r="AN79" i="14"/>
  <c r="AM79" i="14"/>
  <c r="AT78" i="14"/>
  <c r="AS78" i="14"/>
  <c r="AR78" i="14"/>
  <c r="AQ78" i="14"/>
  <c r="AP78" i="14"/>
  <c r="AO78" i="14"/>
  <c r="AN78" i="14"/>
  <c r="AM78" i="14"/>
  <c r="AT77" i="14"/>
  <c r="AS77" i="14"/>
  <c r="AR77" i="14"/>
  <c r="AQ77" i="14"/>
  <c r="AP77" i="14"/>
  <c r="AO77" i="14"/>
  <c r="AN77" i="14"/>
  <c r="AM77" i="14"/>
  <c r="AT76" i="14"/>
  <c r="AS76" i="14"/>
  <c r="AR76" i="14"/>
  <c r="AQ76" i="14"/>
  <c r="AP76" i="14"/>
  <c r="AO76" i="14"/>
  <c r="AN76" i="14"/>
  <c r="AM76" i="14"/>
  <c r="AT75" i="14"/>
  <c r="AS75" i="14"/>
  <c r="AR75" i="14"/>
  <c r="AQ75" i="14"/>
  <c r="AP75" i="14"/>
  <c r="AO75" i="14"/>
  <c r="AN75" i="14"/>
  <c r="AM75" i="14"/>
  <c r="AT74" i="14"/>
  <c r="AS74" i="14"/>
  <c r="AR74" i="14"/>
  <c r="AQ74" i="14"/>
  <c r="AP74" i="14"/>
  <c r="AO74" i="14"/>
  <c r="AN74" i="14"/>
  <c r="AM74" i="14"/>
  <c r="AT73" i="14"/>
  <c r="AS73" i="14"/>
  <c r="AR73" i="14"/>
  <c r="AQ73" i="14"/>
  <c r="AP73" i="14"/>
  <c r="AO73" i="14"/>
  <c r="AN73" i="14"/>
  <c r="AM73" i="14"/>
  <c r="AT72" i="14"/>
  <c r="AS72" i="14"/>
  <c r="AR72" i="14"/>
  <c r="AQ72" i="14"/>
  <c r="AP72" i="14"/>
  <c r="AO72" i="14"/>
  <c r="AN72" i="14"/>
  <c r="AM72" i="14"/>
  <c r="AT71" i="14"/>
  <c r="AS71" i="14"/>
  <c r="AR71" i="14"/>
  <c r="AQ71" i="14"/>
  <c r="AP71" i="14"/>
  <c r="AO71" i="14"/>
  <c r="AN71" i="14"/>
  <c r="AM71" i="14"/>
  <c r="AT70" i="14"/>
  <c r="AS70" i="14"/>
  <c r="AR70" i="14"/>
  <c r="AQ70" i="14"/>
  <c r="AP70" i="14"/>
  <c r="AO70" i="14"/>
  <c r="AN70" i="14"/>
  <c r="AM70" i="14"/>
  <c r="AT69" i="14"/>
  <c r="AS69" i="14"/>
  <c r="AR69" i="14"/>
  <c r="AQ69" i="14"/>
  <c r="AP69" i="14"/>
  <c r="AO69" i="14"/>
  <c r="AN69" i="14"/>
  <c r="AM69" i="14"/>
  <c r="AT68" i="14"/>
  <c r="AS68" i="14"/>
  <c r="AR68" i="14"/>
  <c r="AQ68" i="14"/>
  <c r="AP68" i="14"/>
  <c r="AO68" i="14"/>
  <c r="AN68" i="14"/>
  <c r="AM68" i="14"/>
  <c r="AT67" i="14"/>
  <c r="AS67" i="14"/>
  <c r="AR67" i="14"/>
  <c r="AQ67" i="14"/>
  <c r="AP67" i="14"/>
  <c r="AO67" i="14"/>
  <c r="AN67" i="14"/>
  <c r="AM67" i="14"/>
  <c r="AT66" i="14"/>
  <c r="AS66" i="14"/>
  <c r="AR66" i="14"/>
  <c r="AQ66" i="14"/>
  <c r="AP66" i="14"/>
  <c r="AO66" i="14"/>
  <c r="AN66" i="14"/>
  <c r="AM66" i="14"/>
  <c r="AT65" i="14"/>
  <c r="AS65" i="14"/>
  <c r="AR65" i="14"/>
  <c r="AQ65" i="14"/>
  <c r="AP65" i="14"/>
  <c r="AO65" i="14"/>
  <c r="AN65" i="14"/>
  <c r="AM65" i="14"/>
  <c r="AT64" i="14"/>
  <c r="AS64" i="14"/>
  <c r="AR64" i="14"/>
  <c r="AQ64" i="14"/>
  <c r="AP64" i="14"/>
  <c r="AO64" i="14"/>
  <c r="AN64" i="14"/>
  <c r="AM64" i="14"/>
  <c r="AT63" i="14"/>
  <c r="AS63" i="14"/>
  <c r="AR63" i="14"/>
  <c r="AQ63" i="14"/>
  <c r="AP63" i="14"/>
  <c r="AO63" i="14"/>
  <c r="AN63" i="14"/>
  <c r="AM63" i="14"/>
  <c r="AT62" i="14"/>
  <c r="AS62" i="14"/>
  <c r="AR62" i="14"/>
  <c r="AQ62" i="14"/>
  <c r="AP62" i="14"/>
  <c r="AO62" i="14"/>
  <c r="AN62" i="14"/>
  <c r="AM62" i="14"/>
  <c r="AT61" i="14"/>
  <c r="AS61" i="14"/>
  <c r="AR61" i="14"/>
  <c r="AQ61" i="14"/>
  <c r="AP61" i="14"/>
  <c r="AO61" i="14"/>
  <c r="AN61" i="14"/>
  <c r="AM61" i="14"/>
  <c r="AT60" i="14"/>
  <c r="AS60" i="14"/>
  <c r="AR60" i="14"/>
  <c r="AQ60" i="14"/>
  <c r="AP60" i="14"/>
  <c r="AO60" i="14"/>
  <c r="AN60" i="14"/>
  <c r="AM60" i="14"/>
  <c r="AT59" i="14"/>
  <c r="AS59" i="14"/>
  <c r="AR59" i="14"/>
  <c r="AQ59" i="14"/>
  <c r="AP59" i="14"/>
  <c r="AO59" i="14"/>
  <c r="AN59" i="14"/>
  <c r="AM59" i="14"/>
  <c r="AT58" i="14"/>
  <c r="AS58" i="14"/>
  <c r="AR58" i="14"/>
  <c r="AQ58" i="14"/>
  <c r="AP58" i="14"/>
  <c r="AO58" i="14"/>
  <c r="AN58" i="14"/>
  <c r="AM58" i="14"/>
  <c r="AT57" i="14"/>
  <c r="AS57" i="14"/>
  <c r="AR57" i="14"/>
  <c r="AQ57" i="14"/>
  <c r="AP57" i="14"/>
  <c r="AO57" i="14"/>
  <c r="AN57" i="14"/>
  <c r="AM57" i="14"/>
  <c r="AT56" i="14"/>
  <c r="AS56" i="14"/>
  <c r="AR56" i="14"/>
  <c r="AQ56" i="14"/>
  <c r="AP56" i="14"/>
  <c r="AO56" i="14"/>
  <c r="AN56" i="14"/>
  <c r="AM56" i="14"/>
  <c r="AT55" i="14"/>
  <c r="AS55" i="14"/>
  <c r="AR55" i="14"/>
  <c r="AQ55" i="14"/>
  <c r="AP55" i="14"/>
  <c r="AO55" i="14"/>
  <c r="AN55" i="14"/>
  <c r="AM55" i="14"/>
  <c r="AT54" i="14"/>
  <c r="AS54" i="14"/>
  <c r="AR54" i="14"/>
  <c r="AQ54" i="14"/>
  <c r="AP54" i="14"/>
  <c r="AO54" i="14"/>
  <c r="AN54" i="14"/>
  <c r="AM54" i="14"/>
  <c r="AT53" i="14"/>
  <c r="AS53" i="14"/>
  <c r="AR53" i="14"/>
  <c r="AQ53" i="14"/>
  <c r="AP53" i="14"/>
  <c r="AO53" i="14"/>
  <c r="AN53" i="14"/>
  <c r="AM53" i="14"/>
  <c r="AT52" i="14"/>
  <c r="AS52" i="14"/>
  <c r="AR52" i="14"/>
  <c r="AQ52" i="14"/>
  <c r="AP52" i="14"/>
  <c r="AO52" i="14"/>
  <c r="AN52" i="14"/>
  <c r="AM52" i="14"/>
  <c r="AT51" i="14"/>
  <c r="AS51" i="14"/>
  <c r="AR51" i="14"/>
  <c r="AQ51" i="14"/>
  <c r="AP51" i="14"/>
  <c r="AO51" i="14"/>
  <c r="AN51" i="14"/>
  <c r="AM51" i="14"/>
  <c r="AT50" i="14"/>
  <c r="AS50" i="14"/>
  <c r="AR50" i="14"/>
  <c r="AQ50" i="14"/>
  <c r="AP50" i="14"/>
  <c r="AO50" i="14"/>
  <c r="AN50" i="14"/>
  <c r="AM50" i="14"/>
  <c r="AT49" i="14"/>
  <c r="AS49" i="14"/>
  <c r="AR49" i="14"/>
  <c r="AQ49" i="14"/>
  <c r="AP49" i="14"/>
  <c r="AO49" i="14"/>
  <c r="AN49" i="14"/>
  <c r="AM49" i="14"/>
  <c r="AT48" i="14"/>
  <c r="AS48" i="14"/>
  <c r="AR48" i="14"/>
  <c r="AQ48" i="14"/>
  <c r="AP48" i="14"/>
  <c r="AO48" i="14"/>
  <c r="AN48" i="14"/>
  <c r="AM48" i="14"/>
  <c r="AT47" i="14"/>
  <c r="AS47" i="14"/>
  <c r="AQ47" i="14"/>
  <c r="AP47" i="14"/>
  <c r="AO47" i="14"/>
  <c r="AN47" i="14"/>
  <c r="AM47" i="14"/>
  <c r="AT46" i="14"/>
  <c r="AS46" i="14"/>
  <c r="AQ46" i="14"/>
  <c r="AP46" i="14"/>
  <c r="AO46" i="14"/>
  <c r="AN46" i="14"/>
  <c r="AM46" i="14"/>
  <c r="AT45" i="14"/>
  <c r="AS45" i="14"/>
  <c r="AQ45" i="14"/>
  <c r="AP45" i="14"/>
  <c r="AO45" i="14"/>
  <c r="AN45" i="14"/>
  <c r="AM45" i="14"/>
  <c r="AT44" i="14"/>
  <c r="AS44" i="14"/>
  <c r="AQ44" i="14"/>
  <c r="AP44" i="14"/>
  <c r="AO44" i="14"/>
  <c r="AN44" i="14"/>
  <c r="AM44" i="14"/>
  <c r="AT43" i="14"/>
  <c r="AS43" i="14"/>
  <c r="AQ43" i="14"/>
  <c r="AP43" i="14"/>
  <c r="AO43" i="14"/>
  <c r="AN43" i="14"/>
  <c r="AM43" i="14"/>
  <c r="AT42" i="14"/>
  <c r="AS42" i="14"/>
  <c r="AQ42" i="14"/>
  <c r="AP42" i="14"/>
  <c r="AO42" i="14"/>
  <c r="AN42" i="14"/>
  <c r="AM42" i="14"/>
  <c r="AT41" i="14"/>
  <c r="AS41" i="14"/>
  <c r="AQ41" i="14"/>
  <c r="AP41" i="14"/>
  <c r="AO41" i="14"/>
  <c r="AN41" i="14"/>
  <c r="AM41" i="14"/>
  <c r="AT40" i="14"/>
  <c r="AS40" i="14"/>
  <c r="AQ40" i="14"/>
  <c r="AP40" i="14"/>
  <c r="AO40" i="14"/>
  <c r="AN40" i="14"/>
  <c r="AM40" i="14"/>
  <c r="AT39" i="14"/>
  <c r="AS39" i="14"/>
  <c r="AQ39" i="14"/>
  <c r="AP39" i="14"/>
  <c r="AO39" i="14"/>
  <c r="AN39" i="14"/>
  <c r="AM39" i="14"/>
  <c r="AT38" i="14"/>
  <c r="AS38" i="14"/>
  <c r="AQ38" i="14"/>
  <c r="AP38" i="14"/>
  <c r="AO38" i="14"/>
  <c r="AN38" i="14"/>
  <c r="AM38" i="14"/>
  <c r="AT37" i="14"/>
  <c r="AS37" i="14"/>
  <c r="AQ37" i="14"/>
  <c r="AP37" i="14"/>
  <c r="AO37" i="14"/>
  <c r="AN37" i="14"/>
  <c r="AM37" i="14"/>
  <c r="AT36" i="14"/>
  <c r="AS36" i="14"/>
  <c r="AQ36" i="14"/>
  <c r="AP36" i="14"/>
  <c r="AO36" i="14"/>
  <c r="AN36" i="14"/>
  <c r="AM36" i="14"/>
  <c r="AT35" i="14"/>
  <c r="AS35" i="14"/>
  <c r="AQ35" i="14"/>
  <c r="AP35" i="14"/>
  <c r="AO35" i="14"/>
  <c r="AN35" i="14"/>
  <c r="AM35" i="14"/>
  <c r="AT34" i="14"/>
  <c r="AS34" i="14"/>
  <c r="AQ34" i="14"/>
  <c r="AP34" i="14"/>
  <c r="AO34" i="14"/>
  <c r="AN34" i="14"/>
  <c r="AM34" i="14"/>
  <c r="AT33" i="14"/>
  <c r="AS33" i="14"/>
  <c r="AQ33" i="14"/>
  <c r="AP33" i="14"/>
  <c r="AO33" i="14"/>
  <c r="AN33" i="14"/>
  <c r="AM33" i="14"/>
  <c r="U31" i="14"/>
  <c r="C31" i="14"/>
  <c r="W26" i="14"/>
  <c r="W8" i="14" s="1"/>
  <c r="E26" i="14"/>
  <c r="W25" i="14"/>
  <c r="E25" i="14"/>
  <c r="E7" i="14" s="1"/>
  <c r="W24" i="14"/>
  <c r="W6" i="14" s="1"/>
  <c r="E24" i="14"/>
  <c r="E6" i="14" s="1"/>
  <c r="W23" i="14"/>
  <c r="W5" i="14" s="1"/>
  <c r="E23" i="14"/>
  <c r="U13" i="14"/>
  <c r="C13" i="14"/>
  <c r="AJ10" i="14"/>
  <c r="Q10" i="14"/>
  <c r="AJ8" i="14"/>
  <c r="AI8" i="14"/>
  <c r="AH8" i="14"/>
  <c r="AB8" i="14"/>
  <c r="AA8" i="14"/>
  <c r="Z8" i="14"/>
  <c r="Y8" i="14"/>
  <c r="X8" i="14"/>
  <c r="R8" i="14"/>
  <c r="Q8" i="14"/>
  <c r="P8" i="14"/>
  <c r="J8" i="14"/>
  <c r="I8" i="14"/>
  <c r="H8" i="14"/>
  <c r="G8" i="14"/>
  <c r="F8" i="14"/>
  <c r="E8" i="14"/>
  <c r="AJ7" i="14"/>
  <c r="AI7" i="14"/>
  <c r="AH7" i="14"/>
  <c r="AB7" i="14"/>
  <c r="AA7" i="14"/>
  <c r="Z7" i="14"/>
  <c r="Y7" i="14"/>
  <c r="X7" i="14"/>
  <c r="W7" i="14"/>
  <c r="R7" i="14"/>
  <c r="Q7" i="14"/>
  <c r="P7" i="14"/>
  <c r="J7" i="14"/>
  <c r="I7" i="14"/>
  <c r="H7" i="14"/>
  <c r="G7" i="14"/>
  <c r="F7" i="14"/>
  <c r="AJ6" i="14"/>
  <c r="AI6" i="14"/>
  <c r="AH6" i="14"/>
  <c r="AB6" i="14"/>
  <c r="AA6" i="14"/>
  <c r="Z6" i="14"/>
  <c r="Y6" i="14"/>
  <c r="X6" i="14"/>
  <c r="R6" i="14"/>
  <c r="Q6" i="14"/>
  <c r="P6" i="14"/>
  <c r="J6" i="14"/>
  <c r="I6" i="14"/>
  <c r="H6" i="14"/>
  <c r="G6" i="14"/>
  <c r="F6" i="14"/>
  <c r="AJ5" i="14"/>
  <c r="AI5" i="14"/>
  <c r="AI10" i="14" s="1"/>
  <c r="AH5" i="14"/>
  <c r="AB5" i="14"/>
  <c r="AA5" i="14"/>
  <c r="Z5" i="14"/>
  <c r="Y5" i="14"/>
  <c r="X5" i="14"/>
  <c r="R5" i="14"/>
  <c r="R10" i="14" s="1"/>
  <c r="Q5" i="14"/>
  <c r="P5" i="14"/>
  <c r="P10" i="14" s="1"/>
  <c r="J5" i="14"/>
  <c r="I5" i="14"/>
  <c r="H5" i="14"/>
  <c r="G5" i="14"/>
  <c r="F5" i="14"/>
  <c r="E5" i="14"/>
  <c r="AL2" i="14"/>
  <c r="U2" i="14"/>
  <c r="T2" i="14"/>
  <c r="C2" i="14"/>
  <c r="X654" i="13"/>
  <c r="H654" i="13"/>
  <c r="G654" i="13"/>
  <c r="Z653" i="13"/>
  <c r="X653" i="13"/>
  <c r="H653" i="13"/>
  <c r="F653" i="13"/>
  <c r="AB652" i="13"/>
  <c r="X652" i="13"/>
  <c r="J652" i="13"/>
  <c r="I652" i="13"/>
  <c r="AB651" i="13"/>
  <c r="Z651" i="13"/>
  <c r="J651" i="13"/>
  <c r="I651" i="13"/>
  <c r="F651" i="13"/>
  <c r="AB649" i="13"/>
  <c r="AB654" i="13" s="1"/>
  <c r="AA649" i="13"/>
  <c r="AA654" i="13" s="1"/>
  <c r="Z649" i="13"/>
  <c r="Z654" i="13" s="1"/>
  <c r="Y649" i="13"/>
  <c r="Y654" i="13" s="1"/>
  <c r="X649" i="13"/>
  <c r="J649" i="13"/>
  <c r="J654" i="13" s="1"/>
  <c r="I649" i="13"/>
  <c r="I654" i="13" s="1"/>
  <c r="H649" i="13"/>
  <c r="G649" i="13"/>
  <c r="F649" i="13"/>
  <c r="F654" i="13" s="1"/>
  <c r="AB648" i="13"/>
  <c r="AB653" i="13" s="1"/>
  <c r="AA648" i="13"/>
  <c r="AA653" i="13" s="1"/>
  <c r="Z648" i="13"/>
  <c r="Y648" i="13"/>
  <c r="Y653" i="13" s="1"/>
  <c r="X648" i="13"/>
  <c r="J648" i="13"/>
  <c r="I648" i="13"/>
  <c r="H648" i="13"/>
  <c r="G648" i="13"/>
  <c r="G653" i="13" s="1"/>
  <c r="F648" i="13"/>
  <c r="AB647" i="13"/>
  <c r="AA647" i="13"/>
  <c r="Z647" i="13"/>
  <c r="Y647" i="13"/>
  <c r="Y652" i="13" s="1"/>
  <c r="X647" i="13"/>
  <c r="J647" i="13"/>
  <c r="I647" i="13"/>
  <c r="H647" i="13"/>
  <c r="H652" i="13" s="1"/>
  <c r="G647" i="13"/>
  <c r="G652" i="13" s="1"/>
  <c r="F647" i="13"/>
  <c r="F652" i="13" s="1"/>
  <c r="AB646" i="13"/>
  <c r="AA646" i="13"/>
  <c r="Z646" i="13"/>
  <c r="Y646" i="13"/>
  <c r="Y651" i="13" s="1"/>
  <c r="X646" i="13"/>
  <c r="X651" i="13" s="1"/>
  <c r="J646" i="13"/>
  <c r="I646" i="13"/>
  <c r="H646" i="13"/>
  <c r="H651" i="13" s="1"/>
  <c r="G646" i="13"/>
  <c r="G651" i="13" s="1"/>
  <c r="F646" i="13"/>
  <c r="AB644" i="13"/>
  <c r="AA644" i="13"/>
  <c r="Z644" i="13"/>
  <c r="Y644" i="13"/>
  <c r="X644" i="13"/>
  <c r="J644" i="13"/>
  <c r="I644" i="13"/>
  <c r="H644" i="13"/>
  <c r="G644" i="13"/>
  <c r="F644" i="13"/>
  <c r="AB643" i="13"/>
  <c r="AA643" i="13"/>
  <c r="Z643" i="13"/>
  <c r="Y643" i="13"/>
  <c r="X643" i="13"/>
  <c r="J643" i="13"/>
  <c r="J653" i="13" s="1"/>
  <c r="I643" i="13"/>
  <c r="I653" i="13" s="1"/>
  <c r="H643" i="13"/>
  <c r="G643" i="13"/>
  <c r="F643" i="13"/>
  <c r="AB642" i="13"/>
  <c r="AA642" i="13"/>
  <c r="AA652" i="13" s="1"/>
  <c r="Z642" i="13"/>
  <c r="Y642" i="13"/>
  <c r="X642" i="13"/>
  <c r="J642" i="13"/>
  <c r="I642" i="13"/>
  <c r="H642" i="13"/>
  <c r="G642" i="13"/>
  <c r="F642" i="13"/>
  <c r="AB641" i="13"/>
  <c r="AA641" i="13"/>
  <c r="Z641" i="13"/>
  <c r="Y641" i="13"/>
  <c r="X641" i="13"/>
  <c r="J641" i="13"/>
  <c r="I641" i="13"/>
  <c r="H641" i="13"/>
  <c r="G641" i="13"/>
  <c r="F641" i="13"/>
  <c r="AQ637" i="13"/>
  <c r="AP637" i="13"/>
  <c r="AO637" i="13"/>
  <c r="AN637" i="13"/>
  <c r="AM637" i="13"/>
  <c r="AQ636" i="13"/>
  <c r="AP636" i="13"/>
  <c r="AO636" i="13"/>
  <c r="AN636" i="13"/>
  <c r="AM636" i="13"/>
  <c r="AQ635" i="13"/>
  <c r="AP635" i="13"/>
  <c r="AO635" i="13"/>
  <c r="AN635" i="13"/>
  <c r="AM635" i="13"/>
  <c r="AQ634" i="13"/>
  <c r="AP634" i="13"/>
  <c r="AO634" i="13"/>
  <c r="AN634" i="13"/>
  <c r="AM634" i="13"/>
  <c r="AQ633" i="13"/>
  <c r="AP633" i="13"/>
  <c r="AO633" i="13"/>
  <c r="AN633" i="13"/>
  <c r="AM633" i="13"/>
  <c r="AQ632" i="13"/>
  <c r="AP632" i="13"/>
  <c r="AO632" i="13"/>
  <c r="AN632" i="13"/>
  <c r="AM632" i="13"/>
  <c r="AQ631" i="13"/>
  <c r="AP631" i="13"/>
  <c r="AO631" i="13"/>
  <c r="AN631" i="13"/>
  <c r="AM631" i="13"/>
  <c r="AQ630" i="13"/>
  <c r="AP630" i="13"/>
  <c r="AO630" i="13"/>
  <c r="AN630" i="13"/>
  <c r="AM630" i="13"/>
  <c r="AQ629" i="13"/>
  <c r="AP629" i="13"/>
  <c r="AO629" i="13"/>
  <c r="AN629" i="13"/>
  <c r="AM629" i="13"/>
  <c r="AQ628" i="13"/>
  <c r="AP628" i="13"/>
  <c r="AO628" i="13"/>
  <c r="AN628" i="13"/>
  <c r="AM628" i="13"/>
  <c r="AQ627" i="13"/>
  <c r="AP627" i="13"/>
  <c r="AO627" i="13"/>
  <c r="AN627" i="13"/>
  <c r="AM627" i="13"/>
  <c r="AQ626" i="13"/>
  <c r="AP626" i="13"/>
  <c r="AO626" i="13"/>
  <c r="AN626" i="13"/>
  <c r="AM626" i="13"/>
  <c r="AQ625" i="13"/>
  <c r="AP625" i="13"/>
  <c r="AO625" i="13"/>
  <c r="AN625" i="13"/>
  <c r="AM625" i="13"/>
  <c r="AQ624" i="13"/>
  <c r="AP624" i="13"/>
  <c r="AO624" i="13"/>
  <c r="AN624" i="13"/>
  <c r="AM624" i="13"/>
  <c r="AQ623" i="13"/>
  <c r="AP623" i="13"/>
  <c r="AO623" i="13"/>
  <c r="AN623" i="13"/>
  <c r="AM623" i="13"/>
  <c r="AQ622" i="13"/>
  <c r="AP622" i="13"/>
  <c r="AO622" i="13"/>
  <c r="AN622" i="13"/>
  <c r="AM622" i="13"/>
  <c r="AQ621" i="13"/>
  <c r="AP621" i="13"/>
  <c r="AO621" i="13"/>
  <c r="AN621" i="13"/>
  <c r="AM621" i="13"/>
  <c r="AQ620" i="13"/>
  <c r="AP620" i="13"/>
  <c r="AO620" i="13"/>
  <c r="AN620" i="13"/>
  <c r="AM620" i="13"/>
  <c r="AQ619" i="13"/>
  <c r="AP619" i="13"/>
  <c r="AO619" i="13"/>
  <c r="AN619" i="13"/>
  <c r="AM619" i="13"/>
  <c r="AQ618" i="13"/>
  <c r="AP618" i="13"/>
  <c r="AO618" i="13"/>
  <c r="AN618" i="13"/>
  <c r="AM618" i="13"/>
  <c r="AQ617" i="13"/>
  <c r="AP617" i="13"/>
  <c r="AO617" i="13"/>
  <c r="AN617" i="13"/>
  <c r="AM617" i="13"/>
  <c r="AQ616" i="13"/>
  <c r="AP616" i="13"/>
  <c r="AO616" i="13"/>
  <c r="AN616" i="13"/>
  <c r="AM616" i="13"/>
  <c r="AQ615" i="13"/>
  <c r="AP615" i="13"/>
  <c r="AO615" i="13"/>
  <c r="AN615" i="13"/>
  <c r="AM615" i="13"/>
  <c r="AQ614" i="13"/>
  <c r="AP614" i="13"/>
  <c r="AO614" i="13"/>
  <c r="AN614" i="13"/>
  <c r="AM614" i="13"/>
  <c r="AQ613" i="13"/>
  <c r="AP613" i="13"/>
  <c r="AO613" i="13"/>
  <c r="AN613" i="13"/>
  <c r="AM613" i="13"/>
  <c r="AQ612" i="13"/>
  <c r="AP612" i="13"/>
  <c r="AO612" i="13"/>
  <c r="AN612" i="13"/>
  <c r="AM612" i="13"/>
  <c r="AQ611" i="13"/>
  <c r="AP611" i="13"/>
  <c r="AO611" i="13"/>
  <c r="AN611" i="13"/>
  <c r="AM611" i="13"/>
  <c r="AQ610" i="13"/>
  <c r="AP610" i="13"/>
  <c r="AO610" i="13"/>
  <c r="AN610" i="13"/>
  <c r="AM610" i="13"/>
  <c r="AQ609" i="13"/>
  <c r="AP609" i="13"/>
  <c r="AO609" i="13"/>
  <c r="AN609" i="13"/>
  <c r="AM609" i="13"/>
  <c r="AQ608" i="13"/>
  <c r="AP608" i="13"/>
  <c r="AO608" i="13"/>
  <c r="AN608" i="13"/>
  <c r="AM608" i="13"/>
  <c r="AQ607" i="13"/>
  <c r="AP607" i="13"/>
  <c r="AO607" i="13"/>
  <c r="AN607" i="13"/>
  <c r="AM607" i="13"/>
  <c r="AQ606" i="13"/>
  <c r="AP606" i="13"/>
  <c r="AO606" i="13"/>
  <c r="AN606" i="13"/>
  <c r="AM606" i="13"/>
  <c r="AQ605" i="13"/>
  <c r="AP605" i="13"/>
  <c r="AO605" i="13"/>
  <c r="AN605" i="13"/>
  <c r="AM605" i="13"/>
  <c r="AQ604" i="13"/>
  <c r="AP604" i="13"/>
  <c r="AO604" i="13"/>
  <c r="AN604" i="13"/>
  <c r="AM604" i="13"/>
  <c r="AQ603" i="13"/>
  <c r="AP603" i="13"/>
  <c r="AO603" i="13"/>
  <c r="AN603" i="13"/>
  <c r="AM603" i="13"/>
  <c r="AQ602" i="13"/>
  <c r="AP602" i="13"/>
  <c r="AO602" i="13"/>
  <c r="AN602" i="13"/>
  <c r="AM602" i="13"/>
  <c r="AQ601" i="13"/>
  <c r="AP601" i="13"/>
  <c r="AO601" i="13"/>
  <c r="AN601" i="13"/>
  <c r="AM601" i="13"/>
  <c r="AQ600" i="13"/>
  <c r="AP600" i="13"/>
  <c r="AO600" i="13"/>
  <c r="AN600" i="13"/>
  <c r="AM600" i="13"/>
  <c r="AQ599" i="13"/>
  <c r="AP599" i="13"/>
  <c r="AO599" i="13"/>
  <c r="AN599" i="13"/>
  <c r="AM599" i="13"/>
  <c r="AQ598" i="13"/>
  <c r="AP598" i="13"/>
  <c r="AO598" i="13"/>
  <c r="AN598" i="13"/>
  <c r="AM598" i="13"/>
  <c r="AQ597" i="13"/>
  <c r="AP597" i="13"/>
  <c r="AO597" i="13"/>
  <c r="AN597" i="13"/>
  <c r="AM597" i="13"/>
  <c r="AQ596" i="13"/>
  <c r="AP596" i="13"/>
  <c r="AO596" i="13"/>
  <c r="AN596" i="13"/>
  <c r="AM596" i="13"/>
  <c r="AQ595" i="13"/>
  <c r="AP595" i="13"/>
  <c r="AO595" i="13"/>
  <c r="AN595" i="13"/>
  <c r="AM595" i="13"/>
  <c r="AQ594" i="13"/>
  <c r="AP594" i="13"/>
  <c r="AO594" i="13"/>
  <c r="AN594" i="13"/>
  <c r="AM594" i="13"/>
  <c r="AQ593" i="13"/>
  <c r="AP593" i="13"/>
  <c r="AO593" i="13"/>
  <c r="AN593" i="13"/>
  <c r="AM593" i="13"/>
  <c r="AQ592" i="13"/>
  <c r="AP592" i="13"/>
  <c r="AO592" i="13"/>
  <c r="AN592" i="13"/>
  <c r="AM592" i="13"/>
  <c r="AQ591" i="13"/>
  <c r="AP591" i="13"/>
  <c r="AO591" i="13"/>
  <c r="AN591" i="13"/>
  <c r="AM591" i="13"/>
  <c r="AQ590" i="13"/>
  <c r="AP590" i="13"/>
  <c r="AO590" i="13"/>
  <c r="AN590" i="13"/>
  <c r="AM590" i="13"/>
  <c r="AQ589" i="13"/>
  <c r="AP589" i="13"/>
  <c r="AO589" i="13"/>
  <c r="AN589" i="13"/>
  <c r="AM589" i="13"/>
  <c r="AQ588" i="13"/>
  <c r="AP588" i="13"/>
  <c r="AO588" i="13"/>
  <c r="AN588" i="13"/>
  <c r="AM588" i="13"/>
  <c r="AQ587" i="13"/>
  <c r="AP587" i="13"/>
  <c r="AO587" i="13"/>
  <c r="AN587" i="13"/>
  <c r="AM587" i="13"/>
  <c r="AQ586" i="13"/>
  <c r="AP586" i="13"/>
  <c r="AO586" i="13"/>
  <c r="AN586" i="13"/>
  <c r="AM586" i="13"/>
  <c r="AQ585" i="13"/>
  <c r="AP585" i="13"/>
  <c r="AO585" i="13"/>
  <c r="AN585" i="13"/>
  <c r="AM585" i="13"/>
  <c r="AQ584" i="13"/>
  <c r="AP584" i="13"/>
  <c r="AO584" i="13"/>
  <c r="AN584" i="13"/>
  <c r="AM584" i="13"/>
  <c r="AQ583" i="13"/>
  <c r="AP583" i="13"/>
  <c r="AO583" i="13"/>
  <c r="AN583" i="13"/>
  <c r="AM583" i="13"/>
  <c r="AQ582" i="13"/>
  <c r="AP582" i="13"/>
  <c r="AO582" i="13"/>
  <c r="AN582" i="13"/>
  <c r="AM582" i="13"/>
  <c r="AQ581" i="13"/>
  <c r="AP581" i="13"/>
  <c r="AO581" i="13"/>
  <c r="AN581" i="13"/>
  <c r="AM581" i="13"/>
  <c r="AQ580" i="13"/>
  <c r="AP580" i="13"/>
  <c r="AO580" i="13"/>
  <c r="AN580" i="13"/>
  <c r="AM580" i="13"/>
  <c r="AQ579" i="13"/>
  <c r="AP579" i="13"/>
  <c r="AO579" i="13"/>
  <c r="AN579" i="13"/>
  <c r="AM579" i="13"/>
  <c r="AQ578" i="13"/>
  <c r="AP578" i="13"/>
  <c r="AO578" i="13"/>
  <c r="AN578" i="13"/>
  <c r="AM578" i="13"/>
  <c r="AQ577" i="13"/>
  <c r="AP577" i="13"/>
  <c r="AO577" i="13"/>
  <c r="AN577" i="13"/>
  <c r="AM577" i="13"/>
  <c r="AQ576" i="13"/>
  <c r="AP576" i="13"/>
  <c r="AO576" i="13"/>
  <c r="AN576" i="13"/>
  <c r="AM576" i="13"/>
  <c r="AQ575" i="13"/>
  <c r="AP575" i="13"/>
  <c r="AO575" i="13"/>
  <c r="AN575" i="13"/>
  <c r="AM575" i="13"/>
  <c r="AQ574" i="13"/>
  <c r="AP574" i="13"/>
  <c r="AO574" i="13"/>
  <c r="AN574" i="13"/>
  <c r="AM574" i="13"/>
  <c r="AQ573" i="13"/>
  <c r="AP573" i="13"/>
  <c r="AO573" i="13"/>
  <c r="AN573" i="13"/>
  <c r="AM573" i="13"/>
  <c r="AQ572" i="13"/>
  <c r="AP572" i="13"/>
  <c r="AO572" i="13"/>
  <c r="AN572" i="13"/>
  <c r="AM572" i="13"/>
  <c r="AQ571" i="13"/>
  <c r="AP571" i="13"/>
  <c r="AO571" i="13"/>
  <c r="AN571" i="13"/>
  <c r="AM571" i="13"/>
  <c r="AQ570" i="13"/>
  <c r="AP570" i="13"/>
  <c r="AO570" i="13"/>
  <c r="AN570" i="13"/>
  <c r="AM570" i="13"/>
  <c r="AQ569" i="13"/>
  <c r="AP569" i="13"/>
  <c r="AO569" i="13"/>
  <c r="AN569" i="13"/>
  <c r="AM569" i="13"/>
  <c r="AQ568" i="13"/>
  <c r="AP568" i="13"/>
  <c r="AO568" i="13"/>
  <c r="AN568" i="13"/>
  <c r="AM568" i="13"/>
  <c r="AQ567" i="13"/>
  <c r="AP567" i="13"/>
  <c r="AO567" i="13"/>
  <c r="AN567" i="13"/>
  <c r="AM567" i="13"/>
  <c r="AQ566" i="13"/>
  <c r="AP566" i="13"/>
  <c r="AO566" i="13"/>
  <c r="AN566" i="13"/>
  <c r="AM566" i="13"/>
  <c r="AQ565" i="13"/>
  <c r="AP565" i="13"/>
  <c r="AO565" i="13"/>
  <c r="AN565" i="13"/>
  <c r="AM565" i="13"/>
  <c r="AQ564" i="13"/>
  <c r="AP564" i="13"/>
  <c r="AO564" i="13"/>
  <c r="AN564" i="13"/>
  <c r="AM564" i="13"/>
  <c r="AQ563" i="13"/>
  <c r="AP563" i="13"/>
  <c r="AO563" i="13"/>
  <c r="AN563" i="13"/>
  <c r="AM563" i="13"/>
  <c r="AQ562" i="13"/>
  <c r="AP562" i="13"/>
  <c r="AO562" i="13"/>
  <c r="AN562" i="13"/>
  <c r="AM562" i="13"/>
  <c r="AQ561" i="13"/>
  <c r="AP561" i="13"/>
  <c r="AO561" i="13"/>
  <c r="AN561" i="13"/>
  <c r="AM561" i="13"/>
  <c r="AQ560" i="13"/>
  <c r="AP560" i="13"/>
  <c r="AO560" i="13"/>
  <c r="AN560" i="13"/>
  <c r="AM560" i="13"/>
  <c r="AQ559" i="13"/>
  <c r="AP559" i="13"/>
  <c r="AO559" i="13"/>
  <c r="AN559" i="13"/>
  <c r="AM559" i="13"/>
  <c r="AQ558" i="13"/>
  <c r="AP558" i="13"/>
  <c r="AO558" i="13"/>
  <c r="AN558" i="13"/>
  <c r="AM558" i="13"/>
  <c r="AQ557" i="13"/>
  <c r="AP557" i="13"/>
  <c r="AO557" i="13"/>
  <c r="AN557" i="13"/>
  <c r="AM557" i="13"/>
  <c r="AQ556" i="13"/>
  <c r="AP556" i="13"/>
  <c r="AO556" i="13"/>
  <c r="AN556" i="13"/>
  <c r="AM556" i="13"/>
  <c r="AQ555" i="13"/>
  <c r="AP555" i="13"/>
  <c r="AO555" i="13"/>
  <c r="AN555" i="13"/>
  <c r="AM555" i="13"/>
  <c r="AQ554" i="13"/>
  <c r="AP554" i="13"/>
  <c r="AO554" i="13"/>
  <c r="AN554" i="13"/>
  <c r="AM554" i="13"/>
  <c r="AQ553" i="13"/>
  <c r="AP553" i="13"/>
  <c r="AO553" i="13"/>
  <c r="AN553" i="13"/>
  <c r="AM553" i="13"/>
  <c r="AQ552" i="13"/>
  <c r="AP552" i="13"/>
  <c r="AO552" i="13"/>
  <c r="AN552" i="13"/>
  <c r="AM552" i="13"/>
  <c r="AQ551" i="13"/>
  <c r="AP551" i="13"/>
  <c r="AO551" i="13"/>
  <c r="AN551" i="13"/>
  <c r="AM551" i="13"/>
  <c r="AQ550" i="13"/>
  <c r="AP550" i="13"/>
  <c r="AO550" i="13"/>
  <c r="AN550" i="13"/>
  <c r="AM550" i="13"/>
  <c r="AQ549" i="13"/>
  <c r="AP549" i="13"/>
  <c r="AO549" i="13"/>
  <c r="AN549" i="13"/>
  <c r="AM549" i="13"/>
  <c r="AQ548" i="13"/>
  <c r="AP548" i="13"/>
  <c r="AO548" i="13"/>
  <c r="AN548" i="13"/>
  <c r="AM548" i="13"/>
  <c r="AQ547" i="13"/>
  <c r="AP547" i="13"/>
  <c r="AO547" i="13"/>
  <c r="AN547" i="13"/>
  <c r="AM547" i="13"/>
  <c r="AQ546" i="13"/>
  <c r="AP546" i="13"/>
  <c r="AO546" i="13"/>
  <c r="AN546" i="13"/>
  <c r="AM546" i="13"/>
  <c r="AQ545" i="13"/>
  <c r="AP545" i="13"/>
  <c r="AO545" i="13"/>
  <c r="AN545" i="13"/>
  <c r="AM545" i="13"/>
  <c r="AQ544" i="13"/>
  <c r="AP544" i="13"/>
  <c r="AO544" i="13"/>
  <c r="AN544" i="13"/>
  <c r="AM544" i="13"/>
  <c r="AQ543" i="13"/>
  <c r="AP543" i="13"/>
  <c r="AO543" i="13"/>
  <c r="AN543" i="13"/>
  <c r="AM543" i="13"/>
  <c r="AQ542" i="13"/>
  <c r="AP542" i="13"/>
  <c r="AO542" i="13"/>
  <c r="AN542" i="13"/>
  <c r="AM542" i="13"/>
  <c r="AQ541" i="13"/>
  <c r="AP541" i="13"/>
  <c r="AO541" i="13"/>
  <c r="AN541" i="13"/>
  <c r="AM541" i="13"/>
  <c r="AQ540" i="13"/>
  <c r="AP540" i="13"/>
  <c r="AO540" i="13"/>
  <c r="AN540" i="13"/>
  <c r="AM540" i="13"/>
  <c r="AQ539" i="13"/>
  <c r="AP539" i="13"/>
  <c r="AO539" i="13"/>
  <c r="AN539" i="13"/>
  <c r="AM539" i="13"/>
  <c r="AQ538" i="13"/>
  <c r="AP538" i="13"/>
  <c r="AO538" i="13"/>
  <c r="AN538" i="13"/>
  <c r="AM538" i="13"/>
  <c r="AQ537" i="13"/>
  <c r="AP537" i="13"/>
  <c r="AO537" i="13"/>
  <c r="AN537" i="13"/>
  <c r="AM537" i="13"/>
  <c r="AQ536" i="13"/>
  <c r="AP536" i="13"/>
  <c r="AO536" i="13"/>
  <c r="AN536" i="13"/>
  <c r="AM536" i="13"/>
  <c r="AQ535" i="13"/>
  <c r="AP535" i="13"/>
  <c r="AO535" i="13"/>
  <c r="AN535" i="13"/>
  <c r="AM535" i="13"/>
  <c r="AQ534" i="13"/>
  <c r="AP534" i="13"/>
  <c r="AO534" i="13"/>
  <c r="AN534" i="13"/>
  <c r="AM534" i="13"/>
  <c r="AQ533" i="13"/>
  <c r="AP533" i="13"/>
  <c r="AO533" i="13"/>
  <c r="AN533" i="13"/>
  <c r="AM533" i="13"/>
  <c r="AQ532" i="13"/>
  <c r="AP532" i="13"/>
  <c r="AO532" i="13"/>
  <c r="AN532" i="13"/>
  <c r="AM532" i="13"/>
  <c r="AQ531" i="13"/>
  <c r="AP531" i="13"/>
  <c r="AO531" i="13"/>
  <c r="AN531" i="13"/>
  <c r="AM531" i="13"/>
  <c r="AQ530" i="13"/>
  <c r="AP530" i="13"/>
  <c r="AO530" i="13"/>
  <c r="AN530" i="13"/>
  <c r="AM530" i="13"/>
  <c r="AQ529" i="13"/>
  <c r="AP529" i="13"/>
  <c r="AO529" i="13"/>
  <c r="AN529" i="13"/>
  <c r="AM529" i="13"/>
  <c r="AQ528" i="13"/>
  <c r="AP528" i="13"/>
  <c r="AO528" i="13"/>
  <c r="AN528" i="13"/>
  <c r="AM528" i="13"/>
  <c r="AQ527" i="13"/>
  <c r="AP527" i="13"/>
  <c r="AO527" i="13"/>
  <c r="AN527" i="13"/>
  <c r="AM527" i="13"/>
  <c r="AQ526" i="13"/>
  <c r="AP526" i="13"/>
  <c r="AO526" i="13"/>
  <c r="AN526" i="13"/>
  <c r="AM526" i="13"/>
  <c r="AQ525" i="13"/>
  <c r="AP525" i="13"/>
  <c r="AO525" i="13"/>
  <c r="AN525" i="13"/>
  <c r="AM525" i="13"/>
  <c r="AQ524" i="13"/>
  <c r="AP524" i="13"/>
  <c r="AO524" i="13"/>
  <c r="AN524" i="13"/>
  <c r="AM524" i="13"/>
  <c r="AQ523" i="13"/>
  <c r="AP523" i="13"/>
  <c r="AO523" i="13"/>
  <c r="AN523" i="13"/>
  <c r="AM523" i="13"/>
  <c r="AQ522" i="13"/>
  <c r="AP522" i="13"/>
  <c r="AO522" i="13"/>
  <c r="AN522" i="13"/>
  <c r="AM522" i="13"/>
  <c r="AQ521" i="13"/>
  <c r="AP521" i="13"/>
  <c r="AO521" i="13"/>
  <c r="AN521" i="13"/>
  <c r="AM521" i="13"/>
  <c r="AQ520" i="13"/>
  <c r="AP520" i="13"/>
  <c r="AO520" i="13"/>
  <c r="AN520" i="13"/>
  <c r="AM520" i="13"/>
  <c r="AQ519" i="13"/>
  <c r="AP519" i="13"/>
  <c r="AO519" i="13"/>
  <c r="AN519" i="13"/>
  <c r="AM519" i="13"/>
  <c r="AQ518" i="13"/>
  <c r="AP518" i="13"/>
  <c r="AO518" i="13"/>
  <c r="AN518" i="13"/>
  <c r="AM518" i="13"/>
  <c r="AQ517" i="13"/>
  <c r="AP517" i="13"/>
  <c r="AO517" i="13"/>
  <c r="AN517" i="13"/>
  <c r="AM517" i="13"/>
  <c r="AQ516" i="13"/>
  <c r="AP516" i="13"/>
  <c r="AO516" i="13"/>
  <c r="AN516" i="13"/>
  <c r="AM516" i="13"/>
  <c r="AQ515" i="13"/>
  <c r="AP515" i="13"/>
  <c r="AO515" i="13"/>
  <c r="AN515" i="13"/>
  <c r="AM515" i="13"/>
  <c r="AQ514" i="13"/>
  <c r="AP514" i="13"/>
  <c r="AO514" i="13"/>
  <c r="AN514" i="13"/>
  <c r="AM514" i="13"/>
  <c r="AQ513" i="13"/>
  <c r="AP513" i="13"/>
  <c r="AO513" i="13"/>
  <c r="AN513" i="13"/>
  <c r="AM513" i="13"/>
  <c r="AQ512" i="13"/>
  <c r="AP512" i="13"/>
  <c r="AO512" i="13"/>
  <c r="AN512" i="13"/>
  <c r="AM512" i="13"/>
  <c r="AQ511" i="13"/>
  <c r="AP511" i="13"/>
  <c r="AO511" i="13"/>
  <c r="AN511" i="13"/>
  <c r="AM511" i="13"/>
  <c r="AQ510" i="13"/>
  <c r="AP510" i="13"/>
  <c r="AO510" i="13"/>
  <c r="AN510" i="13"/>
  <c r="AM510" i="13"/>
  <c r="AQ509" i="13"/>
  <c r="AP509" i="13"/>
  <c r="AO509" i="13"/>
  <c r="AN509" i="13"/>
  <c r="AM509" i="13"/>
  <c r="AQ508" i="13"/>
  <c r="AP508" i="13"/>
  <c r="AO508" i="13"/>
  <c r="AN508" i="13"/>
  <c r="AM508" i="13"/>
  <c r="AQ507" i="13"/>
  <c r="AP507" i="13"/>
  <c r="AO507" i="13"/>
  <c r="AN507" i="13"/>
  <c r="AM507" i="13"/>
  <c r="AQ506" i="13"/>
  <c r="AP506" i="13"/>
  <c r="AO506" i="13"/>
  <c r="AN506" i="13"/>
  <c r="AM506" i="13"/>
  <c r="AQ505" i="13"/>
  <c r="AP505" i="13"/>
  <c r="AO505" i="13"/>
  <c r="AN505" i="13"/>
  <c r="AM505" i="13"/>
  <c r="AQ504" i="13"/>
  <c r="AP504" i="13"/>
  <c r="AO504" i="13"/>
  <c r="AN504" i="13"/>
  <c r="AM504" i="13"/>
  <c r="AQ503" i="13"/>
  <c r="AP503" i="13"/>
  <c r="AO503" i="13"/>
  <c r="AN503" i="13"/>
  <c r="AM503" i="13"/>
  <c r="AQ502" i="13"/>
  <c r="AP502" i="13"/>
  <c r="AO502" i="13"/>
  <c r="AN502" i="13"/>
  <c r="AM502" i="13"/>
  <c r="AQ501" i="13"/>
  <c r="AP501" i="13"/>
  <c r="AO501" i="13"/>
  <c r="AN501" i="13"/>
  <c r="AM501" i="13"/>
  <c r="AQ500" i="13"/>
  <c r="AP500" i="13"/>
  <c r="AO500" i="13"/>
  <c r="AN500" i="13"/>
  <c r="AM500" i="13"/>
  <c r="AQ499" i="13"/>
  <c r="AP499" i="13"/>
  <c r="AO499" i="13"/>
  <c r="AN499" i="13"/>
  <c r="AM499" i="13"/>
  <c r="AQ498" i="13"/>
  <c r="AP498" i="13"/>
  <c r="AO498" i="13"/>
  <c r="AN498" i="13"/>
  <c r="AM498" i="13"/>
  <c r="AQ497" i="13"/>
  <c r="AP497" i="13"/>
  <c r="AO497" i="13"/>
  <c r="AN497" i="13"/>
  <c r="AM497" i="13"/>
  <c r="AQ496" i="13"/>
  <c r="AP496" i="13"/>
  <c r="AO496" i="13"/>
  <c r="AN496" i="13"/>
  <c r="AM496" i="13"/>
  <c r="AQ495" i="13"/>
  <c r="AP495" i="13"/>
  <c r="AO495" i="13"/>
  <c r="AN495" i="13"/>
  <c r="AM495" i="13"/>
  <c r="AQ494" i="13"/>
  <c r="AP494" i="13"/>
  <c r="AO494" i="13"/>
  <c r="AN494" i="13"/>
  <c r="AM494" i="13"/>
  <c r="AQ493" i="13"/>
  <c r="AP493" i="13"/>
  <c r="AO493" i="13"/>
  <c r="AN493" i="13"/>
  <c r="AM493" i="13"/>
  <c r="AQ492" i="13"/>
  <c r="AP492" i="13"/>
  <c r="AO492" i="13"/>
  <c r="AN492" i="13"/>
  <c r="AM492" i="13"/>
  <c r="AQ491" i="13"/>
  <c r="AP491" i="13"/>
  <c r="AO491" i="13"/>
  <c r="AN491" i="13"/>
  <c r="AM491" i="13"/>
  <c r="AQ490" i="13"/>
  <c r="AP490" i="13"/>
  <c r="AO490" i="13"/>
  <c r="AN490" i="13"/>
  <c r="AM490" i="13"/>
  <c r="AQ489" i="13"/>
  <c r="AP489" i="13"/>
  <c r="AO489" i="13"/>
  <c r="AN489" i="13"/>
  <c r="AM489" i="13"/>
  <c r="AQ488" i="13"/>
  <c r="AP488" i="13"/>
  <c r="AO488" i="13"/>
  <c r="AN488" i="13"/>
  <c r="AM488" i="13"/>
  <c r="AQ487" i="13"/>
  <c r="AP487" i="13"/>
  <c r="AO487" i="13"/>
  <c r="AN487" i="13"/>
  <c r="AM487" i="13"/>
  <c r="AQ486" i="13"/>
  <c r="AP486" i="13"/>
  <c r="AO486" i="13"/>
  <c r="AN486" i="13"/>
  <c r="AM486" i="13"/>
  <c r="AQ485" i="13"/>
  <c r="AP485" i="13"/>
  <c r="AO485" i="13"/>
  <c r="AN485" i="13"/>
  <c r="AM485" i="13"/>
  <c r="AQ484" i="13"/>
  <c r="AP484" i="13"/>
  <c r="AO484" i="13"/>
  <c r="AN484" i="13"/>
  <c r="AM484" i="13"/>
  <c r="AQ483" i="13"/>
  <c r="AP483" i="13"/>
  <c r="AO483" i="13"/>
  <c r="AN483" i="13"/>
  <c r="AM483" i="13"/>
  <c r="AQ482" i="13"/>
  <c r="AP482" i="13"/>
  <c r="AO482" i="13"/>
  <c r="AN482" i="13"/>
  <c r="AM482" i="13"/>
  <c r="AQ481" i="13"/>
  <c r="AP481" i="13"/>
  <c r="AO481" i="13"/>
  <c r="AN481" i="13"/>
  <c r="AM481" i="13"/>
  <c r="AQ480" i="13"/>
  <c r="AP480" i="13"/>
  <c r="AO480" i="13"/>
  <c r="AN480" i="13"/>
  <c r="AM480" i="13"/>
  <c r="AQ479" i="13"/>
  <c r="AP479" i="13"/>
  <c r="AO479" i="13"/>
  <c r="AN479" i="13"/>
  <c r="AM479" i="13"/>
  <c r="AQ478" i="13"/>
  <c r="AP478" i="13"/>
  <c r="AO478" i="13"/>
  <c r="AN478" i="13"/>
  <c r="AM478" i="13"/>
  <c r="AQ477" i="13"/>
  <c r="AP477" i="13"/>
  <c r="AO477" i="13"/>
  <c r="AN477" i="13"/>
  <c r="AM477" i="13"/>
  <c r="AQ476" i="13"/>
  <c r="AP476" i="13"/>
  <c r="AO476" i="13"/>
  <c r="AN476" i="13"/>
  <c r="AM476" i="13"/>
  <c r="AQ475" i="13"/>
  <c r="AP475" i="13"/>
  <c r="AO475" i="13"/>
  <c r="AN475" i="13"/>
  <c r="AM475" i="13"/>
  <c r="AQ474" i="13"/>
  <c r="AP474" i="13"/>
  <c r="AO474" i="13"/>
  <c r="AN474" i="13"/>
  <c r="AM474" i="13"/>
  <c r="AQ473" i="13"/>
  <c r="AP473" i="13"/>
  <c r="AO473" i="13"/>
  <c r="AN473" i="13"/>
  <c r="AM473" i="13"/>
  <c r="AQ472" i="13"/>
  <c r="AP472" i="13"/>
  <c r="AO472" i="13"/>
  <c r="AN472" i="13"/>
  <c r="AM472" i="13"/>
  <c r="AQ471" i="13"/>
  <c r="AP471" i="13"/>
  <c r="AO471" i="13"/>
  <c r="AN471" i="13"/>
  <c r="AM471" i="13"/>
  <c r="AQ470" i="13"/>
  <c r="AP470" i="13"/>
  <c r="AO470" i="13"/>
  <c r="AN470" i="13"/>
  <c r="AM470" i="13"/>
  <c r="AQ469" i="13"/>
  <c r="AP469" i="13"/>
  <c r="AO469" i="13"/>
  <c r="AN469" i="13"/>
  <c r="AM469" i="13"/>
  <c r="AQ468" i="13"/>
  <c r="AP468" i="13"/>
  <c r="AO468" i="13"/>
  <c r="AN468" i="13"/>
  <c r="AM468" i="13"/>
  <c r="AQ467" i="13"/>
  <c r="AP467" i="13"/>
  <c r="AO467" i="13"/>
  <c r="AN467" i="13"/>
  <c r="AM467" i="13"/>
  <c r="AQ466" i="13"/>
  <c r="AP466" i="13"/>
  <c r="AO466" i="13"/>
  <c r="AN466" i="13"/>
  <c r="AM466" i="13"/>
  <c r="AQ465" i="13"/>
  <c r="AP465" i="13"/>
  <c r="AO465" i="13"/>
  <c r="AN465" i="13"/>
  <c r="AM465" i="13"/>
  <c r="AQ464" i="13"/>
  <c r="AP464" i="13"/>
  <c r="AO464" i="13"/>
  <c r="AN464" i="13"/>
  <c r="AM464" i="13"/>
  <c r="AQ463" i="13"/>
  <c r="AP463" i="13"/>
  <c r="AO463" i="13"/>
  <c r="AN463" i="13"/>
  <c r="AM463" i="13"/>
  <c r="AQ462" i="13"/>
  <c r="AP462" i="13"/>
  <c r="AO462" i="13"/>
  <c r="AN462" i="13"/>
  <c r="AM462" i="13"/>
  <c r="AQ461" i="13"/>
  <c r="AP461" i="13"/>
  <c r="AO461" i="13"/>
  <c r="AN461" i="13"/>
  <c r="AM461" i="13"/>
  <c r="AQ460" i="13"/>
  <c r="AP460" i="13"/>
  <c r="AO460" i="13"/>
  <c r="AN460" i="13"/>
  <c r="AM460" i="13"/>
  <c r="AQ459" i="13"/>
  <c r="AP459" i="13"/>
  <c r="AO459" i="13"/>
  <c r="AN459" i="13"/>
  <c r="AM459" i="13"/>
  <c r="AQ458" i="13"/>
  <c r="AP458" i="13"/>
  <c r="AO458" i="13"/>
  <c r="AN458" i="13"/>
  <c r="AM458" i="13"/>
  <c r="AQ457" i="13"/>
  <c r="AP457" i="13"/>
  <c r="AO457" i="13"/>
  <c r="AN457" i="13"/>
  <c r="AM457" i="13"/>
  <c r="AQ456" i="13"/>
  <c r="AP456" i="13"/>
  <c r="AO456" i="13"/>
  <c r="AN456" i="13"/>
  <c r="AM456" i="13"/>
  <c r="AQ455" i="13"/>
  <c r="AP455" i="13"/>
  <c r="AO455" i="13"/>
  <c r="AN455" i="13"/>
  <c r="AM455" i="13"/>
  <c r="AQ454" i="13"/>
  <c r="AP454" i="13"/>
  <c r="AO454" i="13"/>
  <c r="AN454" i="13"/>
  <c r="AM454" i="13"/>
  <c r="AQ453" i="13"/>
  <c r="AP453" i="13"/>
  <c r="AO453" i="13"/>
  <c r="AN453" i="13"/>
  <c r="AM453" i="13"/>
  <c r="AQ452" i="13"/>
  <c r="AP452" i="13"/>
  <c r="AO452" i="13"/>
  <c r="AN452" i="13"/>
  <c r="AM452" i="13"/>
  <c r="AQ451" i="13"/>
  <c r="AP451" i="13"/>
  <c r="AO451" i="13"/>
  <c r="AN451" i="13"/>
  <c r="AM451" i="13"/>
  <c r="AQ450" i="13"/>
  <c r="AP450" i="13"/>
  <c r="AO450" i="13"/>
  <c r="AN450" i="13"/>
  <c r="AM450" i="13"/>
  <c r="AQ449" i="13"/>
  <c r="AP449" i="13"/>
  <c r="AO449" i="13"/>
  <c r="AN449" i="13"/>
  <c r="AM449" i="13"/>
  <c r="AQ448" i="13"/>
  <c r="AP448" i="13"/>
  <c r="AO448" i="13"/>
  <c r="AN448" i="13"/>
  <c r="AM448" i="13"/>
  <c r="AQ447" i="13"/>
  <c r="AP447" i="13"/>
  <c r="AO447" i="13"/>
  <c r="AN447" i="13"/>
  <c r="AM447" i="13"/>
  <c r="AQ446" i="13"/>
  <c r="AP446" i="13"/>
  <c r="AO446" i="13"/>
  <c r="AN446" i="13"/>
  <c r="AM446" i="13"/>
  <c r="AQ445" i="13"/>
  <c r="AP445" i="13"/>
  <c r="AO445" i="13"/>
  <c r="AN445" i="13"/>
  <c r="AM445" i="13"/>
  <c r="AQ444" i="13"/>
  <c r="AP444" i="13"/>
  <c r="AO444" i="13"/>
  <c r="AN444" i="13"/>
  <c r="AM444" i="13"/>
  <c r="AQ443" i="13"/>
  <c r="AP443" i="13"/>
  <c r="AO443" i="13"/>
  <c r="AN443" i="13"/>
  <c r="AM443" i="13"/>
  <c r="AQ442" i="13"/>
  <c r="AP442" i="13"/>
  <c r="AO442" i="13"/>
  <c r="AN442" i="13"/>
  <c r="AM442" i="13"/>
  <c r="AQ441" i="13"/>
  <c r="AP441" i="13"/>
  <c r="AO441" i="13"/>
  <c r="AN441" i="13"/>
  <c r="AM441" i="13"/>
  <c r="AQ440" i="13"/>
  <c r="AP440" i="13"/>
  <c r="AO440" i="13"/>
  <c r="AN440" i="13"/>
  <c r="AM440" i="13"/>
  <c r="AQ439" i="13"/>
  <c r="AP439" i="13"/>
  <c r="AO439" i="13"/>
  <c r="AN439" i="13"/>
  <c r="AM439" i="13"/>
  <c r="AQ438" i="13"/>
  <c r="AP438" i="13"/>
  <c r="AO438" i="13"/>
  <c r="AN438" i="13"/>
  <c r="AM438" i="13"/>
  <c r="AQ437" i="13"/>
  <c r="AP437" i="13"/>
  <c r="AO437" i="13"/>
  <c r="AN437" i="13"/>
  <c r="AM437" i="13"/>
  <c r="AQ436" i="13"/>
  <c r="AP436" i="13"/>
  <c r="AO436" i="13"/>
  <c r="AN436" i="13"/>
  <c r="AM436" i="13"/>
  <c r="AQ435" i="13"/>
  <c r="AP435" i="13"/>
  <c r="AO435" i="13"/>
  <c r="AN435" i="13"/>
  <c r="AM435" i="13"/>
  <c r="AQ434" i="13"/>
  <c r="AP434" i="13"/>
  <c r="AO434" i="13"/>
  <c r="AN434" i="13"/>
  <c r="AM434" i="13"/>
  <c r="AQ433" i="13"/>
  <c r="AP433" i="13"/>
  <c r="AO433" i="13"/>
  <c r="AN433" i="13"/>
  <c r="AM433" i="13"/>
  <c r="AQ432" i="13"/>
  <c r="AP432" i="13"/>
  <c r="AO432" i="13"/>
  <c r="AN432" i="13"/>
  <c r="AM432" i="13"/>
  <c r="AQ431" i="13"/>
  <c r="AP431" i="13"/>
  <c r="AO431" i="13"/>
  <c r="AN431" i="13"/>
  <c r="AM431" i="13"/>
  <c r="AQ430" i="13"/>
  <c r="AP430" i="13"/>
  <c r="AO430" i="13"/>
  <c r="AN430" i="13"/>
  <c r="AM430" i="13"/>
  <c r="AQ429" i="13"/>
  <c r="AP429" i="13"/>
  <c r="AO429" i="13"/>
  <c r="AN429" i="13"/>
  <c r="AM429" i="13"/>
  <c r="AQ428" i="13"/>
  <c r="AP428" i="13"/>
  <c r="AO428" i="13"/>
  <c r="AN428" i="13"/>
  <c r="AM428" i="13"/>
  <c r="AQ427" i="13"/>
  <c r="AP427" i="13"/>
  <c r="AO427" i="13"/>
  <c r="AN427" i="13"/>
  <c r="AM427" i="13"/>
  <c r="AQ426" i="13"/>
  <c r="AP426" i="13"/>
  <c r="AO426" i="13"/>
  <c r="AN426" i="13"/>
  <c r="AM426" i="13"/>
  <c r="AQ425" i="13"/>
  <c r="AP425" i="13"/>
  <c r="AO425" i="13"/>
  <c r="AN425" i="13"/>
  <c r="AM425" i="13"/>
  <c r="AQ424" i="13"/>
  <c r="AP424" i="13"/>
  <c r="AO424" i="13"/>
  <c r="AN424" i="13"/>
  <c r="AM424" i="13"/>
  <c r="AQ423" i="13"/>
  <c r="AP423" i="13"/>
  <c r="AO423" i="13"/>
  <c r="AN423" i="13"/>
  <c r="AM423" i="13"/>
  <c r="AQ422" i="13"/>
  <c r="AP422" i="13"/>
  <c r="AO422" i="13"/>
  <c r="AN422" i="13"/>
  <c r="AM422" i="13"/>
  <c r="AQ421" i="13"/>
  <c r="AP421" i="13"/>
  <c r="AO421" i="13"/>
  <c r="AN421" i="13"/>
  <c r="AM421" i="13"/>
  <c r="AQ420" i="13"/>
  <c r="AP420" i="13"/>
  <c r="AO420" i="13"/>
  <c r="AN420" i="13"/>
  <c r="AM420" i="13"/>
  <c r="AQ419" i="13"/>
  <c r="AP419" i="13"/>
  <c r="AO419" i="13"/>
  <c r="AN419" i="13"/>
  <c r="AM419" i="13"/>
  <c r="AQ418" i="13"/>
  <c r="AP418" i="13"/>
  <c r="AO418" i="13"/>
  <c r="AN418" i="13"/>
  <c r="AM418" i="13"/>
  <c r="AQ417" i="13"/>
  <c r="AP417" i="13"/>
  <c r="AO417" i="13"/>
  <c r="AN417" i="13"/>
  <c r="AM417" i="13"/>
  <c r="AQ416" i="13"/>
  <c r="AP416" i="13"/>
  <c r="AO416" i="13"/>
  <c r="AN416" i="13"/>
  <c r="AM416" i="13"/>
  <c r="AQ415" i="13"/>
  <c r="AP415" i="13"/>
  <c r="AO415" i="13"/>
  <c r="AN415" i="13"/>
  <c r="AM415" i="13"/>
  <c r="AQ414" i="13"/>
  <c r="AP414" i="13"/>
  <c r="AO414" i="13"/>
  <c r="AN414" i="13"/>
  <c r="AM414" i="13"/>
  <c r="AQ413" i="13"/>
  <c r="AP413" i="13"/>
  <c r="AO413" i="13"/>
  <c r="AN413" i="13"/>
  <c r="AM413" i="13"/>
  <c r="AQ412" i="13"/>
  <c r="AP412" i="13"/>
  <c r="AO412" i="13"/>
  <c r="AN412" i="13"/>
  <c r="AM412" i="13"/>
  <c r="AQ411" i="13"/>
  <c r="AP411" i="13"/>
  <c r="AO411" i="13"/>
  <c r="AN411" i="13"/>
  <c r="AM411" i="13"/>
  <c r="AQ410" i="13"/>
  <c r="AP410" i="13"/>
  <c r="AO410" i="13"/>
  <c r="AN410" i="13"/>
  <c r="AM410" i="13"/>
  <c r="AQ409" i="13"/>
  <c r="AP409" i="13"/>
  <c r="AO409" i="13"/>
  <c r="AN409" i="13"/>
  <c r="AM409" i="13"/>
  <c r="AQ408" i="13"/>
  <c r="AP408" i="13"/>
  <c r="AO408" i="13"/>
  <c r="AN408" i="13"/>
  <c r="AM408" i="13"/>
  <c r="AQ407" i="13"/>
  <c r="AP407" i="13"/>
  <c r="AO407" i="13"/>
  <c r="AN407" i="13"/>
  <c r="AM407" i="13"/>
  <c r="AQ406" i="13"/>
  <c r="AP406" i="13"/>
  <c r="AO406" i="13"/>
  <c r="AN406" i="13"/>
  <c r="AM406" i="13"/>
  <c r="AQ405" i="13"/>
  <c r="AP405" i="13"/>
  <c r="AO405" i="13"/>
  <c r="AN405" i="13"/>
  <c r="AM405" i="13"/>
  <c r="AQ404" i="13"/>
  <c r="AP404" i="13"/>
  <c r="AO404" i="13"/>
  <c r="AN404" i="13"/>
  <c r="AM404" i="13"/>
  <c r="AQ403" i="13"/>
  <c r="AP403" i="13"/>
  <c r="AO403" i="13"/>
  <c r="AN403" i="13"/>
  <c r="AM403" i="13"/>
  <c r="AQ402" i="13"/>
  <c r="AP402" i="13"/>
  <c r="AO402" i="13"/>
  <c r="AN402" i="13"/>
  <c r="AM402" i="13"/>
  <c r="AQ401" i="13"/>
  <c r="AP401" i="13"/>
  <c r="AO401" i="13"/>
  <c r="AN401" i="13"/>
  <c r="AM401" i="13"/>
  <c r="AQ400" i="13"/>
  <c r="AP400" i="13"/>
  <c r="AO400" i="13"/>
  <c r="AN400" i="13"/>
  <c r="AM400" i="13"/>
  <c r="AQ399" i="13"/>
  <c r="AP399" i="13"/>
  <c r="AO399" i="13"/>
  <c r="AN399" i="13"/>
  <c r="AM399" i="13"/>
  <c r="AQ398" i="13"/>
  <c r="AP398" i="13"/>
  <c r="AO398" i="13"/>
  <c r="AN398" i="13"/>
  <c r="AM398" i="13"/>
  <c r="AQ397" i="13"/>
  <c r="AP397" i="13"/>
  <c r="AO397" i="13"/>
  <c r="AN397" i="13"/>
  <c r="AM397" i="13"/>
  <c r="AQ396" i="13"/>
  <c r="AP396" i="13"/>
  <c r="AO396" i="13"/>
  <c r="AN396" i="13"/>
  <c r="AM396" i="13"/>
  <c r="AQ395" i="13"/>
  <c r="AP395" i="13"/>
  <c r="AO395" i="13"/>
  <c r="AN395" i="13"/>
  <c r="AM395" i="13"/>
  <c r="AQ394" i="13"/>
  <c r="AP394" i="13"/>
  <c r="AO394" i="13"/>
  <c r="AN394" i="13"/>
  <c r="AM394" i="13"/>
  <c r="AQ393" i="13"/>
  <c r="AP393" i="13"/>
  <c r="AO393" i="13"/>
  <c r="AN393" i="13"/>
  <c r="AM393" i="13"/>
  <c r="AQ392" i="13"/>
  <c r="AP392" i="13"/>
  <c r="AO392" i="13"/>
  <c r="AN392" i="13"/>
  <c r="AM392" i="13"/>
  <c r="AQ391" i="13"/>
  <c r="AP391" i="13"/>
  <c r="AO391" i="13"/>
  <c r="AN391" i="13"/>
  <c r="AM391" i="13"/>
  <c r="AQ390" i="13"/>
  <c r="AP390" i="13"/>
  <c r="AO390" i="13"/>
  <c r="AN390" i="13"/>
  <c r="AM390" i="13"/>
  <c r="AQ389" i="13"/>
  <c r="AP389" i="13"/>
  <c r="AO389" i="13"/>
  <c r="AN389" i="13"/>
  <c r="AM389" i="13"/>
  <c r="AQ388" i="13"/>
  <c r="AP388" i="13"/>
  <c r="AO388" i="13"/>
  <c r="AN388" i="13"/>
  <c r="AM388" i="13"/>
  <c r="AQ387" i="13"/>
  <c r="AP387" i="13"/>
  <c r="AO387" i="13"/>
  <c r="AN387" i="13"/>
  <c r="AM387" i="13"/>
  <c r="AQ386" i="13"/>
  <c r="AP386" i="13"/>
  <c r="AO386" i="13"/>
  <c r="AN386" i="13"/>
  <c r="AM386" i="13"/>
  <c r="AQ385" i="13"/>
  <c r="AP385" i="13"/>
  <c r="AO385" i="13"/>
  <c r="AN385" i="13"/>
  <c r="AM385" i="13"/>
  <c r="AQ384" i="13"/>
  <c r="AP384" i="13"/>
  <c r="AO384" i="13"/>
  <c r="AN384" i="13"/>
  <c r="AM384" i="13"/>
  <c r="AQ383" i="13"/>
  <c r="AP383" i="13"/>
  <c r="AO383" i="13"/>
  <c r="AN383" i="13"/>
  <c r="AM383" i="13"/>
  <c r="AQ382" i="13"/>
  <c r="AP382" i="13"/>
  <c r="AO382" i="13"/>
  <c r="AN382" i="13"/>
  <c r="AM382" i="13"/>
  <c r="AQ381" i="13"/>
  <c r="AP381" i="13"/>
  <c r="AO381" i="13"/>
  <c r="AN381" i="13"/>
  <c r="AM381" i="13"/>
  <c r="AQ380" i="13"/>
  <c r="AP380" i="13"/>
  <c r="AO380" i="13"/>
  <c r="AN380" i="13"/>
  <c r="AM380" i="13"/>
  <c r="AQ379" i="13"/>
  <c r="AP379" i="13"/>
  <c r="AO379" i="13"/>
  <c r="AN379" i="13"/>
  <c r="AM379" i="13"/>
  <c r="AQ378" i="13"/>
  <c r="AP378" i="13"/>
  <c r="AO378" i="13"/>
  <c r="AN378" i="13"/>
  <c r="AM378" i="13"/>
  <c r="AQ377" i="13"/>
  <c r="AP377" i="13"/>
  <c r="AO377" i="13"/>
  <c r="AN377" i="13"/>
  <c r="AM377" i="13"/>
  <c r="AQ376" i="13"/>
  <c r="AP376" i="13"/>
  <c r="AO376" i="13"/>
  <c r="AN376" i="13"/>
  <c r="AM376" i="13"/>
  <c r="AQ375" i="13"/>
  <c r="AP375" i="13"/>
  <c r="AO375" i="13"/>
  <c r="AN375" i="13"/>
  <c r="AM375" i="13"/>
  <c r="AQ374" i="13"/>
  <c r="AP374" i="13"/>
  <c r="AO374" i="13"/>
  <c r="AN374" i="13"/>
  <c r="AM374" i="13"/>
  <c r="AQ373" i="13"/>
  <c r="AP373" i="13"/>
  <c r="AO373" i="13"/>
  <c r="AN373" i="13"/>
  <c r="AM373" i="13"/>
  <c r="AQ372" i="13"/>
  <c r="AP372" i="13"/>
  <c r="AO372" i="13"/>
  <c r="AN372" i="13"/>
  <c r="AM372" i="13"/>
  <c r="AQ371" i="13"/>
  <c r="AP371" i="13"/>
  <c r="AO371" i="13"/>
  <c r="AN371" i="13"/>
  <c r="AM371" i="13"/>
  <c r="AQ370" i="13"/>
  <c r="AP370" i="13"/>
  <c r="AO370" i="13"/>
  <c r="AN370" i="13"/>
  <c r="AM370" i="13"/>
  <c r="AQ369" i="13"/>
  <c r="AP369" i="13"/>
  <c r="AO369" i="13"/>
  <c r="AN369" i="13"/>
  <c r="AM369" i="13"/>
  <c r="AQ368" i="13"/>
  <c r="AP368" i="13"/>
  <c r="AO368" i="13"/>
  <c r="AN368" i="13"/>
  <c r="AM368" i="13"/>
  <c r="AQ367" i="13"/>
  <c r="AP367" i="13"/>
  <c r="AO367" i="13"/>
  <c r="AN367" i="13"/>
  <c r="AM367" i="13"/>
  <c r="AQ366" i="13"/>
  <c r="AP366" i="13"/>
  <c r="AO366" i="13"/>
  <c r="AN366" i="13"/>
  <c r="AM366" i="13"/>
  <c r="AQ365" i="13"/>
  <c r="AP365" i="13"/>
  <c r="AO365" i="13"/>
  <c r="AN365" i="13"/>
  <c r="AM365" i="13"/>
  <c r="AQ364" i="13"/>
  <c r="AP364" i="13"/>
  <c r="AO364" i="13"/>
  <c r="AN364" i="13"/>
  <c r="AM364" i="13"/>
  <c r="AQ363" i="13"/>
  <c r="AP363" i="13"/>
  <c r="AO363" i="13"/>
  <c r="AN363" i="13"/>
  <c r="AM363" i="13"/>
  <c r="AQ362" i="13"/>
  <c r="AP362" i="13"/>
  <c r="AO362" i="13"/>
  <c r="AN362" i="13"/>
  <c r="AM362" i="13"/>
  <c r="AQ361" i="13"/>
  <c r="AP361" i="13"/>
  <c r="AO361" i="13"/>
  <c r="AN361" i="13"/>
  <c r="AM361" i="13"/>
  <c r="AQ360" i="13"/>
  <c r="AP360" i="13"/>
  <c r="AO360" i="13"/>
  <c r="AN360" i="13"/>
  <c r="AM360" i="13"/>
  <c r="AQ359" i="13"/>
  <c r="AP359" i="13"/>
  <c r="AO359" i="13"/>
  <c r="AN359" i="13"/>
  <c r="AM359" i="13"/>
  <c r="AQ358" i="13"/>
  <c r="AP358" i="13"/>
  <c r="AO358" i="13"/>
  <c r="AN358" i="13"/>
  <c r="AM358" i="13"/>
  <c r="AQ357" i="13"/>
  <c r="AP357" i="13"/>
  <c r="AO357" i="13"/>
  <c r="AN357" i="13"/>
  <c r="AM357" i="13"/>
  <c r="AQ356" i="13"/>
  <c r="AP356" i="13"/>
  <c r="AO356" i="13"/>
  <c r="AN356" i="13"/>
  <c r="AM356" i="13"/>
  <c r="AQ355" i="13"/>
  <c r="AP355" i="13"/>
  <c r="AO355" i="13"/>
  <c r="AN355" i="13"/>
  <c r="AM355" i="13"/>
  <c r="AQ354" i="13"/>
  <c r="AP354" i="13"/>
  <c r="AO354" i="13"/>
  <c r="AN354" i="13"/>
  <c r="AM354" i="13"/>
  <c r="AQ353" i="13"/>
  <c r="AP353" i="13"/>
  <c r="AO353" i="13"/>
  <c r="AN353" i="13"/>
  <c r="AM353" i="13"/>
  <c r="AQ352" i="13"/>
  <c r="AP352" i="13"/>
  <c r="AO352" i="13"/>
  <c r="AN352" i="13"/>
  <c r="AM352" i="13"/>
  <c r="AQ351" i="13"/>
  <c r="AP351" i="13"/>
  <c r="AO351" i="13"/>
  <c r="AN351" i="13"/>
  <c r="AM351" i="13"/>
  <c r="AQ350" i="13"/>
  <c r="AP350" i="13"/>
  <c r="AO350" i="13"/>
  <c r="AN350" i="13"/>
  <c r="AM350" i="13"/>
  <c r="AQ349" i="13"/>
  <c r="AP349" i="13"/>
  <c r="AO349" i="13"/>
  <c r="AN349" i="13"/>
  <c r="AM349" i="13"/>
  <c r="AQ348" i="13"/>
  <c r="AP348" i="13"/>
  <c r="AO348" i="13"/>
  <c r="AN348" i="13"/>
  <c r="AM348" i="13"/>
  <c r="AQ347" i="13"/>
  <c r="AP347" i="13"/>
  <c r="AO347" i="13"/>
  <c r="AN347" i="13"/>
  <c r="AM347" i="13"/>
  <c r="AQ346" i="13"/>
  <c r="AP346" i="13"/>
  <c r="AO346" i="13"/>
  <c r="AN346" i="13"/>
  <c r="AM346" i="13"/>
  <c r="AQ345" i="13"/>
  <c r="AP345" i="13"/>
  <c r="AO345" i="13"/>
  <c r="AN345" i="13"/>
  <c r="AM345" i="13"/>
  <c r="AQ344" i="13"/>
  <c r="AP344" i="13"/>
  <c r="AO344" i="13"/>
  <c r="AN344" i="13"/>
  <c r="AM344" i="13"/>
  <c r="AQ343" i="13"/>
  <c r="AP343" i="13"/>
  <c r="AO343" i="13"/>
  <c r="AN343" i="13"/>
  <c r="AM343" i="13"/>
  <c r="AQ342" i="13"/>
  <c r="AP342" i="13"/>
  <c r="AO342" i="13"/>
  <c r="AN342" i="13"/>
  <c r="AM342" i="13"/>
  <c r="AQ341" i="13"/>
  <c r="AP341" i="13"/>
  <c r="AO341" i="13"/>
  <c r="AN341" i="13"/>
  <c r="AM341" i="13"/>
  <c r="AQ340" i="13"/>
  <c r="AP340" i="13"/>
  <c r="AO340" i="13"/>
  <c r="AN340" i="13"/>
  <c r="AM340" i="13"/>
  <c r="AQ339" i="13"/>
  <c r="AP339" i="13"/>
  <c r="AO339" i="13"/>
  <c r="AN339" i="13"/>
  <c r="AM339" i="13"/>
  <c r="AQ338" i="13"/>
  <c r="AP338" i="13"/>
  <c r="AO338" i="13"/>
  <c r="AN338" i="13"/>
  <c r="AM338" i="13"/>
  <c r="AQ337" i="13"/>
  <c r="AP337" i="13"/>
  <c r="AO337" i="13"/>
  <c r="AN337" i="13"/>
  <c r="AM337" i="13"/>
  <c r="AQ336" i="13"/>
  <c r="AP336" i="13"/>
  <c r="AO336" i="13"/>
  <c r="AN336" i="13"/>
  <c r="AM336" i="13"/>
  <c r="AQ335" i="13"/>
  <c r="AP335" i="13"/>
  <c r="AO335" i="13"/>
  <c r="AN335" i="13"/>
  <c r="AM335" i="13"/>
  <c r="AQ334" i="13"/>
  <c r="AP334" i="13"/>
  <c r="AO334" i="13"/>
  <c r="AN334" i="13"/>
  <c r="AM334" i="13"/>
  <c r="AQ333" i="13"/>
  <c r="AP333" i="13"/>
  <c r="AO333" i="13"/>
  <c r="AN333" i="13"/>
  <c r="AM333" i="13"/>
  <c r="AQ332" i="13"/>
  <c r="AP332" i="13"/>
  <c r="AO332" i="13"/>
  <c r="AN332" i="13"/>
  <c r="AM332" i="13"/>
  <c r="AQ331" i="13"/>
  <c r="AP331" i="13"/>
  <c r="AO331" i="13"/>
  <c r="AN331" i="13"/>
  <c r="AM331" i="13"/>
  <c r="AQ330" i="13"/>
  <c r="AP330" i="13"/>
  <c r="AO330" i="13"/>
  <c r="AN330" i="13"/>
  <c r="AM330" i="13"/>
  <c r="AQ329" i="13"/>
  <c r="AP329" i="13"/>
  <c r="AO329" i="13"/>
  <c r="AN329" i="13"/>
  <c r="AM329" i="13"/>
  <c r="AQ328" i="13"/>
  <c r="AP328" i="13"/>
  <c r="AO328" i="13"/>
  <c r="AN328" i="13"/>
  <c r="AM328" i="13"/>
  <c r="AQ327" i="13"/>
  <c r="AP327" i="13"/>
  <c r="AO327" i="13"/>
  <c r="AN327" i="13"/>
  <c r="AM327" i="13"/>
  <c r="AQ326" i="13"/>
  <c r="AP326" i="13"/>
  <c r="AO326" i="13"/>
  <c r="AN326" i="13"/>
  <c r="AM326" i="13"/>
  <c r="AQ325" i="13"/>
  <c r="AP325" i="13"/>
  <c r="AO325" i="13"/>
  <c r="AN325" i="13"/>
  <c r="AM325" i="13"/>
  <c r="AQ324" i="13"/>
  <c r="AP324" i="13"/>
  <c r="AO324" i="13"/>
  <c r="AN324" i="13"/>
  <c r="AM324" i="13"/>
  <c r="AQ323" i="13"/>
  <c r="AP323" i="13"/>
  <c r="AO323" i="13"/>
  <c r="AN323" i="13"/>
  <c r="AM323" i="13"/>
  <c r="AQ322" i="13"/>
  <c r="AP322" i="13"/>
  <c r="AO322" i="13"/>
  <c r="AN322" i="13"/>
  <c r="AM322" i="13"/>
  <c r="AQ321" i="13"/>
  <c r="AP321" i="13"/>
  <c r="AO321" i="13"/>
  <c r="AN321" i="13"/>
  <c r="AM321" i="13"/>
  <c r="AQ320" i="13"/>
  <c r="AP320" i="13"/>
  <c r="AO320" i="13"/>
  <c r="AN320" i="13"/>
  <c r="AM320" i="13"/>
  <c r="AQ319" i="13"/>
  <c r="AP319" i="13"/>
  <c r="AO319" i="13"/>
  <c r="AN319" i="13"/>
  <c r="AM319" i="13"/>
  <c r="AQ318" i="13"/>
  <c r="AP318" i="13"/>
  <c r="AO318" i="13"/>
  <c r="AN318" i="13"/>
  <c r="AM318" i="13"/>
  <c r="AQ317" i="13"/>
  <c r="AP317" i="13"/>
  <c r="AO317" i="13"/>
  <c r="AN317" i="13"/>
  <c r="AM317" i="13"/>
  <c r="AQ316" i="13"/>
  <c r="AP316" i="13"/>
  <c r="AO316" i="13"/>
  <c r="AN316" i="13"/>
  <c r="AM316" i="13"/>
  <c r="AQ315" i="13"/>
  <c r="AP315" i="13"/>
  <c r="AO315" i="13"/>
  <c r="AN315" i="13"/>
  <c r="AM315" i="13"/>
  <c r="AQ314" i="13"/>
  <c r="AP314" i="13"/>
  <c r="AO314" i="13"/>
  <c r="AN314" i="13"/>
  <c r="AM314" i="13"/>
  <c r="AQ313" i="13"/>
  <c r="AP313" i="13"/>
  <c r="AO313" i="13"/>
  <c r="AN313" i="13"/>
  <c r="AM313" i="13"/>
  <c r="AQ312" i="13"/>
  <c r="AP312" i="13"/>
  <c r="AO312" i="13"/>
  <c r="AN312" i="13"/>
  <c r="AM312" i="13"/>
  <c r="AQ311" i="13"/>
  <c r="AP311" i="13"/>
  <c r="AO311" i="13"/>
  <c r="AN311" i="13"/>
  <c r="AM311" i="13"/>
  <c r="AQ310" i="13"/>
  <c r="AP310" i="13"/>
  <c r="AO310" i="13"/>
  <c r="AN310" i="13"/>
  <c r="AM310" i="13"/>
  <c r="AQ309" i="13"/>
  <c r="AP309" i="13"/>
  <c r="AO309" i="13"/>
  <c r="AN309" i="13"/>
  <c r="AM309" i="13"/>
  <c r="AQ308" i="13"/>
  <c r="AP308" i="13"/>
  <c r="AO308" i="13"/>
  <c r="AN308" i="13"/>
  <c r="AM308" i="13"/>
  <c r="AQ307" i="13"/>
  <c r="AP307" i="13"/>
  <c r="AO307" i="13"/>
  <c r="AN307" i="13"/>
  <c r="AM307" i="13"/>
  <c r="AQ306" i="13"/>
  <c r="AP306" i="13"/>
  <c r="AO306" i="13"/>
  <c r="AN306" i="13"/>
  <c r="AM306" i="13"/>
  <c r="AQ305" i="13"/>
  <c r="AP305" i="13"/>
  <c r="AO305" i="13"/>
  <c r="AN305" i="13"/>
  <c r="AM305" i="13"/>
  <c r="AQ304" i="13"/>
  <c r="AP304" i="13"/>
  <c r="AO304" i="13"/>
  <c r="AN304" i="13"/>
  <c r="AM304" i="13"/>
  <c r="AQ303" i="13"/>
  <c r="AP303" i="13"/>
  <c r="AO303" i="13"/>
  <c r="AN303" i="13"/>
  <c r="AM303" i="13"/>
  <c r="AQ302" i="13"/>
  <c r="AP302" i="13"/>
  <c r="AO302" i="13"/>
  <c r="AN302" i="13"/>
  <c r="AM302" i="13"/>
  <c r="AQ301" i="13"/>
  <c r="AP301" i="13"/>
  <c r="AO301" i="13"/>
  <c r="AN301" i="13"/>
  <c r="AM301" i="13"/>
  <c r="AQ300" i="13"/>
  <c r="AP300" i="13"/>
  <c r="AO300" i="13"/>
  <c r="AN300" i="13"/>
  <c r="AM300" i="13"/>
  <c r="AQ299" i="13"/>
  <c r="AP299" i="13"/>
  <c r="AO299" i="13"/>
  <c r="AN299" i="13"/>
  <c r="AM299" i="13"/>
  <c r="AQ298" i="13"/>
  <c r="AP298" i="13"/>
  <c r="AO298" i="13"/>
  <c r="AN298" i="13"/>
  <c r="AM298" i="13"/>
  <c r="AQ297" i="13"/>
  <c r="AP297" i="13"/>
  <c r="AO297" i="13"/>
  <c r="AN297" i="13"/>
  <c r="AM297" i="13"/>
  <c r="AQ296" i="13"/>
  <c r="AP296" i="13"/>
  <c r="AO296" i="13"/>
  <c r="AN296" i="13"/>
  <c r="AM296" i="13"/>
  <c r="AQ295" i="13"/>
  <c r="AP295" i="13"/>
  <c r="AO295" i="13"/>
  <c r="AN295" i="13"/>
  <c r="AM295" i="13"/>
  <c r="AQ294" i="13"/>
  <c r="AP294" i="13"/>
  <c r="AO294" i="13"/>
  <c r="AN294" i="13"/>
  <c r="AM294" i="13"/>
  <c r="AQ293" i="13"/>
  <c r="AP293" i="13"/>
  <c r="AO293" i="13"/>
  <c r="AN293" i="13"/>
  <c r="AM293" i="13"/>
  <c r="AQ292" i="13"/>
  <c r="AP292" i="13"/>
  <c r="AO292" i="13"/>
  <c r="AN292" i="13"/>
  <c r="AM292" i="13"/>
  <c r="AQ291" i="13"/>
  <c r="AP291" i="13"/>
  <c r="AO291" i="13"/>
  <c r="AN291" i="13"/>
  <c r="AM291" i="13"/>
  <c r="AQ290" i="13"/>
  <c r="AP290" i="13"/>
  <c r="AO290" i="13"/>
  <c r="AN290" i="13"/>
  <c r="AM290" i="13"/>
  <c r="AQ289" i="13"/>
  <c r="AP289" i="13"/>
  <c r="AO289" i="13"/>
  <c r="AN289" i="13"/>
  <c r="AM289" i="13"/>
  <c r="AQ288" i="13"/>
  <c r="AP288" i="13"/>
  <c r="AO288" i="13"/>
  <c r="AN288" i="13"/>
  <c r="AM288" i="13"/>
  <c r="AQ287" i="13"/>
  <c r="AP287" i="13"/>
  <c r="AO287" i="13"/>
  <c r="AN287" i="13"/>
  <c r="AM287" i="13"/>
  <c r="AQ286" i="13"/>
  <c r="AP286" i="13"/>
  <c r="AO286" i="13"/>
  <c r="AN286" i="13"/>
  <c r="AM286" i="13"/>
  <c r="AQ285" i="13"/>
  <c r="AP285" i="13"/>
  <c r="AO285" i="13"/>
  <c r="AN285" i="13"/>
  <c r="AM285" i="13"/>
  <c r="AQ284" i="13"/>
  <c r="AP284" i="13"/>
  <c r="AO284" i="13"/>
  <c r="AN284" i="13"/>
  <c r="AM284" i="13"/>
  <c r="AQ283" i="13"/>
  <c r="AP283" i="13"/>
  <c r="AO283" i="13"/>
  <c r="AN283" i="13"/>
  <c r="AM283" i="13"/>
  <c r="AQ282" i="13"/>
  <c r="AP282" i="13"/>
  <c r="AO282" i="13"/>
  <c r="AN282" i="13"/>
  <c r="AM282" i="13"/>
  <c r="AQ281" i="13"/>
  <c r="AP281" i="13"/>
  <c r="AO281" i="13"/>
  <c r="AN281" i="13"/>
  <c r="AM281" i="13"/>
  <c r="AQ280" i="13"/>
  <c r="AP280" i="13"/>
  <c r="AO280" i="13"/>
  <c r="AN280" i="13"/>
  <c r="AM280" i="13"/>
  <c r="AQ279" i="13"/>
  <c r="AP279" i="13"/>
  <c r="AO279" i="13"/>
  <c r="AN279" i="13"/>
  <c r="AM279" i="13"/>
  <c r="AQ278" i="13"/>
  <c r="AP278" i="13"/>
  <c r="AO278" i="13"/>
  <c r="AN278" i="13"/>
  <c r="AM278" i="13"/>
  <c r="AQ277" i="13"/>
  <c r="AP277" i="13"/>
  <c r="AO277" i="13"/>
  <c r="AN277" i="13"/>
  <c r="AM277" i="13"/>
  <c r="AQ276" i="13"/>
  <c r="AP276" i="13"/>
  <c r="AO276" i="13"/>
  <c r="AN276" i="13"/>
  <c r="AM276" i="13"/>
  <c r="AQ275" i="13"/>
  <c r="AP275" i="13"/>
  <c r="AO275" i="13"/>
  <c r="AN275" i="13"/>
  <c r="AM275" i="13"/>
  <c r="AQ274" i="13"/>
  <c r="AP274" i="13"/>
  <c r="AO274" i="13"/>
  <c r="AN274" i="13"/>
  <c r="AM274" i="13"/>
  <c r="AQ273" i="13"/>
  <c r="AP273" i="13"/>
  <c r="AO273" i="13"/>
  <c r="AN273" i="13"/>
  <c r="AM273" i="13"/>
  <c r="AQ272" i="13"/>
  <c r="AP272" i="13"/>
  <c r="AO272" i="13"/>
  <c r="AN272" i="13"/>
  <c r="AM272" i="13"/>
  <c r="AQ271" i="13"/>
  <c r="AP271" i="13"/>
  <c r="AO271" i="13"/>
  <c r="AN271" i="13"/>
  <c r="AM271" i="13"/>
  <c r="AQ270" i="13"/>
  <c r="AP270" i="13"/>
  <c r="AO270" i="13"/>
  <c r="AN270" i="13"/>
  <c r="AM270" i="13"/>
  <c r="AQ269" i="13"/>
  <c r="AP269" i="13"/>
  <c r="AO269" i="13"/>
  <c r="AN269" i="13"/>
  <c r="AM269" i="13"/>
  <c r="AQ268" i="13"/>
  <c r="AP268" i="13"/>
  <c r="AO268" i="13"/>
  <c r="AN268" i="13"/>
  <c r="AM268" i="13"/>
  <c r="AQ267" i="13"/>
  <c r="AP267" i="13"/>
  <c r="AO267" i="13"/>
  <c r="AN267" i="13"/>
  <c r="AM267" i="13"/>
  <c r="AQ266" i="13"/>
  <c r="AP266" i="13"/>
  <c r="AO266" i="13"/>
  <c r="AN266" i="13"/>
  <c r="AM266" i="13"/>
  <c r="AQ265" i="13"/>
  <c r="AP265" i="13"/>
  <c r="AO265" i="13"/>
  <c r="AN265" i="13"/>
  <c r="AM265" i="13"/>
  <c r="AQ264" i="13"/>
  <c r="AP264" i="13"/>
  <c r="AO264" i="13"/>
  <c r="AN264" i="13"/>
  <c r="AM264" i="13"/>
  <c r="AQ263" i="13"/>
  <c r="AP263" i="13"/>
  <c r="AO263" i="13"/>
  <c r="AN263" i="13"/>
  <c r="AM263" i="13"/>
  <c r="AQ262" i="13"/>
  <c r="AP262" i="13"/>
  <c r="AO262" i="13"/>
  <c r="AN262" i="13"/>
  <c r="AM262" i="13"/>
  <c r="AQ261" i="13"/>
  <c r="AP261" i="13"/>
  <c r="AO261" i="13"/>
  <c r="AN261" i="13"/>
  <c r="AM261" i="13"/>
  <c r="AQ260" i="13"/>
  <c r="AP260" i="13"/>
  <c r="AO260" i="13"/>
  <c r="AN260" i="13"/>
  <c r="AM260" i="13"/>
  <c r="AQ259" i="13"/>
  <c r="AP259" i="13"/>
  <c r="AO259" i="13"/>
  <c r="AN259" i="13"/>
  <c r="AM259" i="13"/>
  <c r="AQ258" i="13"/>
  <c r="AP258" i="13"/>
  <c r="AO258" i="13"/>
  <c r="AN258" i="13"/>
  <c r="AM258" i="13"/>
  <c r="AQ257" i="13"/>
  <c r="AP257" i="13"/>
  <c r="AO257" i="13"/>
  <c r="AN257" i="13"/>
  <c r="AM257" i="13"/>
  <c r="AQ256" i="13"/>
  <c r="AP256" i="13"/>
  <c r="AO256" i="13"/>
  <c r="AN256" i="13"/>
  <c r="AM256" i="13"/>
  <c r="AQ255" i="13"/>
  <c r="AP255" i="13"/>
  <c r="AO255" i="13"/>
  <c r="AN255" i="13"/>
  <c r="AM255" i="13"/>
  <c r="AQ254" i="13"/>
  <c r="AP254" i="13"/>
  <c r="AO254" i="13"/>
  <c r="AN254" i="13"/>
  <c r="AM254" i="13"/>
  <c r="AQ253" i="13"/>
  <c r="AP253" i="13"/>
  <c r="AO253" i="13"/>
  <c r="AN253" i="13"/>
  <c r="AM253" i="13"/>
  <c r="AQ252" i="13"/>
  <c r="AP252" i="13"/>
  <c r="AO252" i="13"/>
  <c r="AN252" i="13"/>
  <c r="AM252" i="13"/>
  <c r="AQ251" i="13"/>
  <c r="AP251" i="13"/>
  <c r="AO251" i="13"/>
  <c r="AN251" i="13"/>
  <c r="AM251" i="13"/>
  <c r="AQ250" i="13"/>
  <c r="AP250" i="13"/>
  <c r="AO250" i="13"/>
  <c r="AN250" i="13"/>
  <c r="AM250" i="13"/>
  <c r="AQ249" i="13"/>
  <c r="AP249" i="13"/>
  <c r="AO249" i="13"/>
  <c r="AN249" i="13"/>
  <c r="AM249" i="13"/>
  <c r="AQ248" i="13"/>
  <c r="AP248" i="13"/>
  <c r="AO248" i="13"/>
  <c r="AN248" i="13"/>
  <c r="AM248" i="13"/>
  <c r="AQ247" i="13"/>
  <c r="AP247" i="13"/>
  <c r="AO247" i="13"/>
  <c r="AN247" i="13"/>
  <c r="AM247" i="13"/>
  <c r="AQ246" i="13"/>
  <c r="AP246" i="13"/>
  <c r="AO246" i="13"/>
  <c r="AN246" i="13"/>
  <c r="AM246" i="13"/>
  <c r="AQ245" i="13"/>
  <c r="AP245" i="13"/>
  <c r="AO245" i="13"/>
  <c r="AN245" i="13"/>
  <c r="AM245" i="13"/>
  <c r="AQ244" i="13"/>
  <c r="AP244" i="13"/>
  <c r="AO244" i="13"/>
  <c r="AN244" i="13"/>
  <c r="AM244" i="13"/>
  <c r="AQ243" i="13"/>
  <c r="AP243" i="13"/>
  <c r="AO243" i="13"/>
  <c r="AN243" i="13"/>
  <c r="AM243" i="13"/>
  <c r="AQ242" i="13"/>
  <c r="AP242" i="13"/>
  <c r="AO242" i="13"/>
  <c r="AN242" i="13"/>
  <c r="AM242" i="13"/>
  <c r="AQ241" i="13"/>
  <c r="AP241" i="13"/>
  <c r="AO241" i="13"/>
  <c r="AN241" i="13"/>
  <c r="AM241" i="13"/>
  <c r="AQ240" i="13"/>
  <c r="AP240" i="13"/>
  <c r="AO240" i="13"/>
  <c r="AN240" i="13"/>
  <c r="AM240" i="13"/>
  <c r="AQ239" i="13"/>
  <c r="AP239" i="13"/>
  <c r="AO239" i="13"/>
  <c r="AN239" i="13"/>
  <c r="AM239" i="13"/>
  <c r="AQ238" i="13"/>
  <c r="AP238" i="13"/>
  <c r="AO238" i="13"/>
  <c r="AN238" i="13"/>
  <c r="AM238" i="13"/>
  <c r="AQ237" i="13"/>
  <c r="AP237" i="13"/>
  <c r="AO237" i="13"/>
  <c r="AN237" i="13"/>
  <c r="AM237" i="13"/>
  <c r="AQ236" i="13"/>
  <c r="AP236" i="13"/>
  <c r="AO236" i="13"/>
  <c r="AN236" i="13"/>
  <c r="AM236" i="13"/>
  <c r="AQ235" i="13"/>
  <c r="AP235" i="13"/>
  <c r="AO235" i="13"/>
  <c r="AN235" i="13"/>
  <c r="AM235" i="13"/>
  <c r="AQ234" i="13"/>
  <c r="AP234" i="13"/>
  <c r="AO234" i="13"/>
  <c r="AN234" i="13"/>
  <c r="AM234" i="13"/>
  <c r="AQ233" i="13"/>
  <c r="AP233" i="13"/>
  <c r="AO233" i="13"/>
  <c r="AN233" i="13"/>
  <c r="AM233" i="13"/>
  <c r="AQ232" i="13"/>
  <c r="AP232" i="13"/>
  <c r="AO232" i="13"/>
  <c r="AN232" i="13"/>
  <c r="AM232" i="13"/>
  <c r="AQ231" i="13"/>
  <c r="AP231" i="13"/>
  <c r="AO231" i="13"/>
  <c r="AN231" i="13"/>
  <c r="AM231" i="13"/>
  <c r="AQ230" i="13"/>
  <c r="AP230" i="13"/>
  <c r="AO230" i="13"/>
  <c r="AN230" i="13"/>
  <c r="AM230" i="13"/>
  <c r="AQ229" i="13"/>
  <c r="AP229" i="13"/>
  <c r="AO229" i="13"/>
  <c r="AN229" i="13"/>
  <c r="AM229" i="13"/>
  <c r="AQ228" i="13"/>
  <c r="AP228" i="13"/>
  <c r="AO228" i="13"/>
  <c r="AN228" i="13"/>
  <c r="AM228" i="13"/>
  <c r="AQ227" i="13"/>
  <c r="AP227" i="13"/>
  <c r="AO227" i="13"/>
  <c r="AN227" i="13"/>
  <c r="AM227" i="13"/>
  <c r="AQ226" i="13"/>
  <c r="AP226" i="13"/>
  <c r="AO226" i="13"/>
  <c r="AN226" i="13"/>
  <c r="AM226" i="13"/>
  <c r="AQ225" i="13"/>
  <c r="AP225" i="13"/>
  <c r="AO225" i="13"/>
  <c r="AN225" i="13"/>
  <c r="AM225" i="13"/>
  <c r="AQ224" i="13"/>
  <c r="AP224" i="13"/>
  <c r="AO224" i="13"/>
  <c r="AN224" i="13"/>
  <c r="AM224" i="13"/>
  <c r="AQ223" i="13"/>
  <c r="AP223" i="13"/>
  <c r="AO223" i="13"/>
  <c r="AN223" i="13"/>
  <c r="AM223" i="13"/>
  <c r="AQ222" i="13"/>
  <c r="AP222" i="13"/>
  <c r="AO222" i="13"/>
  <c r="AN222" i="13"/>
  <c r="AM222" i="13"/>
  <c r="AQ221" i="13"/>
  <c r="AP221" i="13"/>
  <c r="AO221" i="13"/>
  <c r="AN221" i="13"/>
  <c r="AM221" i="13"/>
  <c r="AQ220" i="13"/>
  <c r="AP220" i="13"/>
  <c r="AO220" i="13"/>
  <c r="AN220" i="13"/>
  <c r="AM220" i="13"/>
  <c r="AQ219" i="13"/>
  <c r="AP219" i="13"/>
  <c r="AO219" i="13"/>
  <c r="AN219" i="13"/>
  <c r="AM219" i="13"/>
  <c r="AQ218" i="13"/>
  <c r="AP218" i="13"/>
  <c r="AO218" i="13"/>
  <c r="AN218" i="13"/>
  <c r="AM218" i="13"/>
  <c r="AQ217" i="13"/>
  <c r="AP217" i="13"/>
  <c r="AO217" i="13"/>
  <c r="AN217" i="13"/>
  <c r="AM217" i="13"/>
  <c r="AQ216" i="13"/>
  <c r="AP216" i="13"/>
  <c r="AO216" i="13"/>
  <c r="AN216" i="13"/>
  <c r="AM216" i="13"/>
  <c r="AQ215" i="13"/>
  <c r="AP215" i="13"/>
  <c r="AO215" i="13"/>
  <c r="AN215" i="13"/>
  <c r="AM215" i="13"/>
  <c r="AQ214" i="13"/>
  <c r="AP214" i="13"/>
  <c r="AO214" i="13"/>
  <c r="AN214" i="13"/>
  <c r="AM214" i="13"/>
  <c r="AQ213" i="13"/>
  <c r="AP213" i="13"/>
  <c r="AO213" i="13"/>
  <c r="AN213" i="13"/>
  <c r="AM213" i="13"/>
  <c r="AQ212" i="13"/>
  <c r="AP212" i="13"/>
  <c r="AO212" i="13"/>
  <c r="AN212" i="13"/>
  <c r="AM212" i="13"/>
  <c r="AQ211" i="13"/>
  <c r="AP211" i="13"/>
  <c r="AO211" i="13"/>
  <c r="AN211" i="13"/>
  <c r="AM211" i="13"/>
  <c r="AQ210" i="13"/>
  <c r="AP210" i="13"/>
  <c r="AO210" i="13"/>
  <c r="AN210" i="13"/>
  <c r="AM210" i="13"/>
  <c r="AQ209" i="13"/>
  <c r="AP209" i="13"/>
  <c r="AO209" i="13"/>
  <c r="AN209" i="13"/>
  <c r="AM209" i="13"/>
  <c r="AQ208" i="13"/>
  <c r="AP208" i="13"/>
  <c r="AO208" i="13"/>
  <c r="AN208" i="13"/>
  <c r="AM208" i="13"/>
  <c r="AQ207" i="13"/>
  <c r="AP207" i="13"/>
  <c r="AO207" i="13"/>
  <c r="AN207" i="13"/>
  <c r="AM207" i="13"/>
  <c r="AQ206" i="13"/>
  <c r="AP206" i="13"/>
  <c r="AO206" i="13"/>
  <c r="AN206" i="13"/>
  <c r="AM206" i="13"/>
  <c r="AQ205" i="13"/>
  <c r="AP205" i="13"/>
  <c r="AO205" i="13"/>
  <c r="AN205" i="13"/>
  <c r="AM205" i="13"/>
  <c r="AQ204" i="13"/>
  <c r="AP204" i="13"/>
  <c r="AO204" i="13"/>
  <c r="AN204" i="13"/>
  <c r="AM204" i="13"/>
  <c r="AQ203" i="13"/>
  <c r="AP203" i="13"/>
  <c r="AO203" i="13"/>
  <c r="AN203" i="13"/>
  <c r="AM203" i="13"/>
  <c r="AQ202" i="13"/>
  <c r="AP202" i="13"/>
  <c r="AO202" i="13"/>
  <c r="AN202" i="13"/>
  <c r="AM202" i="13"/>
  <c r="AQ201" i="13"/>
  <c r="AP201" i="13"/>
  <c r="AO201" i="13"/>
  <c r="AN201" i="13"/>
  <c r="AM201" i="13"/>
  <c r="AQ200" i="13"/>
  <c r="AP200" i="13"/>
  <c r="AO200" i="13"/>
  <c r="AN200" i="13"/>
  <c r="AM200" i="13"/>
  <c r="AQ199" i="13"/>
  <c r="AP199" i="13"/>
  <c r="AO199" i="13"/>
  <c r="AN199" i="13"/>
  <c r="AM199" i="13"/>
  <c r="AQ198" i="13"/>
  <c r="AP198" i="13"/>
  <c r="AO198" i="13"/>
  <c r="AN198" i="13"/>
  <c r="AM198" i="13"/>
  <c r="AQ197" i="13"/>
  <c r="AP197" i="13"/>
  <c r="AO197" i="13"/>
  <c r="AN197" i="13"/>
  <c r="AM197" i="13"/>
  <c r="AQ196" i="13"/>
  <c r="AP196" i="13"/>
  <c r="AO196" i="13"/>
  <c r="AN196" i="13"/>
  <c r="AM196" i="13"/>
  <c r="AQ195" i="13"/>
  <c r="AP195" i="13"/>
  <c r="AO195" i="13"/>
  <c r="AN195" i="13"/>
  <c r="AM195" i="13"/>
  <c r="AQ194" i="13"/>
  <c r="AP194" i="13"/>
  <c r="AO194" i="13"/>
  <c r="AN194" i="13"/>
  <c r="AM194" i="13"/>
  <c r="AQ193" i="13"/>
  <c r="AP193" i="13"/>
  <c r="AO193" i="13"/>
  <c r="AN193" i="13"/>
  <c r="AM193" i="13"/>
  <c r="AQ192" i="13"/>
  <c r="AP192" i="13"/>
  <c r="AO192" i="13"/>
  <c r="AN192" i="13"/>
  <c r="AM192" i="13"/>
  <c r="AQ191" i="13"/>
  <c r="AP191" i="13"/>
  <c r="AO191" i="13"/>
  <c r="AN191" i="13"/>
  <c r="AM191" i="13"/>
  <c r="AQ190" i="13"/>
  <c r="AP190" i="13"/>
  <c r="AO190" i="13"/>
  <c r="AN190" i="13"/>
  <c r="AM190" i="13"/>
  <c r="AQ189" i="13"/>
  <c r="AP189" i="13"/>
  <c r="AO189" i="13"/>
  <c r="AN189" i="13"/>
  <c r="AM189" i="13"/>
  <c r="AQ188" i="13"/>
  <c r="AP188" i="13"/>
  <c r="AO188" i="13"/>
  <c r="AN188" i="13"/>
  <c r="AM188" i="13"/>
  <c r="AQ187" i="13"/>
  <c r="AP187" i="13"/>
  <c r="AO187" i="13"/>
  <c r="AN187" i="13"/>
  <c r="AM187" i="13"/>
  <c r="AQ186" i="13"/>
  <c r="AP186" i="13"/>
  <c r="AO186" i="13"/>
  <c r="AN186" i="13"/>
  <c r="AM186" i="13"/>
  <c r="AQ185" i="13"/>
  <c r="AP185" i="13"/>
  <c r="AO185" i="13"/>
  <c r="AN185" i="13"/>
  <c r="AM185" i="13"/>
  <c r="AQ184" i="13"/>
  <c r="AP184" i="13"/>
  <c r="AO184" i="13"/>
  <c r="AN184" i="13"/>
  <c r="AM184" i="13"/>
  <c r="AQ183" i="13"/>
  <c r="AP183" i="13"/>
  <c r="AO183" i="13"/>
  <c r="AN183" i="13"/>
  <c r="AM183" i="13"/>
  <c r="AQ182" i="13"/>
  <c r="AP182" i="13"/>
  <c r="AO182" i="13"/>
  <c r="AN182" i="13"/>
  <c r="AM182" i="13"/>
  <c r="AQ181" i="13"/>
  <c r="AP181" i="13"/>
  <c r="AO181" i="13"/>
  <c r="AN181" i="13"/>
  <c r="AM181" i="13"/>
  <c r="AQ180" i="13"/>
  <c r="AP180" i="13"/>
  <c r="AO180" i="13"/>
  <c r="AN180" i="13"/>
  <c r="AM180" i="13"/>
  <c r="AQ179" i="13"/>
  <c r="AP179" i="13"/>
  <c r="AO179" i="13"/>
  <c r="AN179" i="13"/>
  <c r="AM179" i="13"/>
  <c r="AQ178" i="13"/>
  <c r="AP178" i="13"/>
  <c r="AO178" i="13"/>
  <c r="AN178" i="13"/>
  <c r="AM178" i="13"/>
  <c r="AQ177" i="13"/>
  <c r="AP177" i="13"/>
  <c r="AO177" i="13"/>
  <c r="AN177" i="13"/>
  <c r="AM177" i="13"/>
  <c r="AQ176" i="13"/>
  <c r="AP176" i="13"/>
  <c r="AO176" i="13"/>
  <c r="AN176" i="13"/>
  <c r="AM176" i="13"/>
  <c r="AQ175" i="13"/>
  <c r="AP175" i="13"/>
  <c r="AO175" i="13"/>
  <c r="AN175" i="13"/>
  <c r="AM175" i="13"/>
  <c r="AQ174" i="13"/>
  <c r="AP174" i="13"/>
  <c r="AO174" i="13"/>
  <c r="AN174" i="13"/>
  <c r="AM174" i="13"/>
  <c r="AQ173" i="13"/>
  <c r="AP173" i="13"/>
  <c r="AO173" i="13"/>
  <c r="AN173" i="13"/>
  <c r="AM173" i="13"/>
  <c r="AQ172" i="13"/>
  <c r="AP172" i="13"/>
  <c r="AO172" i="13"/>
  <c r="AN172" i="13"/>
  <c r="AM172" i="13"/>
  <c r="AQ171" i="13"/>
  <c r="AP171" i="13"/>
  <c r="AO171" i="13"/>
  <c r="AN171" i="13"/>
  <c r="AM171" i="13"/>
  <c r="AQ170" i="13"/>
  <c r="AP170" i="13"/>
  <c r="AO170" i="13"/>
  <c r="AN170" i="13"/>
  <c r="AM170" i="13"/>
  <c r="AQ169" i="13"/>
  <c r="AP169" i="13"/>
  <c r="AO169" i="13"/>
  <c r="AN169" i="13"/>
  <c r="AM169" i="13"/>
  <c r="AQ168" i="13"/>
  <c r="AP168" i="13"/>
  <c r="AO168" i="13"/>
  <c r="AN168" i="13"/>
  <c r="AM168" i="13"/>
  <c r="AQ167" i="13"/>
  <c r="AP167" i="13"/>
  <c r="AO167" i="13"/>
  <c r="AN167" i="13"/>
  <c r="AM167" i="13"/>
  <c r="AQ166" i="13"/>
  <c r="AP166" i="13"/>
  <c r="AO166" i="13"/>
  <c r="AN166" i="13"/>
  <c r="AM166" i="13"/>
  <c r="AQ165" i="13"/>
  <c r="AP165" i="13"/>
  <c r="AO165" i="13"/>
  <c r="AN165" i="13"/>
  <c r="AM165" i="13"/>
  <c r="AQ164" i="13"/>
  <c r="AP164" i="13"/>
  <c r="AO164" i="13"/>
  <c r="AN164" i="13"/>
  <c r="AM164" i="13"/>
  <c r="AQ163" i="13"/>
  <c r="AP163" i="13"/>
  <c r="AO163" i="13"/>
  <c r="AN163" i="13"/>
  <c r="AM163" i="13"/>
  <c r="AQ162" i="13"/>
  <c r="AP162" i="13"/>
  <c r="AO162" i="13"/>
  <c r="AN162" i="13"/>
  <c r="AM162" i="13"/>
  <c r="AQ161" i="13"/>
  <c r="AP161" i="13"/>
  <c r="AO161" i="13"/>
  <c r="AN161" i="13"/>
  <c r="AM161" i="13"/>
  <c r="AQ160" i="13"/>
  <c r="AP160" i="13"/>
  <c r="AO160" i="13"/>
  <c r="AN160" i="13"/>
  <c r="AM160" i="13"/>
  <c r="AQ159" i="13"/>
  <c r="AP159" i="13"/>
  <c r="AO159" i="13"/>
  <c r="AN159" i="13"/>
  <c r="AM159" i="13"/>
  <c r="AQ158" i="13"/>
  <c r="AP158" i="13"/>
  <c r="AO158" i="13"/>
  <c r="AN158" i="13"/>
  <c r="AM158" i="13"/>
  <c r="AQ157" i="13"/>
  <c r="AP157" i="13"/>
  <c r="AO157" i="13"/>
  <c r="AN157" i="13"/>
  <c r="AM157" i="13"/>
  <c r="AQ156" i="13"/>
  <c r="AP156" i="13"/>
  <c r="AO156" i="13"/>
  <c r="AN156" i="13"/>
  <c r="AM156" i="13"/>
  <c r="AQ155" i="13"/>
  <c r="AP155" i="13"/>
  <c r="AO155" i="13"/>
  <c r="AN155" i="13"/>
  <c r="AM155" i="13"/>
  <c r="AQ154" i="13"/>
  <c r="AP154" i="13"/>
  <c r="AO154" i="13"/>
  <c r="AN154" i="13"/>
  <c r="AM154" i="13"/>
  <c r="AQ153" i="13"/>
  <c r="AP153" i="13"/>
  <c r="AO153" i="13"/>
  <c r="AN153" i="13"/>
  <c r="AM153" i="13"/>
  <c r="AQ152" i="13"/>
  <c r="AP152" i="13"/>
  <c r="AO152" i="13"/>
  <c r="AN152" i="13"/>
  <c r="AM152" i="13"/>
  <c r="AQ151" i="13"/>
  <c r="AP151" i="13"/>
  <c r="AO151" i="13"/>
  <c r="AN151" i="13"/>
  <c r="AM151" i="13"/>
  <c r="AQ150" i="13"/>
  <c r="AP150" i="13"/>
  <c r="AO150" i="13"/>
  <c r="AN150" i="13"/>
  <c r="AM150" i="13"/>
  <c r="AQ149" i="13"/>
  <c r="AP149" i="13"/>
  <c r="AO149" i="13"/>
  <c r="AN149" i="13"/>
  <c r="AM149" i="13"/>
  <c r="AQ148" i="13"/>
  <c r="AP148" i="13"/>
  <c r="AO148" i="13"/>
  <c r="AN148" i="13"/>
  <c r="AM148" i="13"/>
  <c r="AQ147" i="13"/>
  <c r="AP147" i="13"/>
  <c r="AO147" i="13"/>
  <c r="AN147" i="13"/>
  <c r="AM147" i="13"/>
  <c r="AQ146" i="13"/>
  <c r="AP146" i="13"/>
  <c r="AO146" i="13"/>
  <c r="AN146" i="13"/>
  <c r="AM146" i="13"/>
  <c r="AQ145" i="13"/>
  <c r="AP145" i="13"/>
  <c r="AO145" i="13"/>
  <c r="AN145" i="13"/>
  <c r="AM145" i="13"/>
  <c r="AQ144" i="13"/>
  <c r="AP144" i="13"/>
  <c r="AO144" i="13"/>
  <c r="AN144" i="13"/>
  <c r="AM144" i="13"/>
  <c r="AQ143" i="13"/>
  <c r="AP143" i="13"/>
  <c r="AO143" i="13"/>
  <c r="AN143" i="13"/>
  <c r="AM143" i="13"/>
  <c r="AQ142" i="13"/>
  <c r="AP142" i="13"/>
  <c r="AO142" i="13"/>
  <c r="AN142" i="13"/>
  <c r="AM142" i="13"/>
  <c r="AQ141" i="13"/>
  <c r="AP141" i="13"/>
  <c r="AO141" i="13"/>
  <c r="AN141" i="13"/>
  <c r="AM141" i="13"/>
  <c r="AQ140" i="13"/>
  <c r="AP140" i="13"/>
  <c r="AO140" i="13"/>
  <c r="AN140" i="13"/>
  <c r="AM140" i="13"/>
  <c r="AQ139" i="13"/>
  <c r="AP139" i="13"/>
  <c r="AO139" i="13"/>
  <c r="AN139" i="13"/>
  <c r="AM139" i="13"/>
  <c r="AQ138" i="13"/>
  <c r="AP138" i="13"/>
  <c r="AO138" i="13"/>
  <c r="AN138" i="13"/>
  <c r="AM138" i="13"/>
  <c r="AQ137" i="13"/>
  <c r="AP137" i="13"/>
  <c r="AO137" i="13"/>
  <c r="AN137" i="13"/>
  <c r="AM137" i="13"/>
  <c r="AQ136" i="13"/>
  <c r="AP136" i="13"/>
  <c r="AO136" i="13"/>
  <c r="AN136" i="13"/>
  <c r="AM136" i="13"/>
  <c r="AQ135" i="13"/>
  <c r="AP135" i="13"/>
  <c r="AO135" i="13"/>
  <c r="AN135" i="13"/>
  <c r="AM135" i="13"/>
  <c r="AQ134" i="13"/>
  <c r="AP134" i="13"/>
  <c r="AO134" i="13"/>
  <c r="AN134" i="13"/>
  <c r="AM134" i="13"/>
  <c r="AQ133" i="13"/>
  <c r="AP133" i="13"/>
  <c r="AO133" i="13"/>
  <c r="AN133" i="13"/>
  <c r="AM133" i="13"/>
  <c r="AQ132" i="13"/>
  <c r="AP132" i="13"/>
  <c r="AO132" i="13"/>
  <c r="AN132" i="13"/>
  <c r="AM132" i="13"/>
  <c r="AQ131" i="13"/>
  <c r="AP131" i="13"/>
  <c r="AO131" i="13"/>
  <c r="AN131" i="13"/>
  <c r="AM131" i="13"/>
  <c r="AQ130" i="13"/>
  <c r="AP130" i="13"/>
  <c r="AO130" i="13"/>
  <c r="AN130" i="13"/>
  <c r="AM130" i="13"/>
  <c r="AQ129" i="13"/>
  <c r="AP129" i="13"/>
  <c r="AO129" i="13"/>
  <c r="AN129" i="13"/>
  <c r="AM129" i="13"/>
  <c r="AQ128" i="13"/>
  <c r="AP128" i="13"/>
  <c r="AO128" i="13"/>
  <c r="AN128" i="13"/>
  <c r="AM128" i="13"/>
  <c r="AQ127" i="13"/>
  <c r="AP127" i="13"/>
  <c r="AO127" i="13"/>
  <c r="AN127" i="13"/>
  <c r="AM127" i="13"/>
  <c r="AQ126" i="13"/>
  <c r="AP126" i="13"/>
  <c r="AO126" i="13"/>
  <c r="AN126" i="13"/>
  <c r="AM126" i="13"/>
  <c r="AQ125" i="13"/>
  <c r="AP125" i="13"/>
  <c r="AO125" i="13"/>
  <c r="AN125" i="13"/>
  <c r="AM125" i="13"/>
  <c r="AQ124" i="13"/>
  <c r="AP124" i="13"/>
  <c r="AO124" i="13"/>
  <c r="AN124" i="13"/>
  <c r="AM124" i="13"/>
  <c r="AQ123" i="13"/>
  <c r="AP123" i="13"/>
  <c r="AO123" i="13"/>
  <c r="AN123" i="13"/>
  <c r="AM123" i="13"/>
  <c r="AQ122" i="13"/>
  <c r="AP122" i="13"/>
  <c r="AO122" i="13"/>
  <c r="AN122" i="13"/>
  <c r="AM122" i="13"/>
  <c r="AQ121" i="13"/>
  <c r="AP121" i="13"/>
  <c r="AO121" i="13"/>
  <c r="AN121" i="13"/>
  <c r="AM121" i="13"/>
  <c r="AQ120" i="13"/>
  <c r="AP120" i="13"/>
  <c r="AO120" i="13"/>
  <c r="AN120" i="13"/>
  <c r="AM120" i="13"/>
  <c r="AQ119" i="13"/>
  <c r="AP119" i="13"/>
  <c r="AO119" i="13"/>
  <c r="AN119" i="13"/>
  <c r="AM119" i="13"/>
  <c r="AQ118" i="13"/>
  <c r="AP118" i="13"/>
  <c r="AO118" i="13"/>
  <c r="AN118" i="13"/>
  <c r="AM118" i="13"/>
  <c r="AQ117" i="13"/>
  <c r="AP117" i="13"/>
  <c r="AO117" i="13"/>
  <c r="AN117" i="13"/>
  <c r="AM117" i="13"/>
  <c r="AQ116" i="13"/>
  <c r="AP116" i="13"/>
  <c r="AO116" i="13"/>
  <c r="AN116" i="13"/>
  <c r="AM116" i="13"/>
  <c r="AQ115" i="13"/>
  <c r="AP115" i="13"/>
  <c r="AO115" i="13"/>
  <c r="AN115" i="13"/>
  <c r="AM115" i="13"/>
  <c r="AQ114" i="13"/>
  <c r="AP114" i="13"/>
  <c r="AO114" i="13"/>
  <c r="AN114" i="13"/>
  <c r="AM114" i="13"/>
  <c r="AQ113" i="13"/>
  <c r="AP113" i="13"/>
  <c r="AO113" i="13"/>
  <c r="AN113" i="13"/>
  <c r="AM113" i="13"/>
  <c r="AQ112" i="13"/>
  <c r="AP112" i="13"/>
  <c r="AO112" i="13"/>
  <c r="AN112" i="13"/>
  <c r="AM112" i="13"/>
  <c r="AQ111" i="13"/>
  <c r="AP111" i="13"/>
  <c r="AO111" i="13"/>
  <c r="AN111" i="13"/>
  <c r="AM111" i="13"/>
  <c r="AQ110" i="13"/>
  <c r="AP110" i="13"/>
  <c r="AO110" i="13"/>
  <c r="AN110" i="13"/>
  <c r="AM110" i="13"/>
  <c r="AQ109" i="13"/>
  <c r="AP109" i="13"/>
  <c r="AO109" i="13"/>
  <c r="AN109" i="13"/>
  <c r="AM109" i="13"/>
  <c r="AQ108" i="13"/>
  <c r="AP108" i="13"/>
  <c r="AO108" i="13"/>
  <c r="AN108" i="13"/>
  <c r="AM108" i="13"/>
  <c r="AQ107" i="13"/>
  <c r="AP107" i="13"/>
  <c r="AO107" i="13"/>
  <c r="AN107" i="13"/>
  <c r="AM107" i="13"/>
  <c r="AQ106" i="13"/>
  <c r="AP106" i="13"/>
  <c r="AO106" i="13"/>
  <c r="AN106" i="13"/>
  <c r="AM106" i="13"/>
  <c r="AQ105" i="13"/>
  <c r="AP105" i="13"/>
  <c r="AO105" i="13"/>
  <c r="AN105" i="13"/>
  <c r="AM105" i="13"/>
  <c r="AQ104" i="13"/>
  <c r="AP104" i="13"/>
  <c r="AO104" i="13"/>
  <c r="AN104" i="13"/>
  <c r="AM104" i="13"/>
  <c r="AQ103" i="13"/>
  <c r="AP103" i="13"/>
  <c r="AO103" i="13"/>
  <c r="AN103" i="13"/>
  <c r="AM103" i="13"/>
  <c r="AQ102" i="13"/>
  <c r="AP102" i="13"/>
  <c r="AO102" i="13"/>
  <c r="AN102" i="13"/>
  <c r="AM102" i="13"/>
  <c r="AQ101" i="13"/>
  <c r="AP101" i="13"/>
  <c r="AO101" i="13"/>
  <c r="AN101" i="13"/>
  <c r="AM101" i="13"/>
  <c r="AQ100" i="13"/>
  <c r="AP100" i="13"/>
  <c r="AO100" i="13"/>
  <c r="AN100" i="13"/>
  <c r="AM100" i="13"/>
  <c r="AQ99" i="13"/>
  <c r="AP99" i="13"/>
  <c r="AO99" i="13"/>
  <c r="AN99" i="13"/>
  <c r="AM99" i="13"/>
  <c r="AQ98" i="13"/>
  <c r="AP98" i="13"/>
  <c r="AO98" i="13"/>
  <c r="AN98" i="13"/>
  <c r="AM98" i="13"/>
  <c r="AQ97" i="13"/>
  <c r="AP97" i="13"/>
  <c r="AO97" i="13"/>
  <c r="AN97" i="13"/>
  <c r="AM97" i="13"/>
  <c r="AQ96" i="13"/>
  <c r="AP96" i="13"/>
  <c r="AO96" i="13"/>
  <c r="AN96" i="13"/>
  <c r="AM96" i="13"/>
  <c r="AQ95" i="13"/>
  <c r="AP95" i="13"/>
  <c r="AO95" i="13"/>
  <c r="AN95" i="13"/>
  <c r="AM95" i="13"/>
  <c r="AQ94" i="13"/>
  <c r="AP94" i="13"/>
  <c r="AO94" i="13"/>
  <c r="AN94" i="13"/>
  <c r="AM94" i="13"/>
  <c r="AQ93" i="13"/>
  <c r="AP93" i="13"/>
  <c r="AO93" i="13"/>
  <c r="AN93" i="13"/>
  <c r="AM93" i="13"/>
  <c r="AQ92" i="13"/>
  <c r="AP92" i="13"/>
  <c r="AO92" i="13"/>
  <c r="AN92" i="13"/>
  <c r="AM92" i="13"/>
  <c r="AQ91" i="13"/>
  <c r="AP91" i="13"/>
  <c r="AO91" i="13"/>
  <c r="AN91" i="13"/>
  <c r="AM91" i="13"/>
  <c r="AQ90" i="13"/>
  <c r="AP90" i="13"/>
  <c r="AO90" i="13"/>
  <c r="AN90" i="13"/>
  <c r="AM90" i="13"/>
  <c r="AQ89" i="13"/>
  <c r="AP89" i="13"/>
  <c r="AO89" i="13"/>
  <c r="AN89" i="13"/>
  <c r="AM89" i="13"/>
  <c r="AQ88" i="13"/>
  <c r="AP88" i="13"/>
  <c r="AO88" i="13"/>
  <c r="AN88" i="13"/>
  <c r="AM88" i="13"/>
  <c r="AT87" i="13"/>
  <c r="AS87" i="13"/>
  <c r="AR87" i="13"/>
  <c r="AQ87" i="13"/>
  <c r="AP87" i="13"/>
  <c r="AO87" i="13"/>
  <c r="AN87" i="13"/>
  <c r="AM87" i="13"/>
  <c r="AT86" i="13"/>
  <c r="AS86" i="13"/>
  <c r="AR86" i="13"/>
  <c r="AQ86" i="13"/>
  <c r="AP86" i="13"/>
  <c r="AO86" i="13"/>
  <c r="AN86" i="13"/>
  <c r="AM86" i="13"/>
  <c r="AT85" i="13"/>
  <c r="AS85" i="13"/>
  <c r="AR85" i="13"/>
  <c r="AQ85" i="13"/>
  <c r="AP85" i="13"/>
  <c r="AO85" i="13"/>
  <c r="AN85" i="13"/>
  <c r="AM85" i="13"/>
  <c r="AT84" i="13"/>
  <c r="AS84" i="13"/>
  <c r="AR84" i="13"/>
  <c r="AQ84" i="13"/>
  <c r="AP84" i="13"/>
  <c r="AO84" i="13"/>
  <c r="AN84" i="13"/>
  <c r="AM84" i="13"/>
  <c r="AT83" i="13"/>
  <c r="AS83" i="13"/>
  <c r="AR83" i="13"/>
  <c r="AQ83" i="13"/>
  <c r="AP83" i="13"/>
  <c r="AO83" i="13"/>
  <c r="AN83" i="13"/>
  <c r="AM83" i="13"/>
  <c r="AT82" i="13"/>
  <c r="AS82" i="13"/>
  <c r="AR82" i="13"/>
  <c r="AQ82" i="13"/>
  <c r="AP82" i="13"/>
  <c r="AO82" i="13"/>
  <c r="AN82" i="13"/>
  <c r="AM82" i="13"/>
  <c r="AT81" i="13"/>
  <c r="AS81" i="13"/>
  <c r="AR81" i="13"/>
  <c r="AQ81" i="13"/>
  <c r="AP81" i="13"/>
  <c r="AO81" i="13"/>
  <c r="AN81" i="13"/>
  <c r="AM81" i="13"/>
  <c r="AT80" i="13"/>
  <c r="AS80" i="13"/>
  <c r="AR80" i="13"/>
  <c r="AQ80" i="13"/>
  <c r="AP80" i="13"/>
  <c r="AO80" i="13"/>
  <c r="AN80" i="13"/>
  <c r="AM80" i="13"/>
  <c r="AT79" i="13"/>
  <c r="AS79" i="13"/>
  <c r="AR79" i="13"/>
  <c r="AQ79" i="13"/>
  <c r="AP79" i="13"/>
  <c r="AO79" i="13"/>
  <c r="AN79" i="13"/>
  <c r="AM79" i="13"/>
  <c r="AT78" i="13"/>
  <c r="AS78" i="13"/>
  <c r="AR78" i="13"/>
  <c r="AQ78" i="13"/>
  <c r="AP78" i="13"/>
  <c r="AO78" i="13"/>
  <c r="AN78" i="13"/>
  <c r="AM78" i="13"/>
  <c r="AT77" i="13"/>
  <c r="AS77" i="13"/>
  <c r="AR77" i="13"/>
  <c r="AQ77" i="13"/>
  <c r="AP77" i="13"/>
  <c r="AO77" i="13"/>
  <c r="AN77" i="13"/>
  <c r="AM77" i="13"/>
  <c r="AT76" i="13"/>
  <c r="AS76" i="13"/>
  <c r="AR76" i="13"/>
  <c r="AQ76" i="13"/>
  <c r="AP76" i="13"/>
  <c r="AO76" i="13"/>
  <c r="AN76" i="13"/>
  <c r="AM76" i="13"/>
  <c r="AT75" i="13"/>
  <c r="AS75" i="13"/>
  <c r="AR75" i="13"/>
  <c r="AQ75" i="13"/>
  <c r="AP75" i="13"/>
  <c r="AO75" i="13"/>
  <c r="AN75" i="13"/>
  <c r="AM75" i="13"/>
  <c r="AT74" i="13"/>
  <c r="AS74" i="13"/>
  <c r="AR74" i="13"/>
  <c r="AQ74" i="13"/>
  <c r="AP74" i="13"/>
  <c r="AO74" i="13"/>
  <c r="AN74" i="13"/>
  <c r="AM74" i="13"/>
  <c r="AT73" i="13"/>
  <c r="AS73" i="13"/>
  <c r="AR73" i="13"/>
  <c r="AQ73" i="13"/>
  <c r="AP73" i="13"/>
  <c r="AO73" i="13"/>
  <c r="AN73" i="13"/>
  <c r="AM73" i="13"/>
  <c r="AT72" i="13"/>
  <c r="AS72" i="13"/>
  <c r="AR72" i="13"/>
  <c r="AQ72" i="13"/>
  <c r="AP72" i="13"/>
  <c r="AO72" i="13"/>
  <c r="AN72" i="13"/>
  <c r="AM72" i="13"/>
  <c r="AT71" i="13"/>
  <c r="AS71" i="13"/>
  <c r="AR71" i="13"/>
  <c r="AQ71" i="13"/>
  <c r="AP71" i="13"/>
  <c r="AO71" i="13"/>
  <c r="AN71" i="13"/>
  <c r="AM71" i="13"/>
  <c r="AT70" i="13"/>
  <c r="AS70" i="13"/>
  <c r="AR70" i="13"/>
  <c r="AQ70" i="13"/>
  <c r="AP70" i="13"/>
  <c r="AO70" i="13"/>
  <c r="AN70" i="13"/>
  <c r="AM70" i="13"/>
  <c r="AT69" i="13"/>
  <c r="AS69" i="13"/>
  <c r="AR69" i="13"/>
  <c r="AQ69" i="13"/>
  <c r="AP69" i="13"/>
  <c r="AO69" i="13"/>
  <c r="AN69" i="13"/>
  <c r="AM69" i="13"/>
  <c r="AT68" i="13"/>
  <c r="AS68" i="13"/>
  <c r="AR68" i="13"/>
  <c r="AQ68" i="13"/>
  <c r="AP68" i="13"/>
  <c r="AO68" i="13"/>
  <c r="AN68" i="13"/>
  <c r="AM68" i="13"/>
  <c r="AT67" i="13"/>
  <c r="AS67" i="13"/>
  <c r="AR67" i="13"/>
  <c r="AQ67" i="13"/>
  <c r="AP67" i="13"/>
  <c r="AO67" i="13"/>
  <c r="AN67" i="13"/>
  <c r="AM67" i="13"/>
  <c r="AT66" i="13"/>
  <c r="AS66" i="13"/>
  <c r="AR66" i="13"/>
  <c r="AQ66" i="13"/>
  <c r="AP66" i="13"/>
  <c r="AO66" i="13"/>
  <c r="AN66" i="13"/>
  <c r="AM66" i="13"/>
  <c r="AT65" i="13"/>
  <c r="AS65" i="13"/>
  <c r="AR65" i="13"/>
  <c r="AQ65" i="13"/>
  <c r="AP65" i="13"/>
  <c r="AO65" i="13"/>
  <c r="AN65" i="13"/>
  <c r="AM65" i="13"/>
  <c r="AT64" i="13"/>
  <c r="AS64" i="13"/>
  <c r="AR64" i="13"/>
  <c r="AQ64" i="13"/>
  <c r="AP64" i="13"/>
  <c r="AO64" i="13"/>
  <c r="AN64" i="13"/>
  <c r="AM64" i="13"/>
  <c r="AT63" i="13"/>
  <c r="AS63" i="13"/>
  <c r="AR63" i="13"/>
  <c r="AQ63" i="13"/>
  <c r="AP63" i="13"/>
  <c r="AO63" i="13"/>
  <c r="AN63" i="13"/>
  <c r="AM63" i="13"/>
  <c r="AT62" i="13"/>
  <c r="AS62" i="13"/>
  <c r="AR62" i="13"/>
  <c r="AQ62" i="13"/>
  <c r="AP62" i="13"/>
  <c r="AO62" i="13"/>
  <c r="AN62" i="13"/>
  <c r="AM62" i="13"/>
  <c r="AT61" i="13"/>
  <c r="AS61" i="13"/>
  <c r="AR61" i="13"/>
  <c r="AQ61" i="13"/>
  <c r="AP61" i="13"/>
  <c r="AO61" i="13"/>
  <c r="AN61" i="13"/>
  <c r="AM61" i="13"/>
  <c r="AT60" i="13"/>
  <c r="AS60" i="13"/>
  <c r="AR60" i="13"/>
  <c r="AQ60" i="13"/>
  <c r="AP60" i="13"/>
  <c r="AO60" i="13"/>
  <c r="AN60" i="13"/>
  <c r="AM60" i="13"/>
  <c r="AT59" i="13"/>
  <c r="AS59" i="13"/>
  <c r="AR59" i="13"/>
  <c r="AQ59" i="13"/>
  <c r="AP59" i="13"/>
  <c r="AO59" i="13"/>
  <c r="AN59" i="13"/>
  <c r="AM59" i="13"/>
  <c r="AT58" i="13"/>
  <c r="AS58" i="13"/>
  <c r="AR58" i="13"/>
  <c r="AQ58" i="13"/>
  <c r="AP58" i="13"/>
  <c r="AO58" i="13"/>
  <c r="AN58" i="13"/>
  <c r="AM58" i="13"/>
  <c r="AT57" i="13"/>
  <c r="AS57" i="13"/>
  <c r="AR57" i="13"/>
  <c r="AQ57" i="13"/>
  <c r="AP57" i="13"/>
  <c r="AO57" i="13"/>
  <c r="AN57" i="13"/>
  <c r="AM57" i="13"/>
  <c r="AT56" i="13"/>
  <c r="AS56" i="13"/>
  <c r="AR56" i="13"/>
  <c r="AQ56" i="13"/>
  <c r="AP56" i="13"/>
  <c r="AO56" i="13"/>
  <c r="AN56" i="13"/>
  <c r="AM56" i="13"/>
  <c r="AT55" i="13"/>
  <c r="AS55" i="13"/>
  <c r="AR55" i="13"/>
  <c r="AQ55" i="13"/>
  <c r="AP55" i="13"/>
  <c r="AO55" i="13"/>
  <c r="AN55" i="13"/>
  <c r="AM55" i="13"/>
  <c r="AT54" i="13"/>
  <c r="AS54" i="13"/>
  <c r="AR54" i="13"/>
  <c r="AQ54" i="13"/>
  <c r="AP54" i="13"/>
  <c r="AO54" i="13"/>
  <c r="AN54" i="13"/>
  <c r="AM54" i="13"/>
  <c r="AT53" i="13"/>
  <c r="AS53" i="13"/>
  <c r="AR53" i="13"/>
  <c r="AQ53" i="13"/>
  <c r="AP53" i="13"/>
  <c r="AO53" i="13"/>
  <c r="AN53" i="13"/>
  <c r="AM53" i="13"/>
  <c r="AT52" i="13"/>
  <c r="AS52" i="13"/>
  <c r="AR52" i="13"/>
  <c r="AQ52" i="13"/>
  <c r="AP52" i="13"/>
  <c r="AO52" i="13"/>
  <c r="AN52" i="13"/>
  <c r="AM52" i="13"/>
  <c r="AT51" i="13"/>
  <c r="AS51" i="13"/>
  <c r="AR51" i="13"/>
  <c r="AQ51" i="13"/>
  <c r="AP51" i="13"/>
  <c r="AO51" i="13"/>
  <c r="AN51" i="13"/>
  <c r="AM51" i="13"/>
  <c r="AT50" i="13"/>
  <c r="AS50" i="13"/>
  <c r="AR50" i="13"/>
  <c r="AQ50" i="13"/>
  <c r="AP50" i="13"/>
  <c r="AO50" i="13"/>
  <c r="AN50" i="13"/>
  <c r="AM50" i="13"/>
  <c r="AT49" i="13"/>
  <c r="AS49" i="13"/>
  <c r="AR49" i="13"/>
  <c r="AQ49" i="13"/>
  <c r="AP49" i="13"/>
  <c r="AO49" i="13"/>
  <c r="AN49" i="13"/>
  <c r="AM49" i="13"/>
  <c r="AT48" i="13"/>
  <c r="AS48" i="13"/>
  <c r="AR48" i="13"/>
  <c r="AQ48" i="13"/>
  <c r="AP48" i="13"/>
  <c r="AO48" i="13"/>
  <c r="AN48" i="13"/>
  <c r="AM48" i="13"/>
  <c r="AT47" i="13"/>
  <c r="AS47" i="13"/>
  <c r="AQ47" i="13"/>
  <c r="AP47" i="13"/>
  <c r="AO47" i="13"/>
  <c r="AN47" i="13"/>
  <c r="AM47" i="13"/>
  <c r="AT46" i="13"/>
  <c r="AS46" i="13"/>
  <c r="AQ46" i="13"/>
  <c r="AP46" i="13"/>
  <c r="AO46" i="13"/>
  <c r="AN46" i="13"/>
  <c r="AM46" i="13"/>
  <c r="AT45" i="13"/>
  <c r="AS45" i="13"/>
  <c r="AQ45" i="13"/>
  <c r="AP45" i="13"/>
  <c r="AO45" i="13"/>
  <c r="AN45" i="13"/>
  <c r="AM45" i="13"/>
  <c r="AT44" i="13"/>
  <c r="AS44" i="13"/>
  <c r="AQ44" i="13"/>
  <c r="AP44" i="13"/>
  <c r="AO44" i="13"/>
  <c r="AN44" i="13"/>
  <c r="AM44" i="13"/>
  <c r="AT43" i="13"/>
  <c r="AS43" i="13"/>
  <c r="AQ43" i="13"/>
  <c r="AP43" i="13"/>
  <c r="AO43" i="13"/>
  <c r="AN43" i="13"/>
  <c r="AM43" i="13"/>
  <c r="AT42" i="13"/>
  <c r="AS42" i="13"/>
  <c r="AQ42" i="13"/>
  <c r="AP42" i="13"/>
  <c r="AO42" i="13"/>
  <c r="AN42" i="13"/>
  <c r="AM42" i="13"/>
  <c r="AT41" i="13"/>
  <c r="AS41" i="13"/>
  <c r="AQ41" i="13"/>
  <c r="AP41" i="13"/>
  <c r="AO41" i="13"/>
  <c r="AN41" i="13"/>
  <c r="AM41" i="13"/>
  <c r="AT40" i="13"/>
  <c r="AS40" i="13"/>
  <c r="AQ40" i="13"/>
  <c r="AP40" i="13"/>
  <c r="AO40" i="13"/>
  <c r="AN40" i="13"/>
  <c r="AM40" i="13"/>
  <c r="AT39" i="13"/>
  <c r="AS39" i="13"/>
  <c r="AQ39" i="13"/>
  <c r="AP39" i="13"/>
  <c r="AO39" i="13"/>
  <c r="AN39" i="13"/>
  <c r="AM39" i="13"/>
  <c r="AT38" i="13"/>
  <c r="AS38" i="13"/>
  <c r="AQ38" i="13"/>
  <c r="AP38" i="13"/>
  <c r="AO38" i="13"/>
  <c r="AN38" i="13"/>
  <c r="AM38" i="13"/>
  <c r="AT37" i="13"/>
  <c r="AS37" i="13"/>
  <c r="AQ37" i="13"/>
  <c r="AP37" i="13"/>
  <c r="AO37" i="13"/>
  <c r="AN37" i="13"/>
  <c r="AM37" i="13"/>
  <c r="AT36" i="13"/>
  <c r="AS36" i="13"/>
  <c r="AQ36" i="13"/>
  <c r="AP36" i="13"/>
  <c r="AO36" i="13"/>
  <c r="AN36" i="13"/>
  <c r="AM36" i="13"/>
  <c r="AT35" i="13"/>
  <c r="AS35" i="13"/>
  <c r="AQ35" i="13"/>
  <c r="AP35" i="13"/>
  <c r="AO35" i="13"/>
  <c r="AN35" i="13"/>
  <c r="AM35" i="13"/>
  <c r="AT34" i="13"/>
  <c r="AS34" i="13"/>
  <c r="AQ34" i="13"/>
  <c r="AP34" i="13"/>
  <c r="AO34" i="13"/>
  <c r="AN34" i="13"/>
  <c r="AM34" i="13"/>
  <c r="AT33" i="13"/>
  <c r="AS33" i="13"/>
  <c r="AQ33" i="13"/>
  <c r="AP33" i="13"/>
  <c r="AO33" i="13"/>
  <c r="AN33" i="13"/>
  <c r="AM33" i="13"/>
  <c r="U31" i="13"/>
  <c r="C31" i="13"/>
  <c r="W26" i="13"/>
  <c r="E26" i="13"/>
  <c r="W25" i="13"/>
  <c r="E25" i="13"/>
  <c r="E7" i="13" s="1"/>
  <c r="W24" i="13"/>
  <c r="W6" i="13" s="1"/>
  <c r="E24" i="13"/>
  <c r="E6" i="13" s="1"/>
  <c r="W23" i="13"/>
  <c r="W5" i="13" s="1"/>
  <c r="E23" i="13"/>
  <c r="U13" i="13"/>
  <c r="C13" i="13"/>
  <c r="Q10" i="13"/>
  <c r="P10" i="13"/>
  <c r="AJ8" i="13"/>
  <c r="AI8" i="13"/>
  <c r="AH8" i="13"/>
  <c r="AB8" i="13"/>
  <c r="AA8" i="13"/>
  <c r="Z8" i="13"/>
  <c r="Y8" i="13"/>
  <c r="X8" i="13"/>
  <c r="W8" i="13"/>
  <c r="R8" i="13"/>
  <c r="Q8" i="13"/>
  <c r="P8" i="13"/>
  <c r="J8" i="13"/>
  <c r="I8" i="13"/>
  <c r="H8" i="13"/>
  <c r="G8" i="13"/>
  <c r="F8" i="13"/>
  <c r="E8" i="13"/>
  <c r="AJ7" i="13"/>
  <c r="AI7" i="13"/>
  <c r="AH7" i="13"/>
  <c r="AB7" i="13"/>
  <c r="AA7" i="13"/>
  <c r="Z7" i="13"/>
  <c r="Y7" i="13"/>
  <c r="X7" i="13"/>
  <c r="W7" i="13"/>
  <c r="R7" i="13"/>
  <c r="Q7" i="13"/>
  <c r="P7" i="13"/>
  <c r="J7" i="13"/>
  <c r="I7" i="13"/>
  <c r="H7" i="13"/>
  <c r="G7" i="13"/>
  <c r="F7" i="13"/>
  <c r="AJ6" i="13"/>
  <c r="AI6" i="13"/>
  <c r="AH6" i="13"/>
  <c r="AB6" i="13"/>
  <c r="AA6" i="13"/>
  <c r="Z6" i="13"/>
  <c r="Y6" i="13"/>
  <c r="X6" i="13"/>
  <c r="R6" i="13"/>
  <c r="Q6" i="13"/>
  <c r="P6" i="13"/>
  <c r="J6" i="13"/>
  <c r="I6" i="13"/>
  <c r="H6" i="13"/>
  <c r="G6" i="13"/>
  <c r="F6" i="13"/>
  <c r="AJ5" i="13"/>
  <c r="AJ10" i="13" s="1"/>
  <c r="AI5" i="13"/>
  <c r="AH5" i="13"/>
  <c r="AB5" i="13"/>
  <c r="AA5" i="13"/>
  <c r="Z5" i="13"/>
  <c r="Y5" i="13"/>
  <c r="X5" i="13"/>
  <c r="R5" i="13"/>
  <c r="R10" i="13" s="1"/>
  <c r="Q5" i="13"/>
  <c r="P5" i="13"/>
  <c r="J5" i="13"/>
  <c r="I5" i="13"/>
  <c r="H5" i="13"/>
  <c r="G5" i="13"/>
  <c r="F5" i="13"/>
  <c r="E5" i="13"/>
  <c r="AL2" i="13"/>
  <c r="U2" i="13"/>
  <c r="T2" i="13"/>
  <c r="C2" i="13"/>
  <c r="Z654" i="12"/>
  <c r="X654" i="12"/>
  <c r="I654" i="12"/>
  <c r="H654" i="12"/>
  <c r="G654" i="12"/>
  <c r="AA653" i="12"/>
  <c r="Y653" i="12"/>
  <c r="X653" i="12"/>
  <c r="J653" i="12"/>
  <c r="G653" i="12"/>
  <c r="AB652" i="12"/>
  <c r="Y652" i="12"/>
  <c r="I652" i="12"/>
  <c r="F652" i="12"/>
  <c r="AB651" i="12"/>
  <c r="Z651" i="12"/>
  <c r="J651" i="12"/>
  <c r="I651" i="12"/>
  <c r="AB649" i="12"/>
  <c r="AA649" i="12"/>
  <c r="AA654" i="12" s="1"/>
  <c r="Z649" i="12"/>
  <c r="Y649" i="12"/>
  <c r="Y654" i="12" s="1"/>
  <c r="X649" i="12"/>
  <c r="J649" i="12"/>
  <c r="J654" i="12" s="1"/>
  <c r="I649" i="12"/>
  <c r="H649" i="12"/>
  <c r="G649" i="12"/>
  <c r="F649" i="12"/>
  <c r="AB648" i="12"/>
  <c r="AA648" i="12"/>
  <c r="Z648" i="12"/>
  <c r="Z653" i="12" s="1"/>
  <c r="Y648" i="12"/>
  <c r="X648" i="12"/>
  <c r="J648" i="12"/>
  <c r="I648" i="12"/>
  <c r="I653" i="12" s="1"/>
  <c r="H648" i="12"/>
  <c r="H653" i="12" s="1"/>
  <c r="G648" i="12"/>
  <c r="F648" i="12"/>
  <c r="AB647" i="12"/>
  <c r="AA647" i="12"/>
  <c r="AA652" i="12" s="1"/>
  <c r="Z647" i="12"/>
  <c r="Y647" i="12"/>
  <c r="X647" i="12"/>
  <c r="X652" i="12" s="1"/>
  <c r="J647" i="12"/>
  <c r="I647" i="12"/>
  <c r="H647" i="12"/>
  <c r="G647" i="12"/>
  <c r="F647" i="12"/>
  <c r="AB646" i="12"/>
  <c r="AA646" i="12"/>
  <c r="AA651" i="12" s="1"/>
  <c r="Z646" i="12"/>
  <c r="Y646" i="12"/>
  <c r="X646" i="12"/>
  <c r="X651" i="12" s="1"/>
  <c r="J646" i="12"/>
  <c r="I646" i="12"/>
  <c r="H646" i="12"/>
  <c r="G646" i="12"/>
  <c r="F646" i="12"/>
  <c r="F651" i="12" s="1"/>
  <c r="AB644" i="12"/>
  <c r="AA644" i="12"/>
  <c r="Z644" i="12"/>
  <c r="Y644" i="12"/>
  <c r="X644" i="12"/>
  <c r="J644" i="12"/>
  <c r="I644" i="12"/>
  <c r="H644" i="12"/>
  <c r="G644" i="12"/>
  <c r="F644" i="12"/>
  <c r="AB643" i="12"/>
  <c r="AB653" i="12" s="1"/>
  <c r="AA643" i="12"/>
  <c r="Z643" i="12"/>
  <c r="Y643" i="12"/>
  <c r="X643" i="12"/>
  <c r="J643" i="12"/>
  <c r="I643" i="12"/>
  <c r="H643" i="12"/>
  <c r="G643" i="12"/>
  <c r="F643" i="12"/>
  <c r="F653" i="12" s="1"/>
  <c r="AB642" i="12"/>
  <c r="AA642" i="12"/>
  <c r="Z642" i="12"/>
  <c r="Y642" i="12"/>
  <c r="X642" i="12"/>
  <c r="J642" i="12"/>
  <c r="I642" i="12"/>
  <c r="H642" i="12"/>
  <c r="G642" i="12"/>
  <c r="F642" i="12"/>
  <c r="AB641" i="12"/>
  <c r="AA641" i="12"/>
  <c r="Z641" i="12"/>
  <c r="Y641" i="12"/>
  <c r="Y651" i="12" s="1"/>
  <c r="X641" i="12"/>
  <c r="J641" i="12"/>
  <c r="I641" i="12"/>
  <c r="H641" i="12"/>
  <c r="G641" i="12"/>
  <c r="G651" i="12" s="1"/>
  <c r="F641" i="12"/>
  <c r="AQ637" i="12"/>
  <c r="AP637" i="12"/>
  <c r="AO637" i="12"/>
  <c r="AN637" i="12"/>
  <c r="AM637" i="12"/>
  <c r="AQ636" i="12"/>
  <c r="AP636" i="12"/>
  <c r="AO636" i="12"/>
  <c r="AN636" i="12"/>
  <c r="AM636" i="12"/>
  <c r="AQ635" i="12"/>
  <c r="AP635" i="12"/>
  <c r="AO635" i="12"/>
  <c r="AN635" i="12"/>
  <c r="AM635" i="12"/>
  <c r="AQ634" i="12"/>
  <c r="AP634" i="12"/>
  <c r="AO634" i="12"/>
  <c r="AN634" i="12"/>
  <c r="AM634" i="12"/>
  <c r="AQ633" i="12"/>
  <c r="AP633" i="12"/>
  <c r="AO633" i="12"/>
  <c r="AN633" i="12"/>
  <c r="AM633" i="12"/>
  <c r="AQ632" i="12"/>
  <c r="AP632" i="12"/>
  <c r="AO632" i="12"/>
  <c r="AN632" i="12"/>
  <c r="AM632" i="12"/>
  <c r="AQ631" i="12"/>
  <c r="AP631" i="12"/>
  <c r="AO631" i="12"/>
  <c r="AN631" i="12"/>
  <c r="AM631" i="12"/>
  <c r="AQ630" i="12"/>
  <c r="AP630" i="12"/>
  <c r="AO630" i="12"/>
  <c r="AN630" i="12"/>
  <c r="AM630" i="12"/>
  <c r="AQ629" i="12"/>
  <c r="AP629" i="12"/>
  <c r="AO629" i="12"/>
  <c r="AN629" i="12"/>
  <c r="AM629" i="12"/>
  <c r="AQ628" i="12"/>
  <c r="AP628" i="12"/>
  <c r="AO628" i="12"/>
  <c r="AN628" i="12"/>
  <c r="AM628" i="12"/>
  <c r="AQ627" i="12"/>
  <c r="AP627" i="12"/>
  <c r="AO627" i="12"/>
  <c r="AN627" i="12"/>
  <c r="AM627" i="12"/>
  <c r="AQ626" i="12"/>
  <c r="AP626" i="12"/>
  <c r="AO626" i="12"/>
  <c r="AN626" i="12"/>
  <c r="AM626" i="12"/>
  <c r="AQ625" i="12"/>
  <c r="AP625" i="12"/>
  <c r="AO625" i="12"/>
  <c r="AN625" i="12"/>
  <c r="AM625" i="12"/>
  <c r="AQ624" i="12"/>
  <c r="AP624" i="12"/>
  <c r="AO624" i="12"/>
  <c r="AN624" i="12"/>
  <c r="AM624" i="12"/>
  <c r="AQ623" i="12"/>
  <c r="AP623" i="12"/>
  <c r="AO623" i="12"/>
  <c r="AN623" i="12"/>
  <c r="AM623" i="12"/>
  <c r="AQ622" i="12"/>
  <c r="AP622" i="12"/>
  <c r="AO622" i="12"/>
  <c r="AN622" i="12"/>
  <c r="AM622" i="12"/>
  <c r="AQ621" i="12"/>
  <c r="AP621" i="12"/>
  <c r="AO621" i="12"/>
  <c r="AN621" i="12"/>
  <c r="AM621" i="12"/>
  <c r="AQ620" i="12"/>
  <c r="AP620" i="12"/>
  <c r="AO620" i="12"/>
  <c r="AN620" i="12"/>
  <c r="AM620" i="12"/>
  <c r="AQ619" i="12"/>
  <c r="AP619" i="12"/>
  <c r="AO619" i="12"/>
  <c r="AN619" i="12"/>
  <c r="AM619" i="12"/>
  <c r="AQ618" i="12"/>
  <c r="AP618" i="12"/>
  <c r="AO618" i="12"/>
  <c r="AN618" i="12"/>
  <c r="AM618" i="12"/>
  <c r="AQ617" i="12"/>
  <c r="AP617" i="12"/>
  <c r="AO617" i="12"/>
  <c r="AN617" i="12"/>
  <c r="AM617" i="12"/>
  <c r="AQ616" i="12"/>
  <c r="AP616" i="12"/>
  <c r="AO616" i="12"/>
  <c r="AN616" i="12"/>
  <c r="AM616" i="12"/>
  <c r="AQ615" i="12"/>
  <c r="AP615" i="12"/>
  <c r="AO615" i="12"/>
  <c r="AN615" i="12"/>
  <c r="AM615" i="12"/>
  <c r="AQ614" i="12"/>
  <c r="AP614" i="12"/>
  <c r="AO614" i="12"/>
  <c r="AN614" i="12"/>
  <c r="AM614" i="12"/>
  <c r="AQ613" i="12"/>
  <c r="AP613" i="12"/>
  <c r="AO613" i="12"/>
  <c r="AN613" i="12"/>
  <c r="AM613" i="12"/>
  <c r="AQ612" i="12"/>
  <c r="AP612" i="12"/>
  <c r="AO612" i="12"/>
  <c r="AN612" i="12"/>
  <c r="AM612" i="12"/>
  <c r="AQ611" i="12"/>
  <c r="AP611" i="12"/>
  <c r="AO611" i="12"/>
  <c r="AN611" i="12"/>
  <c r="AM611" i="12"/>
  <c r="AQ610" i="12"/>
  <c r="AP610" i="12"/>
  <c r="AO610" i="12"/>
  <c r="AN610" i="12"/>
  <c r="AM610" i="12"/>
  <c r="AQ609" i="12"/>
  <c r="AP609" i="12"/>
  <c r="AO609" i="12"/>
  <c r="AN609" i="12"/>
  <c r="AM609" i="12"/>
  <c r="AQ608" i="12"/>
  <c r="AP608" i="12"/>
  <c r="AO608" i="12"/>
  <c r="AN608" i="12"/>
  <c r="AM608" i="12"/>
  <c r="AQ607" i="12"/>
  <c r="AP607" i="12"/>
  <c r="AO607" i="12"/>
  <c r="AN607" i="12"/>
  <c r="AM607" i="12"/>
  <c r="AQ606" i="12"/>
  <c r="AP606" i="12"/>
  <c r="AO606" i="12"/>
  <c r="AN606" i="12"/>
  <c r="AM606" i="12"/>
  <c r="AQ605" i="12"/>
  <c r="AP605" i="12"/>
  <c r="AO605" i="12"/>
  <c r="AN605" i="12"/>
  <c r="AM605" i="12"/>
  <c r="AQ604" i="12"/>
  <c r="AP604" i="12"/>
  <c r="AO604" i="12"/>
  <c r="AN604" i="12"/>
  <c r="AM604" i="12"/>
  <c r="AQ603" i="12"/>
  <c r="AP603" i="12"/>
  <c r="AO603" i="12"/>
  <c r="AN603" i="12"/>
  <c r="AM603" i="12"/>
  <c r="AQ602" i="12"/>
  <c r="AP602" i="12"/>
  <c r="AO602" i="12"/>
  <c r="AN602" i="12"/>
  <c r="AM602" i="12"/>
  <c r="AQ601" i="12"/>
  <c r="AP601" i="12"/>
  <c r="AO601" i="12"/>
  <c r="AN601" i="12"/>
  <c r="AM601" i="12"/>
  <c r="AQ600" i="12"/>
  <c r="AP600" i="12"/>
  <c r="AO600" i="12"/>
  <c r="AN600" i="12"/>
  <c r="AM600" i="12"/>
  <c r="AQ599" i="12"/>
  <c r="AP599" i="12"/>
  <c r="AO599" i="12"/>
  <c r="AN599" i="12"/>
  <c r="AM599" i="12"/>
  <c r="AQ598" i="12"/>
  <c r="AP598" i="12"/>
  <c r="AO598" i="12"/>
  <c r="AN598" i="12"/>
  <c r="AM598" i="12"/>
  <c r="AQ597" i="12"/>
  <c r="AP597" i="12"/>
  <c r="AO597" i="12"/>
  <c r="AN597" i="12"/>
  <c r="AM597" i="12"/>
  <c r="AQ596" i="12"/>
  <c r="AP596" i="12"/>
  <c r="AO596" i="12"/>
  <c r="AN596" i="12"/>
  <c r="AM596" i="12"/>
  <c r="AQ595" i="12"/>
  <c r="AP595" i="12"/>
  <c r="AO595" i="12"/>
  <c r="AN595" i="12"/>
  <c r="AM595" i="12"/>
  <c r="AQ594" i="12"/>
  <c r="AP594" i="12"/>
  <c r="AO594" i="12"/>
  <c r="AN594" i="12"/>
  <c r="AM594" i="12"/>
  <c r="AQ593" i="12"/>
  <c r="AP593" i="12"/>
  <c r="AO593" i="12"/>
  <c r="AN593" i="12"/>
  <c r="AM593" i="12"/>
  <c r="AQ592" i="12"/>
  <c r="AP592" i="12"/>
  <c r="AO592" i="12"/>
  <c r="AN592" i="12"/>
  <c r="AM592" i="12"/>
  <c r="AQ591" i="12"/>
  <c r="AP591" i="12"/>
  <c r="AO591" i="12"/>
  <c r="AN591" i="12"/>
  <c r="AM591" i="12"/>
  <c r="AQ590" i="12"/>
  <c r="AP590" i="12"/>
  <c r="AO590" i="12"/>
  <c r="AN590" i="12"/>
  <c r="AM590" i="12"/>
  <c r="AQ589" i="12"/>
  <c r="AP589" i="12"/>
  <c r="AO589" i="12"/>
  <c r="AN589" i="12"/>
  <c r="AM589" i="12"/>
  <c r="AQ588" i="12"/>
  <c r="AP588" i="12"/>
  <c r="AO588" i="12"/>
  <c r="AN588" i="12"/>
  <c r="AM588" i="12"/>
  <c r="AQ587" i="12"/>
  <c r="AP587" i="12"/>
  <c r="AO587" i="12"/>
  <c r="AN587" i="12"/>
  <c r="AM587" i="12"/>
  <c r="AQ586" i="12"/>
  <c r="AP586" i="12"/>
  <c r="AO586" i="12"/>
  <c r="AN586" i="12"/>
  <c r="AM586" i="12"/>
  <c r="AQ585" i="12"/>
  <c r="AP585" i="12"/>
  <c r="AO585" i="12"/>
  <c r="AN585" i="12"/>
  <c r="AM585" i="12"/>
  <c r="AQ584" i="12"/>
  <c r="AP584" i="12"/>
  <c r="AO584" i="12"/>
  <c r="AN584" i="12"/>
  <c r="AM584" i="12"/>
  <c r="AQ583" i="12"/>
  <c r="AP583" i="12"/>
  <c r="AO583" i="12"/>
  <c r="AN583" i="12"/>
  <c r="AM583" i="12"/>
  <c r="AQ582" i="12"/>
  <c r="AP582" i="12"/>
  <c r="AO582" i="12"/>
  <c r="AN582" i="12"/>
  <c r="AM582" i="12"/>
  <c r="AQ581" i="12"/>
  <c r="AP581" i="12"/>
  <c r="AO581" i="12"/>
  <c r="AN581" i="12"/>
  <c r="AM581" i="12"/>
  <c r="AQ580" i="12"/>
  <c r="AP580" i="12"/>
  <c r="AO580" i="12"/>
  <c r="AN580" i="12"/>
  <c r="AM580" i="12"/>
  <c r="AQ579" i="12"/>
  <c r="AP579" i="12"/>
  <c r="AO579" i="12"/>
  <c r="AN579" i="12"/>
  <c r="AM579" i="12"/>
  <c r="AQ578" i="12"/>
  <c r="AP578" i="12"/>
  <c r="AO578" i="12"/>
  <c r="AN578" i="12"/>
  <c r="AM578" i="12"/>
  <c r="AQ577" i="12"/>
  <c r="AP577" i="12"/>
  <c r="AO577" i="12"/>
  <c r="AN577" i="12"/>
  <c r="AM577" i="12"/>
  <c r="AQ576" i="12"/>
  <c r="AP576" i="12"/>
  <c r="AO576" i="12"/>
  <c r="AN576" i="12"/>
  <c r="AM576" i="12"/>
  <c r="AQ575" i="12"/>
  <c r="AP575" i="12"/>
  <c r="AO575" i="12"/>
  <c r="AN575" i="12"/>
  <c r="AM575" i="12"/>
  <c r="AQ574" i="12"/>
  <c r="AP574" i="12"/>
  <c r="AO574" i="12"/>
  <c r="AN574" i="12"/>
  <c r="AM574" i="12"/>
  <c r="AQ573" i="12"/>
  <c r="AP573" i="12"/>
  <c r="AO573" i="12"/>
  <c r="AN573" i="12"/>
  <c r="AM573" i="12"/>
  <c r="AQ572" i="12"/>
  <c r="AP572" i="12"/>
  <c r="AO572" i="12"/>
  <c r="AN572" i="12"/>
  <c r="AM572" i="12"/>
  <c r="AQ571" i="12"/>
  <c r="AP571" i="12"/>
  <c r="AO571" i="12"/>
  <c r="AN571" i="12"/>
  <c r="AM571" i="12"/>
  <c r="AQ570" i="12"/>
  <c r="AP570" i="12"/>
  <c r="AO570" i="12"/>
  <c r="AN570" i="12"/>
  <c r="AM570" i="12"/>
  <c r="AQ569" i="12"/>
  <c r="AP569" i="12"/>
  <c r="AO569" i="12"/>
  <c r="AN569" i="12"/>
  <c r="AM569" i="12"/>
  <c r="AQ568" i="12"/>
  <c r="AP568" i="12"/>
  <c r="AO568" i="12"/>
  <c r="AN568" i="12"/>
  <c r="AM568" i="12"/>
  <c r="AQ567" i="12"/>
  <c r="AP567" i="12"/>
  <c r="AO567" i="12"/>
  <c r="AN567" i="12"/>
  <c r="AM567" i="12"/>
  <c r="AQ566" i="12"/>
  <c r="AP566" i="12"/>
  <c r="AO566" i="12"/>
  <c r="AN566" i="12"/>
  <c r="AM566" i="12"/>
  <c r="AQ565" i="12"/>
  <c r="AP565" i="12"/>
  <c r="AO565" i="12"/>
  <c r="AN565" i="12"/>
  <c r="AM565" i="12"/>
  <c r="AQ564" i="12"/>
  <c r="AP564" i="12"/>
  <c r="AO564" i="12"/>
  <c r="AN564" i="12"/>
  <c r="AM564" i="12"/>
  <c r="AQ563" i="12"/>
  <c r="AP563" i="12"/>
  <c r="AO563" i="12"/>
  <c r="AN563" i="12"/>
  <c r="AM563" i="12"/>
  <c r="AQ562" i="12"/>
  <c r="AP562" i="12"/>
  <c r="AO562" i="12"/>
  <c r="AN562" i="12"/>
  <c r="AM562" i="12"/>
  <c r="AQ561" i="12"/>
  <c r="AP561" i="12"/>
  <c r="AO561" i="12"/>
  <c r="AN561" i="12"/>
  <c r="AM561" i="12"/>
  <c r="AQ560" i="12"/>
  <c r="AP560" i="12"/>
  <c r="AO560" i="12"/>
  <c r="AN560" i="12"/>
  <c r="AM560" i="12"/>
  <c r="AQ559" i="12"/>
  <c r="AP559" i="12"/>
  <c r="AO559" i="12"/>
  <c r="AN559" i="12"/>
  <c r="AM559" i="12"/>
  <c r="AQ558" i="12"/>
  <c r="AP558" i="12"/>
  <c r="AO558" i="12"/>
  <c r="AN558" i="12"/>
  <c r="AM558" i="12"/>
  <c r="AQ557" i="12"/>
  <c r="AP557" i="12"/>
  <c r="AO557" i="12"/>
  <c r="AN557" i="12"/>
  <c r="AM557" i="12"/>
  <c r="AQ556" i="12"/>
  <c r="AP556" i="12"/>
  <c r="AO556" i="12"/>
  <c r="AN556" i="12"/>
  <c r="AM556" i="12"/>
  <c r="AQ555" i="12"/>
  <c r="AP555" i="12"/>
  <c r="AO555" i="12"/>
  <c r="AN555" i="12"/>
  <c r="AM555" i="12"/>
  <c r="AQ554" i="12"/>
  <c r="AP554" i="12"/>
  <c r="AO554" i="12"/>
  <c r="AN554" i="12"/>
  <c r="AM554" i="12"/>
  <c r="AQ553" i="12"/>
  <c r="AP553" i="12"/>
  <c r="AO553" i="12"/>
  <c r="AN553" i="12"/>
  <c r="AM553" i="12"/>
  <c r="AQ552" i="12"/>
  <c r="AP552" i="12"/>
  <c r="AO552" i="12"/>
  <c r="AN552" i="12"/>
  <c r="AM552" i="12"/>
  <c r="AQ551" i="12"/>
  <c r="AP551" i="12"/>
  <c r="AO551" i="12"/>
  <c r="AN551" i="12"/>
  <c r="AM551" i="12"/>
  <c r="AQ550" i="12"/>
  <c r="AP550" i="12"/>
  <c r="AO550" i="12"/>
  <c r="AN550" i="12"/>
  <c r="AM550" i="12"/>
  <c r="AQ549" i="12"/>
  <c r="AP549" i="12"/>
  <c r="AO549" i="12"/>
  <c r="AN549" i="12"/>
  <c r="AM549" i="12"/>
  <c r="AQ548" i="12"/>
  <c r="AP548" i="12"/>
  <c r="AO548" i="12"/>
  <c r="AN548" i="12"/>
  <c r="AM548" i="12"/>
  <c r="AQ547" i="12"/>
  <c r="AP547" i="12"/>
  <c r="AO547" i="12"/>
  <c r="AN547" i="12"/>
  <c r="AM547" i="12"/>
  <c r="AQ546" i="12"/>
  <c r="AP546" i="12"/>
  <c r="AO546" i="12"/>
  <c r="AN546" i="12"/>
  <c r="AM546" i="12"/>
  <c r="AQ545" i="12"/>
  <c r="AP545" i="12"/>
  <c r="AO545" i="12"/>
  <c r="AN545" i="12"/>
  <c r="AM545" i="12"/>
  <c r="AQ544" i="12"/>
  <c r="AP544" i="12"/>
  <c r="AO544" i="12"/>
  <c r="AN544" i="12"/>
  <c r="AM544" i="12"/>
  <c r="AQ543" i="12"/>
  <c r="AP543" i="12"/>
  <c r="AO543" i="12"/>
  <c r="AN543" i="12"/>
  <c r="AM543" i="12"/>
  <c r="AQ542" i="12"/>
  <c r="AP542" i="12"/>
  <c r="AO542" i="12"/>
  <c r="AN542" i="12"/>
  <c r="AM542" i="12"/>
  <c r="AQ541" i="12"/>
  <c r="AP541" i="12"/>
  <c r="AO541" i="12"/>
  <c r="AN541" i="12"/>
  <c r="AM541" i="12"/>
  <c r="AQ540" i="12"/>
  <c r="AP540" i="12"/>
  <c r="AO540" i="12"/>
  <c r="AN540" i="12"/>
  <c r="AM540" i="12"/>
  <c r="AQ539" i="12"/>
  <c r="AP539" i="12"/>
  <c r="AO539" i="12"/>
  <c r="AN539" i="12"/>
  <c r="AM539" i="12"/>
  <c r="AQ538" i="12"/>
  <c r="AP538" i="12"/>
  <c r="AO538" i="12"/>
  <c r="AN538" i="12"/>
  <c r="AM538" i="12"/>
  <c r="AQ537" i="12"/>
  <c r="AP537" i="12"/>
  <c r="AO537" i="12"/>
  <c r="AN537" i="12"/>
  <c r="AM537" i="12"/>
  <c r="AQ536" i="12"/>
  <c r="AP536" i="12"/>
  <c r="AO536" i="12"/>
  <c r="AN536" i="12"/>
  <c r="AM536" i="12"/>
  <c r="AQ535" i="12"/>
  <c r="AP535" i="12"/>
  <c r="AO535" i="12"/>
  <c r="AN535" i="12"/>
  <c r="AM535" i="12"/>
  <c r="AQ534" i="12"/>
  <c r="AP534" i="12"/>
  <c r="AO534" i="12"/>
  <c r="AN534" i="12"/>
  <c r="AM534" i="12"/>
  <c r="AQ533" i="12"/>
  <c r="AP533" i="12"/>
  <c r="AO533" i="12"/>
  <c r="AN533" i="12"/>
  <c r="AM533" i="12"/>
  <c r="AQ532" i="12"/>
  <c r="AP532" i="12"/>
  <c r="AO532" i="12"/>
  <c r="AN532" i="12"/>
  <c r="AM532" i="12"/>
  <c r="AQ531" i="12"/>
  <c r="AP531" i="12"/>
  <c r="AO531" i="12"/>
  <c r="AN531" i="12"/>
  <c r="AM531" i="12"/>
  <c r="AQ530" i="12"/>
  <c r="AP530" i="12"/>
  <c r="AO530" i="12"/>
  <c r="AN530" i="12"/>
  <c r="AM530" i="12"/>
  <c r="AQ529" i="12"/>
  <c r="AP529" i="12"/>
  <c r="AO529" i="12"/>
  <c r="AN529" i="12"/>
  <c r="AM529" i="12"/>
  <c r="AQ528" i="12"/>
  <c r="AP528" i="12"/>
  <c r="AO528" i="12"/>
  <c r="AN528" i="12"/>
  <c r="AM528" i="12"/>
  <c r="AQ527" i="12"/>
  <c r="AP527" i="12"/>
  <c r="AO527" i="12"/>
  <c r="AN527" i="12"/>
  <c r="AM527" i="12"/>
  <c r="AQ526" i="12"/>
  <c r="AP526" i="12"/>
  <c r="AO526" i="12"/>
  <c r="AN526" i="12"/>
  <c r="AM526" i="12"/>
  <c r="AQ525" i="12"/>
  <c r="AP525" i="12"/>
  <c r="AO525" i="12"/>
  <c r="AN525" i="12"/>
  <c r="AM525" i="12"/>
  <c r="AQ524" i="12"/>
  <c r="AP524" i="12"/>
  <c r="AO524" i="12"/>
  <c r="AN524" i="12"/>
  <c r="AM524" i="12"/>
  <c r="AQ523" i="12"/>
  <c r="AP523" i="12"/>
  <c r="AO523" i="12"/>
  <c r="AN523" i="12"/>
  <c r="AM523" i="12"/>
  <c r="AQ522" i="12"/>
  <c r="AP522" i="12"/>
  <c r="AO522" i="12"/>
  <c r="AN522" i="12"/>
  <c r="AM522" i="12"/>
  <c r="AQ521" i="12"/>
  <c r="AP521" i="12"/>
  <c r="AO521" i="12"/>
  <c r="AN521" i="12"/>
  <c r="AM521" i="12"/>
  <c r="AQ520" i="12"/>
  <c r="AP520" i="12"/>
  <c r="AO520" i="12"/>
  <c r="AN520" i="12"/>
  <c r="AM520" i="12"/>
  <c r="AQ519" i="12"/>
  <c r="AP519" i="12"/>
  <c r="AO519" i="12"/>
  <c r="AN519" i="12"/>
  <c r="AM519" i="12"/>
  <c r="AQ518" i="12"/>
  <c r="AP518" i="12"/>
  <c r="AO518" i="12"/>
  <c r="AN518" i="12"/>
  <c r="AM518" i="12"/>
  <c r="AQ517" i="12"/>
  <c r="AP517" i="12"/>
  <c r="AO517" i="12"/>
  <c r="AN517" i="12"/>
  <c r="AM517" i="12"/>
  <c r="AQ516" i="12"/>
  <c r="AP516" i="12"/>
  <c r="AO516" i="12"/>
  <c r="AN516" i="12"/>
  <c r="AM516" i="12"/>
  <c r="AQ515" i="12"/>
  <c r="AP515" i="12"/>
  <c r="AO515" i="12"/>
  <c r="AN515" i="12"/>
  <c r="AM515" i="12"/>
  <c r="AQ514" i="12"/>
  <c r="AP514" i="12"/>
  <c r="AO514" i="12"/>
  <c r="AN514" i="12"/>
  <c r="AM514" i="12"/>
  <c r="AQ513" i="12"/>
  <c r="AP513" i="12"/>
  <c r="AO513" i="12"/>
  <c r="AN513" i="12"/>
  <c r="AM513" i="12"/>
  <c r="AQ512" i="12"/>
  <c r="AP512" i="12"/>
  <c r="AO512" i="12"/>
  <c r="AN512" i="12"/>
  <c r="AM512" i="12"/>
  <c r="AQ511" i="12"/>
  <c r="AP511" i="12"/>
  <c r="AO511" i="12"/>
  <c r="AN511" i="12"/>
  <c r="AM511" i="12"/>
  <c r="AQ510" i="12"/>
  <c r="AP510" i="12"/>
  <c r="AO510" i="12"/>
  <c r="AN510" i="12"/>
  <c r="AM510" i="12"/>
  <c r="AQ509" i="12"/>
  <c r="AP509" i="12"/>
  <c r="AO509" i="12"/>
  <c r="AN509" i="12"/>
  <c r="AM509" i="12"/>
  <c r="AQ508" i="12"/>
  <c r="AP508" i="12"/>
  <c r="AO508" i="12"/>
  <c r="AN508" i="12"/>
  <c r="AM508" i="12"/>
  <c r="AQ507" i="12"/>
  <c r="AP507" i="12"/>
  <c r="AO507" i="12"/>
  <c r="AN507" i="12"/>
  <c r="AM507" i="12"/>
  <c r="AQ506" i="12"/>
  <c r="AP506" i="12"/>
  <c r="AO506" i="12"/>
  <c r="AN506" i="12"/>
  <c r="AM506" i="12"/>
  <c r="AQ505" i="12"/>
  <c r="AP505" i="12"/>
  <c r="AO505" i="12"/>
  <c r="AN505" i="12"/>
  <c r="AM505" i="12"/>
  <c r="AQ504" i="12"/>
  <c r="AP504" i="12"/>
  <c r="AO504" i="12"/>
  <c r="AN504" i="12"/>
  <c r="AM504" i="12"/>
  <c r="AQ503" i="12"/>
  <c r="AP503" i="12"/>
  <c r="AO503" i="12"/>
  <c r="AN503" i="12"/>
  <c r="AM503" i="12"/>
  <c r="AQ502" i="12"/>
  <c r="AP502" i="12"/>
  <c r="AO502" i="12"/>
  <c r="AN502" i="12"/>
  <c r="AM502" i="12"/>
  <c r="AQ501" i="12"/>
  <c r="AP501" i="12"/>
  <c r="AO501" i="12"/>
  <c r="AN501" i="12"/>
  <c r="AM501" i="12"/>
  <c r="AQ500" i="12"/>
  <c r="AP500" i="12"/>
  <c r="AO500" i="12"/>
  <c r="AN500" i="12"/>
  <c r="AM500" i="12"/>
  <c r="AQ499" i="12"/>
  <c r="AP499" i="12"/>
  <c r="AO499" i="12"/>
  <c r="AN499" i="12"/>
  <c r="AM499" i="12"/>
  <c r="AQ498" i="12"/>
  <c r="AP498" i="12"/>
  <c r="AO498" i="12"/>
  <c r="AN498" i="12"/>
  <c r="AM498" i="12"/>
  <c r="AQ497" i="12"/>
  <c r="AP497" i="12"/>
  <c r="AO497" i="12"/>
  <c r="AN497" i="12"/>
  <c r="AM497" i="12"/>
  <c r="AQ496" i="12"/>
  <c r="AP496" i="12"/>
  <c r="AO496" i="12"/>
  <c r="AN496" i="12"/>
  <c r="AM496" i="12"/>
  <c r="AQ495" i="12"/>
  <c r="AP495" i="12"/>
  <c r="AO495" i="12"/>
  <c r="AN495" i="12"/>
  <c r="AM495" i="12"/>
  <c r="AQ494" i="12"/>
  <c r="AP494" i="12"/>
  <c r="AO494" i="12"/>
  <c r="AN494" i="12"/>
  <c r="AM494" i="12"/>
  <c r="AQ493" i="12"/>
  <c r="AP493" i="12"/>
  <c r="AO493" i="12"/>
  <c r="AN493" i="12"/>
  <c r="AM493" i="12"/>
  <c r="AQ492" i="12"/>
  <c r="AP492" i="12"/>
  <c r="AO492" i="12"/>
  <c r="AN492" i="12"/>
  <c r="AM492" i="12"/>
  <c r="AQ491" i="12"/>
  <c r="AP491" i="12"/>
  <c r="AO491" i="12"/>
  <c r="AN491" i="12"/>
  <c r="AM491" i="12"/>
  <c r="AQ490" i="12"/>
  <c r="AP490" i="12"/>
  <c r="AO490" i="12"/>
  <c r="AN490" i="12"/>
  <c r="AM490" i="12"/>
  <c r="AQ489" i="12"/>
  <c r="AP489" i="12"/>
  <c r="AO489" i="12"/>
  <c r="AN489" i="12"/>
  <c r="AM489" i="12"/>
  <c r="AQ488" i="12"/>
  <c r="AP488" i="12"/>
  <c r="AO488" i="12"/>
  <c r="AN488" i="12"/>
  <c r="AM488" i="12"/>
  <c r="AQ487" i="12"/>
  <c r="AP487" i="12"/>
  <c r="AO487" i="12"/>
  <c r="AN487" i="12"/>
  <c r="AM487" i="12"/>
  <c r="AQ486" i="12"/>
  <c r="AP486" i="12"/>
  <c r="AO486" i="12"/>
  <c r="AN486" i="12"/>
  <c r="AM486" i="12"/>
  <c r="AQ485" i="12"/>
  <c r="AP485" i="12"/>
  <c r="AO485" i="12"/>
  <c r="AN485" i="12"/>
  <c r="AM485" i="12"/>
  <c r="AQ484" i="12"/>
  <c r="AP484" i="12"/>
  <c r="AO484" i="12"/>
  <c r="AN484" i="12"/>
  <c r="AM484" i="12"/>
  <c r="AQ483" i="12"/>
  <c r="AP483" i="12"/>
  <c r="AO483" i="12"/>
  <c r="AN483" i="12"/>
  <c r="AM483" i="12"/>
  <c r="AQ482" i="12"/>
  <c r="AP482" i="12"/>
  <c r="AO482" i="12"/>
  <c r="AN482" i="12"/>
  <c r="AM482" i="12"/>
  <c r="AQ481" i="12"/>
  <c r="AP481" i="12"/>
  <c r="AO481" i="12"/>
  <c r="AN481" i="12"/>
  <c r="AM481" i="12"/>
  <c r="AQ480" i="12"/>
  <c r="AP480" i="12"/>
  <c r="AO480" i="12"/>
  <c r="AN480" i="12"/>
  <c r="AM480" i="12"/>
  <c r="AQ479" i="12"/>
  <c r="AP479" i="12"/>
  <c r="AO479" i="12"/>
  <c r="AN479" i="12"/>
  <c r="AM479" i="12"/>
  <c r="AQ478" i="12"/>
  <c r="AP478" i="12"/>
  <c r="AO478" i="12"/>
  <c r="AN478" i="12"/>
  <c r="AM478" i="12"/>
  <c r="AQ477" i="12"/>
  <c r="AP477" i="12"/>
  <c r="AO477" i="12"/>
  <c r="AN477" i="12"/>
  <c r="AM477" i="12"/>
  <c r="AQ476" i="12"/>
  <c r="AP476" i="12"/>
  <c r="AO476" i="12"/>
  <c r="AN476" i="12"/>
  <c r="AM476" i="12"/>
  <c r="AQ475" i="12"/>
  <c r="AP475" i="12"/>
  <c r="AO475" i="12"/>
  <c r="AN475" i="12"/>
  <c r="AM475" i="12"/>
  <c r="AQ474" i="12"/>
  <c r="AP474" i="12"/>
  <c r="AO474" i="12"/>
  <c r="AN474" i="12"/>
  <c r="AM474" i="12"/>
  <c r="AQ473" i="12"/>
  <c r="AP473" i="12"/>
  <c r="AO473" i="12"/>
  <c r="AN473" i="12"/>
  <c r="AM473" i="12"/>
  <c r="AQ472" i="12"/>
  <c r="AP472" i="12"/>
  <c r="AO472" i="12"/>
  <c r="AN472" i="12"/>
  <c r="AM472" i="12"/>
  <c r="AQ471" i="12"/>
  <c r="AP471" i="12"/>
  <c r="AO471" i="12"/>
  <c r="AN471" i="12"/>
  <c r="AM471" i="12"/>
  <c r="AQ470" i="12"/>
  <c r="AP470" i="12"/>
  <c r="AO470" i="12"/>
  <c r="AN470" i="12"/>
  <c r="AM470" i="12"/>
  <c r="AQ469" i="12"/>
  <c r="AP469" i="12"/>
  <c r="AO469" i="12"/>
  <c r="AN469" i="12"/>
  <c r="AM469" i="12"/>
  <c r="AQ468" i="12"/>
  <c r="AP468" i="12"/>
  <c r="AO468" i="12"/>
  <c r="AN468" i="12"/>
  <c r="AM468" i="12"/>
  <c r="AQ467" i="12"/>
  <c r="AP467" i="12"/>
  <c r="AO467" i="12"/>
  <c r="AN467" i="12"/>
  <c r="AM467" i="12"/>
  <c r="AQ466" i="12"/>
  <c r="AP466" i="12"/>
  <c r="AO466" i="12"/>
  <c r="AN466" i="12"/>
  <c r="AM466" i="12"/>
  <c r="AQ465" i="12"/>
  <c r="AP465" i="12"/>
  <c r="AO465" i="12"/>
  <c r="AN465" i="12"/>
  <c r="AM465" i="12"/>
  <c r="AQ464" i="12"/>
  <c r="AP464" i="12"/>
  <c r="AO464" i="12"/>
  <c r="AN464" i="12"/>
  <c r="AM464" i="12"/>
  <c r="AQ463" i="12"/>
  <c r="AP463" i="12"/>
  <c r="AO463" i="12"/>
  <c r="AN463" i="12"/>
  <c r="AM463" i="12"/>
  <c r="AQ462" i="12"/>
  <c r="AP462" i="12"/>
  <c r="AO462" i="12"/>
  <c r="AN462" i="12"/>
  <c r="AM462" i="12"/>
  <c r="AQ461" i="12"/>
  <c r="AP461" i="12"/>
  <c r="AO461" i="12"/>
  <c r="AN461" i="12"/>
  <c r="AM461" i="12"/>
  <c r="AQ460" i="12"/>
  <c r="AP460" i="12"/>
  <c r="AO460" i="12"/>
  <c r="AN460" i="12"/>
  <c r="AM460" i="12"/>
  <c r="AQ459" i="12"/>
  <c r="AP459" i="12"/>
  <c r="AO459" i="12"/>
  <c r="AN459" i="12"/>
  <c r="AM459" i="12"/>
  <c r="AQ458" i="12"/>
  <c r="AP458" i="12"/>
  <c r="AO458" i="12"/>
  <c r="AN458" i="12"/>
  <c r="AM458" i="12"/>
  <c r="AQ457" i="12"/>
  <c r="AP457" i="12"/>
  <c r="AO457" i="12"/>
  <c r="AN457" i="12"/>
  <c r="AM457" i="12"/>
  <c r="AQ456" i="12"/>
  <c r="AP456" i="12"/>
  <c r="AO456" i="12"/>
  <c r="AN456" i="12"/>
  <c r="AM456" i="12"/>
  <c r="AQ455" i="12"/>
  <c r="AP455" i="12"/>
  <c r="AO455" i="12"/>
  <c r="AN455" i="12"/>
  <c r="AM455" i="12"/>
  <c r="AQ454" i="12"/>
  <c r="AP454" i="12"/>
  <c r="AO454" i="12"/>
  <c r="AN454" i="12"/>
  <c r="AM454" i="12"/>
  <c r="AQ453" i="12"/>
  <c r="AP453" i="12"/>
  <c r="AO453" i="12"/>
  <c r="AN453" i="12"/>
  <c r="AM453" i="12"/>
  <c r="AQ452" i="12"/>
  <c r="AP452" i="12"/>
  <c r="AO452" i="12"/>
  <c r="AN452" i="12"/>
  <c r="AM452" i="12"/>
  <c r="AQ451" i="12"/>
  <c r="AP451" i="12"/>
  <c r="AO451" i="12"/>
  <c r="AN451" i="12"/>
  <c r="AM451" i="12"/>
  <c r="AQ450" i="12"/>
  <c r="AP450" i="12"/>
  <c r="AO450" i="12"/>
  <c r="AN450" i="12"/>
  <c r="AM450" i="12"/>
  <c r="AQ449" i="12"/>
  <c r="AP449" i="12"/>
  <c r="AO449" i="12"/>
  <c r="AN449" i="12"/>
  <c r="AM449" i="12"/>
  <c r="AQ448" i="12"/>
  <c r="AP448" i="12"/>
  <c r="AO448" i="12"/>
  <c r="AN448" i="12"/>
  <c r="AM448" i="12"/>
  <c r="AQ447" i="12"/>
  <c r="AP447" i="12"/>
  <c r="AO447" i="12"/>
  <c r="AN447" i="12"/>
  <c r="AM447" i="12"/>
  <c r="AQ446" i="12"/>
  <c r="AP446" i="12"/>
  <c r="AO446" i="12"/>
  <c r="AN446" i="12"/>
  <c r="AM446" i="12"/>
  <c r="AQ445" i="12"/>
  <c r="AP445" i="12"/>
  <c r="AO445" i="12"/>
  <c r="AN445" i="12"/>
  <c r="AM445" i="12"/>
  <c r="AQ444" i="12"/>
  <c r="AP444" i="12"/>
  <c r="AO444" i="12"/>
  <c r="AN444" i="12"/>
  <c r="AM444" i="12"/>
  <c r="AQ443" i="12"/>
  <c r="AP443" i="12"/>
  <c r="AO443" i="12"/>
  <c r="AN443" i="12"/>
  <c r="AM443" i="12"/>
  <c r="AQ442" i="12"/>
  <c r="AP442" i="12"/>
  <c r="AO442" i="12"/>
  <c r="AN442" i="12"/>
  <c r="AM442" i="12"/>
  <c r="AQ441" i="12"/>
  <c r="AP441" i="12"/>
  <c r="AO441" i="12"/>
  <c r="AN441" i="12"/>
  <c r="AM441" i="12"/>
  <c r="AQ440" i="12"/>
  <c r="AP440" i="12"/>
  <c r="AO440" i="12"/>
  <c r="AN440" i="12"/>
  <c r="AM440" i="12"/>
  <c r="AQ439" i="12"/>
  <c r="AP439" i="12"/>
  <c r="AO439" i="12"/>
  <c r="AN439" i="12"/>
  <c r="AM439" i="12"/>
  <c r="AQ438" i="12"/>
  <c r="AP438" i="12"/>
  <c r="AO438" i="12"/>
  <c r="AN438" i="12"/>
  <c r="AM438" i="12"/>
  <c r="AQ437" i="12"/>
  <c r="AP437" i="12"/>
  <c r="AO437" i="12"/>
  <c r="AN437" i="12"/>
  <c r="AM437" i="12"/>
  <c r="AQ436" i="12"/>
  <c r="AP436" i="12"/>
  <c r="AO436" i="12"/>
  <c r="AN436" i="12"/>
  <c r="AM436" i="12"/>
  <c r="AQ435" i="12"/>
  <c r="AP435" i="12"/>
  <c r="AO435" i="12"/>
  <c r="AN435" i="12"/>
  <c r="AM435" i="12"/>
  <c r="AQ434" i="12"/>
  <c r="AP434" i="12"/>
  <c r="AO434" i="12"/>
  <c r="AN434" i="12"/>
  <c r="AM434" i="12"/>
  <c r="AQ433" i="12"/>
  <c r="AP433" i="12"/>
  <c r="AO433" i="12"/>
  <c r="AN433" i="12"/>
  <c r="AM433" i="12"/>
  <c r="AQ432" i="12"/>
  <c r="AP432" i="12"/>
  <c r="AO432" i="12"/>
  <c r="AN432" i="12"/>
  <c r="AM432" i="12"/>
  <c r="AQ431" i="12"/>
  <c r="AP431" i="12"/>
  <c r="AO431" i="12"/>
  <c r="AN431" i="12"/>
  <c r="AM431" i="12"/>
  <c r="AQ430" i="12"/>
  <c r="AP430" i="12"/>
  <c r="AO430" i="12"/>
  <c r="AN430" i="12"/>
  <c r="AM430" i="12"/>
  <c r="AQ429" i="12"/>
  <c r="AP429" i="12"/>
  <c r="AO429" i="12"/>
  <c r="AN429" i="12"/>
  <c r="AM429" i="12"/>
  <c r="AQ428" i="12"/>
  <c r="AP428" i="12"/>
  <c r="AO428" i="12"/>
  <c r="AN428" i="12"/>
  <c r="AM428" i="12"/>
  <c r="AQ427" i="12"/>
  <c r="AP427" i="12"/>
  <c r="AO427" i="12"/>
  <c r="AN427" i="12"/>
  <c r="AM427" i="12"/>
  <c r="AQ426" i="12"/>
  <c r="AP426" i="12"/>
  <c r="AO426" i="12"/>
  <c r="AN426" i="12"/>
  <c r="AM426" i="12"/>
  <c r="AQ425" i="12"/>
  <c r="AP425" i="12"/>
  <c r="AO425" i="12"/>
  <c r="AN425" i="12"/>
  <c r="AM425" i="12"/>
  <c r="AQ424" i="12"/>
  <c r="AP424" i="12"/>
  <c r="AO424" i="12"/>
  <c r="AN424" i="12"/>
  <c r="AM424" i="12"/>
  <c r="AQ423" i="12"/>
  <c r="AP423" i="12"/>
  <c r="AO423" i="12"/>
  <c r="AN423" i="12"/>
  <c r="AM423" i="12"/>
  <c r="AQ422" i="12"/>
  <c r="AP422" i="12"/>
  <c r="AO422" i="12"/>
  <c r="AN422" i="12"/>
  <c r="AM422" i="12"/>
  <c r="AQ421" i="12"/>
  <c r="AP421" i="12"/>
  <c r="AO421" i="12"/>
  <c r="AN421" i="12"/>
  <c r="AM421" i="12"/>
  <c r="AQ420" i="12"/>
  <c r="AP420" i="12"/>
  <c r="AO420" i="12"/>
  <c r="AN420" i="12"/>
  <c r="AM420" i="12"/>
  <c r="AQ419" i="12"/>
  <c r="AP419" i="12"/>
  <c r="AO419" i="12"/>
  <c r="AN419" i="12"/>
  <c r="AM419" i="12"/>
  <c r="AQ418" i="12"/>
  <c r="AP418" i="12"/>
  <c r="AO418" i="12"/>
  <c r="AN418" i="12"/>
  <c r="AM418" i="12"/>
  <c r="AQ417" i="12"/>
  <c r="AP417" i="12"/>
  <c r="AO417" i="12"/>
  <c r="AN417" i="12"/>
  <c r="AM417" i="12"/>
  <c r="AQ416" i="12"/>
  <c r="AP416" i="12"/>
  <c r="AO416" i="12"/>
  <c r="AN416" i="12"/>
  <c r="AM416" i="12"/>
  <c r="AQ415" i="12"/>
  <c r="AP415" i="12"/>
  <c r="AO415" i="12"/>
  <c r="AN415" i="12"/>
  <c r="AM415" i="12"/>
  <c r="AQ414" i="12"/>
  <c r="AP414" i="12"/>
  <c r="AO414" i="12"/>
  <c r="AN414" i="12"/>
  <c r="AM414" i="12"/>
  <c r="AQ413" i="12"/>
  <c r="AP413" i="12"/>
  <c r="AO413" i="12"/>
  <c r="AN413" i="12"/>
  <c r="AM413" i="12"/>
  <c r="AQ412" i="12"/>
  <c r="AP412" i="12"/>
  <c r="AO412" i="12"/>
  <c r="AN412" i="12"/>
  <c r="AM412" i="12"/>
  <c r="AQ411" i="12"/>
  <c r="AP411" i="12"/>
  <c r="AO411" i="12"/>
  <c r="AN411" i="12"/>
  <c r="AM411" i="12"/>
  <c r="AQ410" i="12"/>
  <c r="AP410" i="12"/>
  <c r="AO410" i="12"/>
  <c r="AN410" i="12"/>
  <c r="AM410" i="12"/>
  <c r="AQ409" i="12"/>
  <c r="AP409" i="12"/>
  <c r="AO409" i="12"/>
  <c r="AN409" i="12"/>
  <c r="AM409" i="12"/>
  <c r="AQ408" i="12"/>
  <c r="AP408" i="12"/>
  <c r="AO408" i="12"/>
  <c r="AN408" i="12"/>
  <c r="AM408" i="12"/>
  <c r="AQ407" i="12"/>
  <c r="AP407" i="12"/>
  <c r="AO407" i="12"/>
  <c r="AN407" i="12"/>
  <c r="AM407" i="12"/>
  <c r="AQ406" i="12"/>
  <c r="AP406" i="12"/>
  <c r="AO406" i="12"/>
  <c r="AN406" i="12"/>
  <c r="AM406" i="12"/>
  <c r="AQ405" i="12"/>
  <c r="AP405" i="12"/>
  <c r="AO405" i="12"/>
  <c r="AN405" i="12"/>
  <c r="AM405" i="12"/>
  <c r="AQ404" i="12"/>
  <c r="AP404" i="12"/>
  <c r="AO404" i="12"/>
  <c r="AN404" i="12"/>
  <c r="AM404" i="12"/>
  <c r="AQ403" i="12"/>
  <c r="AP403" i="12"/>
  <c r="AO403" i="12"/>
  <c r="AN403" i="12"/>
  <c r="AM403" i="12"/>
  <c r="AQ402" i="12"/>
  <c r="AP402" i="12"/>
  <c r="AO402" i="12"/>
  <c r="AN402" i="12"/>
  <c r="AM402" i="12"/>
  <c r="AQ401" i="12"/>
  <c r="AP401" i="12"/>
  <c r="AO401" i="12"/>
  <c r="AN401" i="12"/>
  <c r="AM401" i="12"/>
  <c r="AQ400" i="12"/>
  <c r="AP400" i="12"/>
  <c r="AO400" i="12"/>
  <c r="AN400" i="12"/>
  <c r="AM400" i="12"/>
  <c r="AQ399" i="12"/>
  <c r="AP399" i="12"/>
  <c r="AO399" i="12"/>
  <c r="AN399" i="12"/>
  <c r="AM399" i="12"/>
  <c r="AQ398" i="12"/>
  <c r="AP398" i="12"/>
  <c r="AO398" i="12"/>
  <c r="AN398" i="12"/>
  <c r="AM398" i="12"/>
  <c r="AQ397" i="12"/>
  <c r="AP397" i="12"/>
  <c r="AO397" i="12"/>
  <c r="AN397" i="12"/>
  <c r="AM397" i="12"/>
  <c r="AQ396" i="12"/>
  <c r="AP396" i="12"/>
  <c r="AO396" i="12"/>
  <c r="AN396" i="12"/>
  <c r="AM396" i="12"/>
  <c r="AQ395" i="12"/>
  <c r="AP395" i="12"/>
  <c r="AO395" i="12"/>
  <c r="AN395" i="12"/>
  <c r="AM395" i="12"/>
  <c r="AQ394" i="12"/>
  <c r="AP394" i="12"/>
  <c r="AO394" i="12"/>
  <c r="AN394" i="12"/>
  <c r="AM394" i="12"/>
  <c r="AQ393" i="12"/>
  <c r="AP393" i="12"/>
  <c r="AO393" i="12"/>
  <c r="AN393" i="12"/>
  <c r="AM393" i="12"/>
  <c r="AQ392" i="12"/>
  <c r="AP392" i="12"/>
  <c r="AO392" i="12"/>
  <c r="AN392" i="12"/>
  <c r="AM392" i="12"/>
  <c r="AQ391" i="12"/>
  <c r="AP391" i="12"/>
  <c r="AO391" i="12"/>
  <c r="AN391" i="12"/>
  <c r="AM391" i="12"/>
  <c r="AQ390" i="12"/>
  <c r="AP390" i="12"/>
  <c r="AO390" i="12"/>
  <c r="AN390" i="12"/>
  <c r="AM390" i="12"/>
  <c r="AQ389" i="12"/>
  <c r="AP389" i="12"/>
  <c r="AO389" i="12"/>
  <c r="AN389" i="12"/>
  <c r="AM389" i="12"/>
  <c r="AQ388" i="12"/>
  <c r="AP388" i="12"/>
  <c r="AO388" i="12"/>
  <c r="AN388" i="12"/>
  <c r="AM388" i="12"/>
  <c r="AQ387" i="12"/>
  <c r="AP387" i="12"/>
  <c r="AO387" i="12"/>
  <c r="AN387" i="12"/>
  <c r="AM387" i="12"/>
  <c r="AQ386" i="12"/>
  <c r="AP386" i="12"/>
  <c r="AO386" i="12"/>
  <c r="AN386" i="12"/>
  <c r="AM386" i="12"/>
  <c r="AQ385" i="12"/>
  <c r="AP385" i="12"/>
  <c r="AO385" i="12"/>
  <c r="AN385" i="12"/>
  <c r="AM385" i="12"/>
  <c r="AQ384" i="12"/>
  <c r="AP384" i="12"/>
  <c r="AO384" i="12"/>
  <c r="AN384" i="12"/>
  <c r="AM384" i="12"/>
  <c r="AQ383" i="12"/>
  <c r="AP383" i="12"/>
  <c r="AO383" i="12"/>
  <c r="AN383" i="12"/>
  <c r="AM383" i="12"/>
  <c r="AQ382" i="12"/>
  <c r="AP382" i="12"/>
  <c r="AO382" i="12"/>
  <c r="AN382" i="12"/>
  <c r="AM382" i="12"/>
  <c r="AQ381" i="12"/>
  <c r="AP381" i="12"/>
  <c r="AO381" i="12"/>
  <c r="AN381" i="12"/>
  <c r="AM381" i="12"/>
  <c r="AQ380" i="12"/>
  <c r="AP380" i="12"/>
  <c r="AO380" i="12"/>
  <c r="AN380" i="12"/>
  <c r="AM380" i="12"/>
  <c r="AQ379" i="12"/>
  <c r="AP379" i="12"/>
  <c r="AO379" i="12"/>
  <c r="AN379" i="12"/>
  <c r="AM379" i="12"/>
  <c r="AQ378" i="12"/>
  <c r="AP378" i="12"/>
  <c r="AO378" i="12"/>
  <c r="AN378" i="12"/>
  <c r="AM378" i="12"/>
  <c r="AQ377" i="12"/>
  <c r="AP377" i="12"/>
  <c r="AO377" i="12"/>
  <c r="AN377" i="12"/>
  <c r="AM377" i="12"/>
  <c r="AQ376" i="12"/>
  <c r="AP376" i="12"/>
  <c r="AO376" i="12"/>
  <c r="AN376" i="12"/>
  <c r="AM376" i="12"/>
  <c r="AQ375" i="12"/>
  <c r="AP375" i="12"/>
  <c r="AO375" i="12"/>
  <c r="AN375" i="12"/>
  <c r="AM375" i="12"/>
  <c r="AQ374" i="12"/>
  <c r="AP374" i="12"/>
  <c r="AO374" i="12"/>
  <c r="AN374" i="12"/>
  <c r="AM374" i="12"/>
  <c r="AQ373" i="12"/>
  <c r="AP373" i="12"/>
  <c r="AO373" i="12"/>
  <c r="AN373" i="12"/>
  <c r="AM373" i="12"/>
  <c r="AQ372" i="12"/>
  <c r="AP372" i="12"/>
  <c r="AO372" i="12"/>
  <c r="AN372" i="12"/>
  <c r="AM372" i="12"/>
  <c r="AQ371" i="12"/>
  <c r="AP371" i="12"/>
  <c r="AO371" i="12"/>
  <c r="AN371" i="12"/>
  <c r="AM371" i="12"/>
  <c r="AQ370" i="12"/>
  <c r="AP370" i="12"/>
  <c r="AO370" i="12"/>
  <c r="AN370" i="12"/>
  <c r="AM370" i="12"/>
  <c r="AQ369" i="12"/>
  <c r="AP369" i="12"/>
  <c r="AO369" i="12"/>
  <c r="AN369" i="12"/>
  <c r="AM369" i="12"/>
  <c r="AQ368" i="12"/>
  <c r="AP368" i="12"/>
  <c r="AO368" i="12"/>
  <c r="AN368" i="12"/>
  <c r="AM368" i="12"/>
  <c r="AQ367" i="12"/>
  <c r="AP367" i="12"/>
  <c r="AO367" i="12"/>
  <c r="AN367" i="12"/>
  <c r="AM367" i="12"/>
  <c r="AQ366" i="12"/>
  <c r="AP366" i="12"/>
  <c r="AO366" i="12"/>
  <c r="AN366" i="12"/>
  <c r="AM366" i="12"/>
  <c r="AQ365" i="12"/>
  <c r="AP365" i="12"/>
  <c r="AO365" i="12"/>
  <c r="AN365" i="12"/>
  <c r="AM365" i="12"/>
  <c r="AQ364" i="12"/>
  <c r="AP364" i="12"/>
  <c r="AO364" i="12"/>
  <c r="AN364" i="12"/>
  <c r="AM364" i="12"/>
  <c r="AQ363" i="12"/>
  <c r="AP363" i="12"/>
  <c r="AO363" i="12"/>
  <c r="AN363" i="12"/>
  <c r="AM363" i="12"/>
  <c r="AQ362" i="12"/>
  <c r="AP362" i="12"/>
  <c r="AO362" i="12"/>
  <c r="AN362" i="12"/>
  <c r="AM362" i="12"/>
  <c r="AQ361" i="12"/>
  <c r="AP361" i="12"/>
  <c r="AO361" i="12"/>
  <c r="AN361" i="12"/>
  <c r="AM361" i="12"/>
  <c r="AQ360" i="12"/>
  <c r="AP360" i="12"/>
  <c r="AO360" i="12"/>
  <c r="AN360" i="12"/>
  <c r="AM360" i="12"/>
  <c r="AQ359" i="12"/>
  <c r="AP359" i="12"/>
  <c r="AO359" i="12"/>
  <c r="AN359" i="12"/>
  <c r="AM359" i="12"/>
  <c r="AQ358" i="12"/>
  <c r="AP358" i="12"/>
  <c r="AO358" i="12"/>
  <c r="AN358" i="12"/>
  <c r="AM358" i="12"/>
  <c r="AQ357" i="12"/>
  <c r="AP357" i="12"/>
  <c r="AO357" i="12"/>
  <c r="AN357" i="12"/>
  <c r="AM357" i="12"/>
  <c r="AQ356" i="12"/>
  <c r="AP356" i="12"/>
  <c r="AO356" i="12"/>
  <c r="AN356" i="12"/>
  <c r="AM356" i="12"/>
  <c r="AQ355" i="12"/>
  <c r="AP355" i="12"/>
  <c r="AO355" i="12"/>
  <c r="AN355" i="12"/>
  <c r="AM355" i="12"/>
  <c r="AQ354" i="12"/>
  <c r="AP354" i="12"/>
  <c r="AO354" i="12"/>
  <c r="AN354" i="12"/>
  <c r="AM354" i="12"/>
  <c r="AQ353" i="12"/>
  <c r="AP353" i="12"/>
  <c r="AO353" i="12"/>
  <c r="AN353" i="12"/>
  <c r="AM353" i="12"/>
  <c r="AQ352" i="12"/>
  <c r="AP352" i="12"/>
  <c r="AO352" i="12"/>
  <c r="AN352" i="12"/>
  <c r="AM352" i="12"/>
  <c r="AQ351" i="12"/>
  <c r="AP351" i="12"/>
  <c r="AO351" i="12"/>
  <c r="AN351" i="12"/>
  <c r="AM351" i="12"/>
  <c r="AQ350" i="12"/>
  <c r="AP350" i="12"/>
  <c r="AO350" i="12"/>
  <c r="AN350" i="12"/>
  <c r="AM350" i="12"/>
  <c r="AQ349" i="12"/>
  <c r="AP349" i="12"/>
  <c r="AO349" i="12"/>
  <c r="AN349" i="12"/>
  <c r="AM349" i="12"/>
  <c r="AQ348" i="12"/>
  <c r="AP348" i="12"/>
  <c r="AO348" i="12"/>
  <c r="AN348" i="12"/>
  <c r="AM348" i="12"/>
  <c r="AQ347" i="12"/>
  <c r="AP347" i="12"/>
  <c r="AO347" i="12"/>
  <c r="AN347" i="12"/>
  <c r="AM347" i="12"/>
  <c r="AQ346" i="12"/>
  <c r="AP346" i="12"/>
  <c r="AO346" i="12"/>
  <c r="AN346" i="12"/>
  <c r="AM346" i="12"/>
  <c r="AQ345" i="12"/>
  <c r="AP345" i="12"/>
  <c r="AO345" i="12"/>
  <c r="AN345" i="12"/>
  <c r="AM345" i="12"/>
  <c r="AQ344" i="12"/>
  <c r="AP344" i="12"/>
  <c r="AO344" i="12"/>
  <c r="AN344" i="12"/>
  <c r="AM344" i="12"/>
  <c r="AQ343" i="12"/>
  <c r="AP343" i="12"/>
  <c r="AO343" i="12"/>
  <c r="AN343" i="12"/>
  <c r="AM343" i="12"/>
  <c r="AQ342" i="12"/>
  <c r="AP342" i="12"/>
  <c r="AO342" i="12"/>
  <c r="AN342" i="12"/>
  <c r="AM342" i="12"/>
  <c r="AQ341" i="12"/>
  <c r="AP341" i="12"/>
  <c r="AO341" i="12"/>
  <c r="AN341" i="12"/>
  <c r="AM341" i="12"/>
  <c r="AQ340" i="12"/>
  <c r="AP340" i="12"/>
  <c r="AO340" i="12"/>
  <c r="AN340" i="12"/>
  <c r="AM340" i="12"/>
  <c r="AQ339" i="12"/>
  <c r="AP339" i="12"/>
  <c r="AO339" i="12"/>
  <c r="AN339" i="12"/>
  <c r="AM339" i="12"/>
  <c r="AQ338" i="12"/>
  <c r="AP338" i="12"/>
  <c r="AO338" i="12"/>
  <c r="AN338" i="12"/>
  <c r="AM338" i="12"/>
  <c r="AQ337" i="12"/>
  <c r="AP337" i="12"/>
  <c r="AO337" i="12"/>
  <c r="AN337" i="12"/>
  <c r="AM337" i="12"/>
  <c r="AQ336" i="12"/>
  <c r="AP336" i="12"/>
  <c r="AO336" i="12"/>
  <c r="AN336" i="12"/>
  <c r="AM336" i="12"/>
  <c r="AQ335" i="12"/>
  <c r="AP335" i="12"/>
  <c r="AO335" i="12"/>
  <c r="AN335" i="12"/>
  <c r="AM335" i="12"/>
  <c r="AQ334" i="12"/>
  <c r="AP334" i="12"/>
  <c r="AO334" i="12"/>
  <c r="AN334" i="12"/>
  <c r="AM334" i="12"/>
  <c r="AQ333" i="12"/>
  <c r="AP333" i="12"/>
  <c r="AO333" i="12"/>
  <c r="AN333" i="12"/>
  <c r="AM333" i="12"/>
  <c r="AQ332" i="12"/>
  <c r="AP332" i="12"/>
  <c r="AO332" i="12"/>
  <c r="AN332" i="12"/>
  <c r="AM332" i="12"/>
  <c r="AQ331" i="12"/>
  <c r="AP331" i="12"/>
  <c r="AO331" i="12"/>
  <c r="AN331" i="12"/>
  <c r="AM331" i="12"/>
  <c r="AQ330" i="12"/>
  <c r="AP330" i="12"/>
  <c r="AO330" i="12"/>
  <c r="AN330" i="12"/>
  <c r="AM330" i="12"/>
  <c r="AQ329" i="12"/>
  <c r="AP329" i="12"/>
  <c r="AO329" i="12"/>
  <c r="AN329" i="12"/>
  <c r="AM329" i="12"/>
  <c r="AQ328" i="12"/>
  <c r="AP328" i="12"/>
  <c r="AO328" i="12"/>
  <c r="AN328" i="12"/>
  <c r="AM328" i="12"/>
  <c r="AQ327" i="12"/>
  <c r="AP327" i="12"/>
  <c r="AO327" i="12"/>
  <c r="AN327" i="12"/>
  <c r="AM327" i="12"/>
  <c r="AQ326" i="12"/>
  <c r="AP326" i="12"/>
  <c r="AO326" i="12"/>
  <c r="AN326" i="12"/>
  <c r="AM326" i="12"/>
  <c r="AQ325" i="12"/>
  <c r="AP325" i="12"/>
  <c r="AO325" i="12"/>
  <c r="AN325" i="12"/>
  <c r="AM325" i="12"/>
  <c r="AQ324" i="12"/>
  <c r="AP324" i="12"/>
  <c r="AO324" i="12"/>
  <c r="AN324" i="12"/>
  <c r="AM324" i="12"/>
  <c r="AQ323" i="12"/>
  <c r="AP323" i="12"/>
  <c r="AO323" i="12"/>
  <c r="AN323" i="12"/>
  <c r="AM323" i="12"/>
  <c r="AQ322" i="12"/>
  <c r="AP322" i="12"/>
  <c r="AO322" i="12"/>
  <c r="AN322" i="12"/>
  <c r="AM322" i="12"/>
  <c r="AQ321" i="12"/>
  <c r="AP321" i="12"/>
  <c r="AO321" i="12"/>
  <c r="AN321" i="12"/>
  <c r="AM321" i="12"/>
  <c r="AQ320" i="12"/>
  <c r="AP320" i="12"/>
  <c r="AO320" i="12"/>
  <c r="AN320" i="12"/>
  <c r="AM320" i="12"/>
  <c r="AQ319" i="12"/>
  <c r="AP319" i="12"/>
  <c r="AO319" i="12"/>
  <c r="AN319" i="12"/>
  <c r="AM319" i="12"/>
  <c r="AQ318" i="12"/>
  <c r="AP318" i="12"/>
  <c r="AO318" i="12"/>
  <c r="AN318" i="12"/>
  <c r="AM318" i="12"/>
  <c r="AQ317" i="12"/>
  <c r="AP317" i="12"/>
  <c r="AO317" i="12"/>
  <c r="AN317" i="12"/>
  <c r="AM317" i="12"/>
  <c r="AQ316" i="12"/>
  <c r="AP316" i="12"/>
  <c r="AO316" i="12"/>
  <c r="AN316" i="12"/>
  <c r="AM316" i="12"/>
  <c r="AQ315" i="12"/>
  <c r="AP315" i="12"/>
  <c r="AO315" i="12"/>
  <c r="AN315" i="12"/>
  <c r="AM315" i="12"/>
  <c r="AQ314" i="12"/>
  <c r="AP314" i="12"/>
  <c r="AO314" i="12"/>
  <c r="AN314" i="12"/>
  <c r="AM314" i="12"/>
  <c r="AQ313" i="12"/>
  <c r="AP313" i="12"/>
  <c r="AO313" i="12"/>
  <c r="AN313" i="12"/>
  <c r="AM313" i="12"/>
  <c r="AQ312" i="12"/>
  <c r="AP312" i="12"/>
  <c r="AO312" i="12"/>
  <c r="AN312" i="12"/>
  <c r="AM312" i="12"/>
  <c r="AQ311" i="12"/>
  <c r="AP311" i="12"/>
  <c r="AO311" i="12"/>
  <c r="AN311" i="12"/>
  <c r="AM311" i="12"/>
  <c r="AQ310" i="12"/>
  <c r="AP310" i="12"/>
  <c r="AO310" i="12"/>
  <c r="AN310" i="12"/>
  <c r="AM310" i="12"/>
  <c r="AQ309" i="12"/>
  <c r="AP309" i="12"/>
  <c r="AO309" i="12"/>
  <c r="AN309" i="12"/>
  <c r="AM309" i="12"/>
  <c r="AQ308" i="12"/>
  <c r="AP308" i="12"/>
  <c r="AO308" i="12"/>
  <c r="AN308" i="12"/>
  <c r="AM308" i="12"/>
  <c r="AQ307" i="12"/>
  <c r="AP307" i="12"/>
  <c r="AO307" i="12"/>
  <c r="AN307" i="12"/>
  <c r="AM307" i="12"/>
  <c r="AQ306" i="12"/>
  <c r="AP306" i="12"/>
  <c r="AO306" i="12"/>
  <c r="AN306" i="12"/>
  <c r="AM306" i="12"/>
  <c r="AQ305" i="12"/>
  <c r="AP305" i="12"/>
  <c r="AO305" i="12"/>
  <c r="AN305" i="12"/>
  <c r="AM305" i="12"/>
  <c r="AQ304" i="12"/>
  <c r="AP304" i="12"/>
  <c r="AO304" i="12"/>
  <c r="AN304" i="12"/>
  <c r="AM304" i="12"/>
  <c r="AQ303" i="12"/>
  <c r="AP303" i="12"/>
  <c r="AO303" i="12"/>
  <c r="AN303" i="12"/>
  <c r="AM303" i="12"/>
  <c r="AQ302" i="12"/>
  <c r="AP302" i="12"/>
  <c r="AO302" i="12"/>
  <c r="AN302" i="12"/>
  <c r="AM302" i="12"/>
  <c r="AQ301" i="12"/>
  <c r="AP301" i="12"/>
  <c r="AO301" i="12"/>
  <c r="AN301" i="12"/>
  <c r="AM301" i="12"/>
  <c r="AQ300" i="12"/>
  <c r="AP300" i="12"/>
  <c r="AO300" i="12"/>
  <c r="AN300" i="12"/>
  <c r="AM300" i="12"/>
  <c r="AQ299" i="12"/>
  <c r="AP299" i="12"/>
  <c r="AO299" i="12"/>
  <c r="AN299" i="12"/>
  <c r="AM299" i="12"/>
  <c r="AQ298" i="12"/>
  <c r="AP298" i="12"/>
  <c r="AO298" i="12"/>
  <c r="AN298" i="12"/>
  <c r="AM298" i="12"/>
  <c r="AQ297" i="12"/>
  <c r="AP297" i="12"/>
  <c r="AO297" i="12"/>
  <c r="AN297" i="12"/>
  <c r="AM297" i="12"/>
  <c r="AQ296" i="12"/>
  <c r="AP296" i="12"/>
  <c r="AO296" i="12"/>
  <c r="AN296" i="12"/>
  <c r="AM296" i="12"/>
  <c r="AQ295" i="12"/>
  <c r="AP295" i="12"/>
  <c r="AO295" i="12"/>
  <c r="AN295" i="12"/>
  <c r="AM295" i="12"/>
  <c r="AQ294" i="12"/>
  <c r="AP294" i="12"/>
  <c r="AO294" i="12"/>
  <c r="AN294" i="12"/>
  <c r="AM294" i="12"/>
  <c r="AQ293" i="12"/>
  <c r="AP293" i="12"/>
  <c r="AO293" i="12"/>
  <c r="AN293" i="12"/>
  <c r="AM293" i="12"/>
  <c r="AQ292" i="12"/>
  <c r="AP292" i="12"/>
  <c r="AO292" i="12"/>
  <c r="AN292" i="12"/>
  <c r="AM292" i="12"/>
  <c r="AQ291" i="12"/>
  <c r="AP291" i="12"/>
  <c r="AO291" i="12"/>
  <c r="AN291" i="12"/>
  <c r="AM291" i="12"/>
  <c r="AQ290" i="12"/>
  <c r="AP290" i="12"/>
  <c r="AO290" i="12"/>
  <c r="AN290" i="12"/>
  <c r="AM290" i="12"/>
  <c r="AQ289" i="12"/>
  <c r="AP289" i="12"/>
  <c r="AO289" i="12"/>
  <c r="AN289" i="12"/>
  <c r="AM289" i="12"/>
  <c r="AQ288" i="12"/>
  <c r="AP288" i="12"/>
  <c r="AO288" i="12"/>
  <c r="AN288" i="12"/>
  <c r="AM288" i="12"/>
  <c r="AQ287" i="12"/>
  <c r="AP287" i="12"/>
  <c r="AO287" i="12"/>
  <c r="AN287" i="12"/>
  <c r="AM287" i="12"/>
  <c r="AQ286" i="12"/>
  <c r="AP286" i="12"/>
  <c r="AO286" i="12"/>
  <c r="AN286" i="12"/>
  <c r="AM286" i="12"/>
  <c r="AQ285" i="12"/>
  <c r="AP285" i="12"/>
  <c r="AO285" i="12"/>
  <c r="AN285" i="12"/>
  <c r="AM285" i="12"/>
  <c r="AQ284" i="12"/>
  <c r="AP284" i="12"/>
  <c r="AO284" i="12"/>
  <c r="AN284" i="12"/>
  <c r="AM284" i="12"/>
  <c r="AQ283" i="12"/>
  <c r="AP283" i="12"/>
  <c r="AO283" i="12"/>
  <c r="AN283" i="12"/>
  <c r="AM283" i="12"/>
  <c r="AQ282" i="12"/>
  <c r="AP282" i="12"/>
  <c r="AO282" i="12"/>
  <c r="AN282" i="12"/>
  <c r="AM282" i="12"/>
  <c r="AQ281" i="12"/>
  <c r="AP281" i="12"/>
  <c r="AO281" i="12"/>
  <c r="AN281" i="12"/>
  <c r="AM281" i="12"/>
  <c r="AQ280" i="12"/>
  <c r="AP280" i="12"/>
  <c r="AO280" i="12"/>
  <c r="AN280" i="12"/>
  <c r="AM280" i="12"/>
  <c r="AQ279" i="12"/>
  <c r="AP279" i="12"/>
  <c r="AO279" i="12"/>
  <c r="AN279" i="12"/>
  <c r="AM279" i="12"/>
  <c r="AQ278" i="12"/>
  <c r="AP278" i="12"/>
  <c r="AO278" i="12"/>
  <c r="AN278" i="12"/>
  <c r="AM278" i="12"/>
  <c r="AQ277" i="12"/>
  <c r="AP277" i="12"/>
  <c r="AO277" i="12"/>
  <c r="AN277" i="12"/>
  <c r="AM277" i="12"/>
  <c r="AQ276" i="12"/>
  <c r="AP276" i="12"/>
  <c r="AO276" i="12"/>
  <c r="AN276" i="12"/>
  <c r="AM276" i="12"/>
  <c r="AQ275" i="12"/>
  <c r="AP275" i="12"/>
  <c r="AO275" i="12"/>
  <c r="AN275" i="12"/>
  <c r="AM275" i="12"/>
  <c r="AQ274" i="12"/>
  <c r="AP274" i="12"/>
  <c r="AO274" i="12"/>
  <c r="AN274" i="12"/>
  <c r="AM274" i="12"/>
  <c r="AQ273" i="12"/>
  <c r="AP273" i="12"/>
  <c r="AO273" i="12"/>
  <c r="AN273" i="12"/>
  <c r="AM273" i="12"/>
  <c r="AQ272" i="12"/>
  <c r="AP272" i="12"/>
  <c r="AO272" i="12"/>
  <c r="AN272" i="12"/>
  <c r="AM272" i="12"/>
  <c r="AQ271" i="12"/>
  <c r="AP271" i="12"/>
  <c r="AO271" i="12"/>
  <c r="AN271" i="12"/>
  <c r="AM271" i="12"/>
  <c r="AQ270" i="12"/>
  <c r="AP270" i="12"/>
  <c r="AO270" i="12"/>
  <c r="AN270" i="12"/>
  <c r="AM270" i="12"/>
  <c r="AQ269" i="12"/>
  <c r="AP269" i="12"/>
  <c r="AO269" i="12"/>
  <c r="AN269" i="12"/>
  <c r="AM269" i="12"/>
  <c r="AQ268" i="12"/>
  <c r="AP268" i="12"/>
  <c r="AO268" i="12"/>
  <c r="AN268" i="12"/>
  <c r="AM268" i="12"/>
  <c r="AQ267" i="12"/>
  <c r="AP267" i="12"/>
  <c r="AO267" i="12"/>
  <c r="AN267" i="12"/>
  <c r="AM267" i="12"/>
  <c r="AQ266" i="12"/>
  <c r="AP266" i="12"/>
  <c r="AO266" i="12"/>
  <c r="AN266" i="12"/>
  <c r="AM266" i="12"/>
  <c r="AQ265" i="12"/>
  <c r="AP265" i="12"/>
  <c r="AO265" i="12"/>
  <c r="AN265" i="12"/>
  <c r="AM265" i="12"/>
  <c r="AQ264" i="12"/>
  <c r="AP264" i="12"/>
  <c r="AO264" i="12"/>
  <c r="AN264" i="12"/>
  <c r="AM264" i="12"/>
  <c r="AQ263" i="12"/>
  <c r="AP263" i="12"/>
  <c r="AO263" i="12"/>
  <c r="AN263" i="12"/>
  <c r="AM263" i="12"/>
  <c r="AQ262" i="12"/>
  <c r="AP262" i="12"/>
  <c r="AO262" i="12"/>
  <c r="AN262" i="12"/>
  <c r="AM262" i="12"/>
  <c r="AQ261" i="12"/>
  <c r="AP261" i="12"/>
  <c r="AO261" i="12"/>
  <c r="AN261" i="12"/>
  <c r="AM261" i="12"/>
  <c r="AQ260" i="12"/>
  <c r="AP260" i="12"/>
  <c r="AO260" i="12"/>
  <c r="AN260" i="12"/>
  <c r="AM260" i="12"/>
  <c r="AQ259" i="12"/>
  <c r="AP259" i="12"/>
  <c r="AO259" i="12"/>
  <c r="AN259" i="12"/>
  <c r="AM259" i="12"/>
  <c r="AQ258" i="12"/>
  <c r="AP258" i="12"/>
  <c r="AO258" i="12"/>
  <c r="AN258" i="12"/>
  <c r="AM258" i="12"/>
  <c r="AQ257" i="12"/>
  <c r="AP257" i="12"/>
  <c r="AO257" i="12"/>
  <c r="AN257" i="12"/>
  <c r="AM257" i="12"/>
  <c r="AQ256" i="12"/>
  <c r="AP256" i="12"/>
  <c r="AO256" i="12"/>
  <c r="AN256" i="12"/>
  <c r="AM256" i="12"/>
  <c r="AQ255" i="12"/>
  <c r="AP255" i="12"/>
  <c r="AO255" i="12"/>
  <c r="AN255" i="12"/>
  <c r="AM255" i="12"/>
  <c r="AQ254" i="12"/>
  <c r="AP254" i="12"/>
  <c r="AO254" i="12"/>
  <c r="AN254" i="12"/>
  <c r="AM254" i="12"/>
  <c r="AQ253" i="12"/>
  <c r="AP253" i="12"/>
  <c r="AO253" i="12"/>
  <c r="AN253" i="12"/>
  <c r="AM253" i="12"/>
  <c r="AQ252" i="12"/>
  <c r="AP252" i="12"/>
  <c r="AO252" i="12"/>
  <c r="AN252" i="12"/>
  <c r="AM252" i="12"/>
  <c r="AQ251" i="12"/>
  <c r="AP251" i="12"/>
  <c r="AO251" i="12"/>
  <c r="AN251" i="12"/>
  <c r="AM251" i="12"/>
  <c r="AQ250" i="12"/>
  <c r="AP250" i="12"/>
  <c r="AO250" i="12"/>
  <c r="AN250" i="12"/>
  <c r="AM250" i="12"/>
  <c r="AQ249" i="12"/>
  <c r="AP249" i="12"/>
  <c r="AO249" i="12"/>
  <c r="AN249" i="12"/>
  <c r="AM249" i="12"/>
  <c r="AQ248" i="12"/>
  <c r="AP248" i="12"/>
  <c r="AO248" i="12"/>
  <c r="AN248" i="12"/>
  <c r="AM248" i="12"/>
  <c r="AQ247" i="12"/>
  <c r="AP247" i="12"/>
  <c r="AO247" i="12"/>
  <c r="AN247" i="12"/>
  <c r="AM247" i="12"/>
  <c r="AQ246" i="12"/>
  <c r="AP246" i="12"/>
  <c r="AO246" i="12"/>
  <c r="AN246" i="12"/>
  <c r="AM246" i="12"/>
  <c r="AQ245" i="12"/>
  <c r="AP245" i="12"/>
  <c r="AO245" i="12"/>
  <c r="AN245" i="12"/>
  <c r="AM245" i="12"/>
  <c r="AQ244" i="12"/>
  <c r="AP244" i="12"/>
  <c r="AO244" i="12"/>
  <c r="AN244" i="12"/>
  <c r="AM244" i="12"/>
  <c r="AQ243" i="12"/>
  <c r="AP243" i="12"/>
  <c r="AO243" i="12"/>
  <c r="AN243" i="12"/>
  <c r="AM243" i="12"/>
  <c r="AQ242" i="12"/>
  <c r="AP242" i="12"/>
  <c r="AO242" i="12"/>
  <c r="AN242" i="12"/>
  <c r="AM242" i="12"/>
  <c r="AQ241" i="12"/>
  <c r="AP241" i="12"/>
  <c r="AO241" i="12"/>
  <c r="AN241" i="12"/>
  <c r="AM241" i="12"/>
  <c r="AQ240" i="12"/>
  <c r="AP240" i="12"/>
  <c r="AO240" i="12"/>
  <c r="AN240" i="12"/>
  <c r="AM240" i="12"/>
  <c r="AQ239" i="12"/>
  <c r="AP239" i="12"/>
  <c r="AO239" i="12"/>
  <c r="AN239" i="12"/>
  <c r="AM239" i="12"/>
  <c r="AQ238" i="12"/>
  <c r="AP238" i="12"/>
  <c r="AO238" i="12"/>
  <c r="AN238" i="12"/>
  <c r="AM238" i="12"/>
  <c r="AQ237" i="12"/>
  <c r="AP237" i="12"/>
  <c r="AO237" i="12"/>
  <c r="AN237" i="12"/>
  <c r="AM237" i="12"/>
  <c r="AQ236" i="12"/>
  <c r="AP236" i="12"/>
  <c r="AO236" i="12"/>
  <c r="AN236" i="12"/>
  <c r="AM236" i="12"/>
  <c r="AQ235" i="12"/>
  <c r="AP235" i="12"/>
  <c r="AO235" i="12"/>
  <c r="AN235" i="12"/>
  <c r="AM235" i="12"/>
  <c r="AQ234" i="12"/>
  <c r="AP234" i="12"/>
  <c r="AO234" i="12"/>
  <c r="AN234" i="12"/>
  <c r="AM234" i="12"/>
  <c r="AQ233" i="12"/>
  <c r="AP233" i="12"/>
  <c r="AO233" i="12"/>
  <c r="AN233" i="12"/>
  <c r="AM233" i="12"/>
  <c r="AQ232" i="12"/>
  <c r="AP232" i="12"/>
  <c r="AO232" i="12"/>
  <c r="AN232" i="12"/>
  <c r="AM232" i="12"/>
  <c r="AQ231" i="12"/>
  <c r="AP231" i="12"/>
  <c r="AO231" i="12"/>
  <c r="AN231" i="12"/>
  <c r="AM231" i="12"/>
  <c r="AQ230" i="12"/>
  <c r="AP230" i="12"/>
  <c r="AO230" i="12"/>
  <c r="AN230" i="12"/>
  <c r="AM230" i="12"/>
  <c r="AQ229" i="12"/>
  <c r="AP229" i="12"/>
  <c r="AO229" i="12"/>
  <c r="AN229" i="12"/>
  <c r="AM229" i="12"/>
  <c r="AQ228" i="12"/>
  <c r="AP228" i="12"/>
  <c r="AO228" i="12"/>
  <c r="AN228" i="12"/>
  <c r="AM228" i="12"/>
  <c r="AQ227" i="12"/>
  <c r="AP227" i="12"/>
  <c r="AO227" i="12"/>
  <c r="AN227" i="12"/>
  <c r="AM227" i="12"/>
  <c r="AQ226" i="12"/>
  <c r="AP226" i="12"/>
  <c r="AO226" i="12"/>
  <c r="AN226" i="12"/>
  <c r="AM226" i="12"/>
  <c r="AQ225" i="12"/>
  <c r="AP225" i="12"/>
  <c r="AO225" i="12"/>
  <c r="AN225" i="12"/>
  <c r="AM225" i="12"/>
  <c r="AQ224" i="12"/>
  <c r="AP224" i="12"/>
  <c r="AO224" i="12"/>
  <c r="AN224" i="12"/>
  <c r="AM224" i="12"/>
  <c r="AQ223" i="12"/>
  <c r="AP223" i="12"/>
  <c r="AO223" i="12"/>
  <c r="AN223" i="12"/>
  <c r="AM223" i="12"/>
  <c r="AQ222" i="12"/>
  <c r="AP222" i="12"/>
  <c r="AO222" i="12"/>
  <c r="AN222" i="12"/>
  <c r="AM222" i="12"/>
  <c r="AQ221" i="12"/>
  <c r="AP221" i="12"/>
  <c r="AO221" i="12"/>
  <c r="AN221" i="12"/>
  <c r="AM221" i="12"/>
  <c r="AQ220" i="12"/>
  <c r="AP220" i="12"/>
  <c r="AO220" i="12"/>
  <c r="AN220" i="12"/>
  <c r="AM220" i="12"/>
  <c r="AQ219" i="12"/>
  <c r="AP219" i="12"/>
  <c r="AO219" i="12"/>
  <c r="AN219" i="12"/>
  <c r="AM219" i="12"/>
  <c r="AQ218" i="12"/>
  <c r="AP218" i="12"/>
  <c r="AO218" i="12"/>
  <c r="AN218" i="12"/>
  <c r="AM218" i="12"/>
  <c r="AQ217" i="12"/>
  <c r="AP217" i="12"/>
  <c r="AO217" i="12"/>
  <c r="AN217" i="12"/>
  <c r="AM217" i="12"/>
  <c r="AQ216" i="12"/>
  <c r="AP216" i="12"/>
  <c r="AO216" i="12"/>
  <c r="AN216" i="12"/>
  <c r="AM216" i="12"/>
  <c r="AQ215" i="12"/>
  <c r="AP215" i="12"/>
  <c r="AO215" i="12"/>
  <c r="AN215" i="12"/>
  <c r="AM215" i="12"/>
  <c r="AQ214" i="12"/>
  <c r="AP214" i="12"/>
  <c r="AO214" i="12"/>
  <c r="AN214" i="12"/>
  <c r="AM214" i="12"/>
  <c r="AQ213" i="12"/>
  <c r="AP213" i="12"/>
  <c r="AO213" i="12"/>
  <c r="AN213" i="12"/>
  <c r="AM213" i="12"/>
  <c r="AQ212" i="12"/>
  <c r="AP212" i="12"/>
  <c r="AO212" i="12"/>
  <c r="AN212" i="12"/>
  <c r="AM212" i="12"/>
  <c r="AQ211" i="12"/>
  <c r="AP211" i="12"/>
  <c r="AO211" i="12"/>
  <c r="AN211" i="12"/>
  <c r="AM211" i="12"/>
  <c r="AQ210" i="12"/>
  <c r="AP210" i="12"/>
  <c r="AO210" i="12"/>
  <c r="AN210" i="12"/>
  <c r="AM210" i="12"/>
  <c r="AQ209" i="12"/>
  <c r="AP209" i="12"/>
  <c r="AO209" i="12"/>
  <c r="AN209" i="12"/>
  <c r="AM209" i="12"/>
  <c r="AQ208" i="12"/>
  <c r="AP208" i="12"/>
  <c r="AO208" i="12"/>
  <c r="AN208" i="12"/>
  <c r="AM208" i="12"/>
  <c r="AQ207" i="12"/>
  <c r="AP207" i="12"/>
  <c r="AO207" i="12"/>
  <c r="AN207" i="12"/>
  <c r="AM207" i="12"/>
  <c r="AQ206" i="12"/>
  <c r="AP206" i="12"/>
  <c r="AO206" i="12"/>
  <c r="AN206" i="12"/>
  <c r="AM206" i="12"/>
  <c r="AQ205" i="12"/>
  <c r="AP205" i="12"/>
  <c r="AO205" i="12"/>
  <c r="AN205" i="12"/>
  <c r="AM205" i="12"/>
  <c r="AQ204" i="12"/>
  <c r="AP204" i="12"/>
  <c r="AO204" i="12"/>
  <c r="AN204" i="12"/>
  <c r="AM204" i="12"/>
  <c r="AQ203" i="12"/>
  <c r="AP203" i="12"/>
  <c r="AO203" i="12"/>
  <c r="AN203" i="12"/>
  <c r="AM203" i="12"/>
  <c r="AQ202" i="12"/>
  <c r="AP202" i="12"/>
  <c r="AO202" i="12"/>
  <c r="AN202" i="12"/>
  <c r="AM202" i="12"/>
  <c r="AQ201" i="12"/>
  <c r="AP201" i="12"/>
  <c r="AO201" i="12"/>
  <c r="AN201" i="12"/>
  <c r="AM201" i="12"/>
  <c r="AQ200" i="12"/>
  <c r="AP200" i="12"/>
  <c r="AO200" i="12"/>
  <c r="AN200" i="12"/>
  <c r="AM200" i="12"/>
  <c r="AQ199" i="12"/>
  <c r="AP199" i="12"/>
  <c r="AO199" i="12"/>
  <c r="AN199" i="12"/>
  <c r="AM199" i="12"/>
  <c r="AQ198" i="12"/>
  <c r="AP198" i="12"/>
  <c r="AO198" i="12"/>
  <c r="AN198" i="12"/>
  <c r="AM198" i="12"/>
  <c r="AQ197" i="12"/>
  <c r="AP197" i="12"/>
  <c r="AO197" i="12"/>
  <c r="AN197" i="12"/>
  <c r="AM197" i="12"/>
  <c r="AQ196" i="12"/>
  <c r="AP196" i="12"/>
  <c r="AO196" i="12"/>
  <c r="AN196" i="12"/>
  <c r="AM196" i="12"/>
  <c r="AQ195" i="12"/>
  <c r="AP195" i="12"/>
  <c r="AO195" i="12"/>
  <c r="AN195" i="12"/>
  <c r="AM195" i="12"/>
  <c r="AQ194" i="12"/>
  <c r="AP194" i="12"/>
  <c r="AO194" i="12"/>
  <c r="AN194" i="12"/>
  <c r="AM194" i="12"/>
  <c r="AQ193" i="12"/>
  <c r="AP193" i="12"/>
  <c r="AO193" i="12"/>
  <c r="AN193" i="12"/>
  <c r="AM193" i="12"/>
  <c r="AQ192" i="12"/>
  <c r="AP192" i="12"/>
  <c r="AO192" i="12"/>
  <c r="AN192" i="12"/>
  <c r="AM192" i="12"/>
  <c r="AQ191" i="12"/>
  <c r="AP191" i="12"/>
  <c r="AO191" i="12"/>
  <c r="AN191" i="12"/>
  <c r="AM191" i="12"/>
  <c r="AQ190" i="12"/>
  <c r="AP190" i="12"/>
  <c r="AO190" i="12"/>
  <c r="AN190" i="12"/>
  <c r="AM190" i="12"/>
  <c r="AQ189" i="12"/>
  <c r="AP189" i="12"/>
  <c r="AO189" i="12"/>
  <c r="AN189" i="12"/>
  <c r="AM189" i="12"/>
  <c r="AQ188" i="12"/>
  <c r="AP188" i="12"/>
  <c r="AO188" i="12"/>
  <c r="AN188" i="12"/>
  <c r="AM188" i="12"/>
  <c r="AQ187" i="12"/>
  <c r="AP187" i="12"/>
  <c r="AO187" i="12"/>
  <c r="AN187" i="12"/>
  <c r="AM187" i="12"/>
  <c r="AQ186" i="12"/>
  <c r="AP186" i="12"/>
  <c r="AO186" i="12"/>
  <c r="AN186" i="12"/>
  <c r="AM186" i="12"/>
  <c r="AQ185" i="12"/>
  <c r="AP185" i="12"/>
  <c r="AO185" i="12"/>
  <c r="AN185" i="12"/>
  <c r="AM185" i="12"/>
  <c r="AQ184" i="12"/>
  <c r="AP184" i="12"/>
  <c r="AO184" i="12"/>
  <c r="AN184" i="12"/>
  <c r="AM184" i="12"/>
  <c r="AQ183" i="12"/>
  <c r="AP183" i="12"/>
  <c r="AO183" i="12"/>
  <c r="AN183" i="12"/>
  <c r="AM183" i="12"/>
  <c r="AQ182" i="12"/>
  <c r="AP182" i="12"/>
  <c r="AO182" i="12"/>
  <c r="AN182" i="12"/>
  <c r="AM182" i="12"/>
  <c r="AQ181" i="12"/>
  <c r="AP181" i="12"/>
  <c r="AO181" i="12"/>
  <c r="AN181" i="12"/>
  <c r="AM181" i="12"/>
  <c r="AQ180" i="12"/>
  <c r="AP180" i="12"/>
  <c r="AO180" i="12"/>
  <c r="AN180" i="12"/>
  <c r="AM180" i="12"/>
  <c r="AQ179" i="12"/>
  <c r="AP179" i="12"/>
  <c r="AO179" i="12"/>
  <c r="AN179" i="12"/>
  <c r="AM179" i="12"/>
  <c r="AQ178" i="12"/>
  <c r="AP178" i="12"/>
  <c r="AO178" i="12"/>
  <c r="AN178" i="12"/>
  <c r="AM178" i="12"/>
  <c r="AQ177" i="12"/>
  <c r="AP177" i="12"/>
  <c r="AO177" i="12"/>
  <c r="AN177" i="12"/>
  <c r="AM177" i="12"/>
  <c r="AQ176" i="12"/>
  <c r="AP176" i="12"/>
  <c r="AO176" i="12"/>
  <c r="AN176" i="12"/>
  <c r="AM176" i="12"/>
  <c r="AQ175" i="12"/>
  <c r="AP175" i="12"/>
  <c r="AO175" i="12"/>
  <c r="AN175" i="12"/>
  <c r="AM175" i="12"/>
  <c r="AQ174" i="12"/>
  <c r="AP174" i="12"/>
  <c r="AO174" i="12"/>
  <c r="AN174" i="12"/>
  <c r="AM174" i="12"/>
  <c r="AQ173" i="12"/>
  <c r="AP173" i="12"/>
  <c r="AO173" i="12"/>
  <c r="AN173" i="12"/>
  <c r="AM173" i="12"/>
  <c r="AQ172" i="12"/>
  <c r="AP172" i="12"/>
  <c r="AO172" i="12"/>
  <c r="AN172" i="12"/>
  <c r="AM172" i="12"/>
  <c r="AQ171" i="12"/>
  <c r="AP171" i="12"/>
  <c r="AO171" i="12"/>
  <c r="AN171" i="12"/>
  <c r="AM171" i="12"/>
  <c r="AQ170" i="12"/>
  <c r="AP170" i="12"/>
  <c r="AO170" i="12"/>
  <c r="AN170" i="12"/>
  <c r="AM170" i="12"/>
  <c r="AQ169" i="12"/>
  <c r="AP169" i="12"/>
  <c r="AO169" i="12"/>
  <c r="AN169" i="12"/>
  <c r="AM169" i="12"/>
  <c r="AQ168" i="12"/>
  <c r="AP168" i="12"/>
  <c r="AO168" i="12"/>
  <c r="AN168" i="12"/>
  <c r="AM168" i="12"/>
  <c r="AQ167" i="12"/>
  <c r="AP167" i="12"/>
  <c r="AO167" i="12"/>
  <c r="AN167" i="12"/>
  <c r="AM167" i="12"/>
  <c r="AQ166" i="12"/>
  <c r="AP166" i="12"/>
  <c r="AO166" i="12"/>
  <c r="AN166" i="12"/>
  <c r="AM166" i="12"/>
  <c r="AQ165" i="12"/>
  <c r="AP165" i="12"/>
  <c r="AO165" i="12"/>
  <c r="AN165" i="12"/>
  <c r="AM165" i="12"/>
  <c r="AQ164" i="12"/>
  <c r="AP164" i="12"/>
  <c r="AO164" i="12"/>
  <c r="AN164" i="12"/>
  <c r="AM164" i="12"/>
  <c r="AQ163" i="12"/>
  <c r="AP163" i="12"/>
  <c r="AO163" i="12"/>
  <c r="AN163" i="12"/>
  <c r="AM163" i="12"/>
  <c r="AQ162" i="12"/>
  <c r="AP162" i="12"/>
  <c r="AO162" i="12"/>
  <c r="AN162" i="12"/>
  <c r="AM162" i="12"/>
  <c r="AQ161" i="12"/>
  <c r="AP161" i="12"/>
  <c r="AO161" i="12"/>
  <c r="AN161" i="12"/>
  <c r="AM161" i="12"/>
  <c r="AQ160" i="12"/>
  <c r="AP160" i="12"/>
  <c r="AO160" i="12"/>
  <c r="AN160" i="12"/>
  <c r="AM160" i="12"/>
  <c r="AQ159" i="12"/>
  <c r="AP159" i="12"/>
  <c r="AO159" i="12"/>
  <c r="AN159" i="12"/>
  <c r="AM159" i="12"/>
  <c r="AQ158" i="12"/>
  <c r="AP158" i="12"/>
  <c r="AO158" i="12"/>
  <c r="AN158" i="12"/>
  <c r="AM158" i="12"/>
  <c r="AQ157" i="12"/>
  <c r="AP157" i="12"/>
  <c r="AO157" i="12"/>
  <c r="AN157" i="12"/>
  <c r="AM157" i="12"/>
  <c r="AQ156" i="12"/>
  <c r="AP156" i="12"/>
  <c r="AO156" i="12"/>
  <c r="AN156" i="12"/>
  <c r="AM156" i="12"/>
  <c r="AQ155" i="12"/>
  <c r="AP155" i="12"/>
  <c r="AO155" i="12"/>
  <c r="AN155" i="12"/>
  <c r="AM155" i="12"/>
  <c r="AQ154" i="12"/>
  <c r="AP154" i="12"/>
  <c r="AO154" i="12"/>
  <c r="AN154" i="12"/>
  <c r="AM154" i="12"/>
  <c r="AQ153" i="12"/>
  <c r="AP153" i="12"/>
  <c r="AO153" i="12"/>
  <c r="AN153" i="12"/>
  <c r="AM153" i="12"/>
  <c r="AQ152" i="12"/>
  <c r="AP152" i="12"/>
  <c r="AO152" i="12"/>
  <c r="AN152" i="12"/>
  <c r="AM152" i="12"/>
  <c r="AQ151" i="12"/>
  <c r="AP151" i="12"/>
  <c r="AO151" i="12"/>
  <c r="AN151" i="12"/>
  <c r="AM151" i="12"/>
  <c r="AQ150" i="12"/>
  <c r="AP150" i="12"/>
  <c r="AO150" i="12"/>
  <c r="AN150" i="12"/>
  <c r="AM150" i="12"/>
  <c r="AQ149" i="12"/>
  <c r="AP149" i="12"/>
  <c r="AO149" i="12"/>
  <c r="AN149" i="12"/>
  <c r="AM149" i="12"/>
  <c r="AQ148" i="12"/>
  <c r="AP148" i="12"/>
  <c r="AO148" i="12"/>
  <c r="AN148" i="12"/>
  <c r="AM148" i="12"/>
  <c r="AQ147" i="12"/>
  <c r="AP147" i="12"/>
  <c r="AO147" i="12"/>
  <c r="AN147" i="12"/>
  <c r="AM147" i="12"/>
  <c r="AQ146" i="12"/>
  <c r="AP146" i="12"/>
  <c r="AO146" i="12"/>
  <c r="AN146" i="12"/>
  <c r="AM146" i="12"/>
  <c r="AQ145" i="12"/>
  <c r="AP145" i="12"/>
  <c r="AO145" i="12"/>
  <c r="AN145" i="12"/>
  <c r="AM145" i="12"/>
  <c r="AQ144" i="12"/>
  <c r="AP144" i="12"/>
  <c r="AO144" i="12"/>
  <c r="AN144" i="12"/>
  <c r="AM144" i="12"/>
  <c r="AQ143" i="12"/>
  <c r="AP143" i="12"/>
  <c r="AO143" i="12"/>
  <c r="AN143" i="12"/>
  <c r="AM143" i="12"/>
  <c r="AQ142" i="12"/>
  <c r="AP142" i="12"/>
  <c r="AO142" i="12"/>
  <c r="AN142" i="12"/>
  <c r="AM142" i="12"/>
  <c r="AQ141" i="12"/>
  <c r="AP141" i="12"/>
  <c r="AO141" i="12"/>
  <c r="AN141" i="12"/>
  <c r="AM141" i="12"/>
  <c r="AQ140" i="12"/>
  <c r="AP140" i="12"/>
  <c r="AO140" i="12"/>
  <c r="AN140" i="12"/>
  <c r="AM140" i="12"/>
  <c r="AQ139" i="12"/>
  <c r="AP139" i="12"/>
  <c r="AO139" i="12"/>
  <c r="AN139" i="12"/>
  <c r="AM139" i="12"/>
  <c r="AQ138" i="12"/>
  <c r="AP138" i="12"/>
  <c r="AO138" i="12"/>
  <c r="AN138" i="12"/>
  <c r="AM138" i="12"/>
  <c r="AQ137" i="12"/>
  <c r="AP137" i="12"/>
  <c r="AO137" i="12"/>
  <c r="AN137" i="12"/>
  <c r="AM137" i="12"/>
  <c r="AQ136" i="12"/>
  <c r="AP136" i="12"/>
  <c r="AO136" i="12"/>
  <c r="AN136" i="12"/>
  <c r="AM136" i="12"/>
  <c r="AQ135" i="12"/>
  <c r="AP135" i="12"/>
  <c r="AO135" i="12"/>
  <c r="AN135" i="12"/>
  <c r="AM135" i="12"/>
  <c r="AQ134" i="12"/>
  <c r="AP134" i="12"/>
  <c r="AO134" i="12"/>
  <c r="AN134" i="12"/>
  <c r="AM134" i="12"/>
  <c r="AQ133" i="12"/>
  <c r="AP133" i="12"/>
  <c r="AO133" i="12"/>
  <c r="AN133" i="12"/>
  <c r="AM133" i="12"/>
  <c r="AQ132" i="12"/>
  <c r="AP132" i="12"/>
  <c r="AO132" i="12"/>
  <c r="AN132" i="12"/>
  <c r="AM132" i="12"/>
  <c r="AQ131" i="12"/>
  <c r="AP131" i="12"/>
  <c r="AO131" i="12"/>
  <c r="AN131" i="12"/>
  <c r="AM131" i="12"/>
  <c r="AQ130" i="12"/>
  <c r="AP130" i="12"/>
  <c r="AO130" i="12"/>
  <c r="AN130" i="12"/>
  <c r="AM130" i="12"/>
  <c r="AQ129" i="12"/>
  <c r="AP129" i="12"/>
  <c r="AO129" i="12"/>
  <c r="AN129" i="12"/>
  <c r="AM129" i="12"/>
  <c r="AQ128" i="12"/>
  <c r="AP128" i="12"/>
  <c r="AO128" i="12"/>
  <c r="AN128" i="12"/>
  <c r="AM128" i="12"/>
  <c r="AQ127" i="12"/>
  <c r="AP127" i="12"/>
  <c r="AO127" i="12"/>
  <c r="AN127" i="12"/>
  <c r="AM127" i="12"/>
  <c r="AQ126" i="12"/>
  <c r="AP126" i="12"/>
  <c r="AO126" i="12"/>
  <c r="AN126" i="12"/>
  <c r="AM126" i="12"/>
  <c r="AQ125" i="12"/>
  <c r="AP125" i="12"/>
  <c r="AO125" i="12"/>
  <c r="AN125" i="12"/>
  <c r="AM125" i="12"/>
  <c r="AQ124" i="12"/>
  <c r="AP124" i="12"/>
  <c r="AO124" i="12"/>
  <c r="AN124" i="12"/>
  <c r="AM124" i="12"/>
  <c r="AQ123" i="12"/>
  <c r="AP123" i="12"/>
  <c r="AO123" i="12"/>
  <c r="AN123" i="12"/>
  <c r="AM123" i="12"/>
  <c r="AQ122" i="12"/>
  <c r="AP122" i="12"/>
  <c r="AO122" i="12"/>
  <c r="AN122" i="12"/>
  <c r="AM122" i="12"/>
  <c r="AQ121" i="12"/>
  <c r="AP121" i="12"/>
  <c r="AO121" i="12"/>
  <c r="AN121" i="12"/>
  <c r="AM121" i="12"/>
  <c r="AQ120" i="12"/>
  <c r="AP120" i="12"/>
  <c r="AO120" i="12"/>
  <c r="AN120" i="12"/>
  <c r="AM120" i="12"/>
  <c r="AQ119" i="12"/>
  <c r="AP119" i="12"/>
  <c r="AO119" i="12"/>
  <c r="AN119" i="12"/>
  <c r="AM119" i="12"/>
  <c r="AQ118" i="12"/>
  <c r="AP118" i="12"/>
  <c r="AO118" i="12"/>
  <c r="AN118" i="12"/>
  <c r="AM118" i="12"/>
  <c r="AQ117" i="12"/>
  <c r="AP117" i="12"/>
  <c r="AO117" i="12"/>
  <c r="AN117" i="12"/>
  <c r="AM117" i="12"/>
  <c r="AQ116" i="12"/>
  <c r="AP116" i="12"/>
  <c r="AO116" i="12"/>
  <c r="AN116" i="12"/>
  <c r="AM116" i="12"/>
  <c r="AQ115" i="12"/>
  <c r="AP115" i="12"/>
  <c r="AO115" i="12"/>
  <c r="AN115" i="12"/>
  <c r="AM115" i="12"/>
  <c r="AQ114" i="12"/>
  <c r="AP114" i="12"/>
  <c r="AO114" i="12"/>
  <c r="AN114" i="12"/>
  <c r="AM114" i="12"/>
  <c r="AQ113" i="12"/>
  <c r="AP113" i="12"/>
  <c r="AO113" i="12"/>
  <c r="AN113" i="12"/>
  <c r="AM113" i="12"/>
  <c r="AQ112" i="12"/>
  <c r="AP112" i="12"/>
  <c r="AO112" i="12"/>
  <c r="AN112" i="12"/>
  <c r="AM112" i="12"/>
  <c r="AQ111" i="12"/>
  <c r="AP111" i="12"/>
  <c r="AO111" i="12"/>
  <c r="AN111" i="12"/>
  <c r="AM111" i="12"/>
  <c r="AQ110" i="12"/>
  <c r="AP110" i="12"/>
  <c r="AO110" i="12"/>
  <c r="AN110" i="12"/>
  <c r="AM110" i="12"/>
  <c r="AQ109" i="12"/>
  <c r="AP109" i="12"/>
  <c r="AO109" i="12"/>
  <c r="AN109" i="12"/>
  <c r="AM109" i="12"/>
  <c r="AQ108" i="12"/>
  <c r="AP108" i="12"/>
  <c r="AO108" i="12"/>
  <c r="AN108" i="12"/>
  <c r="AM108" i="12"/>
  <c r="AQ107" i="12"/>
  <c r="AP107" i="12"/>
  <c r="AO107" i="12"/>
  <c r="AN107" i="12"/>
  <c r="AM107" i="12"/>
  <c r="AQ106" i="12"/>
  <c r="AP106" i="12"/>
  <c r="AO106" i="12"/>
  <c r="AN106" i="12"/>
  <c r="AM106" i="12"/>
  <c r="AQ105" i="12"/>
  <c r="AP105" i="12"/>
  <c r="AO105" i="12"/>
  <c r="AN105" i="12"/>
  <c r="AM105" i="12"/>
  <c r="AQ104" i="12"/>
  <c r="AP104" i="12"/>
  <c r="AO104" i="12"/>
  <c r="AN104" i="12"/>
  <c r="AM104" i="12"/>
  <c r="AQ103" i="12"/>
  <c r="AP103" i="12"/>
  <c r="AO103" i="12"/>
  <c r="AN103" i="12"/>
  <c r="AM103" i="12"/>
  <c r="AQ102" i="12"/>
  <c r="AP102" i="12"/>
  <c r="AO102" i="12"/>
  <c r="AN102" i="12"/>
  <c r="AM102" i="12"/>
  <c r="AQ101" i="12"/>
  <c r="AP101" i="12"/>
  <c r="AO101" i="12"/>
  <c r="AN101" i="12"/>
  <c r="AM101" i="12"/>
  <c r="AQ100" i="12"/>
  <c r="AP100" i="12"/>
  <c r="AO100" i="12"/>
  <c r="AN100" i="12"/>
  <c r="AM100" i="12"/>
  <c r="AQ99" i="12"/>
  <c r="AP99" i="12"/>
  <c r="AO99" i="12"/>
  <c r="AN99" i="12"/>
  <c r="AM99" i="12"/>
  <c r="AQ98" i="12"/>
  <c r="AP98" i="12"/>
  <c r="AO98" i="12"/>
  <c r="AN98" i="12"/>
  <c r="AM98" i="12"/>
  <c r="AQ97" i="12"/>
  <c r="AP97" i="12"/>
  <c r="AO97" i="12"/>
  <c r="AN97" i="12"/>
  <c r="AM97" i="12"/>
  <c r="AQ96" i="12"/>
  <c r="AP96" i="12"/>
  <c r="AO96" i="12"/>
  <c r="AN96" i="12"/>
  <c r="AM96" i="12"/>
  <c r="AQ95" i="12"/>
  <c r="AP95" i="12"/>
  <c r="AO95" i="12"/>
  <c r="AN95" i="12"/>
  <c r="AM95" i="12"/>
  <c r="AQ94" i="12"/>
  <c r="AP94" i="12"/>
  <c r="AO94" i="12"/>
  <c r="AN94" i="12"/>
  <c r="AM94" i="12"/>
  <c r="AQ93" i="12"/>
  <c r="AP93" i="12"/>
  <c r="AO93" i="12"/>
  <c r="AN93" i="12"/>
  <c r="AM93" i="12"/>
  <c r="AQ92" i="12"/>
  <c r="AP92" i="12"/>
  <c r="AO92" i="12"/>
  <c r="AN92" i="12"/>
  <c r="AM92" i="12"/>
  <c r="AQ91" i="12"/>
  <c r="AP91" i="12"/>
  <c r="AO91" i="12"/>
  <c r="AN91" i="12"/>
  <c r="AM91" i="12"/>
  <c r="AQ90" i="12"/>
  <c r="AP90" i="12"/>
  <c r="AO90" i="12"/>
  <c r="AN90" i="12"/>
  <c r="AM90" i="12"/>
  <c r="AQ89" i="12"/>
  <c r="AP89" i="12"/>
  <c r="AO89" i="12"/>
  <c r="AN89" i="12"/>
  <c r="AM89" i="12"/>
  <c r="AQ88" i="12"/>
  <c r="AP88" i="12"/>
  <c r="AO88" i="12"/>
  <c r="AN88" i="12"/>
  <c r="AM88" i="12"/>
  <c r="AT87" i="12"/>
  <c r="AS87" i="12"/>
  <c r="AR87" i="12"/>
  <c r="AQ87" i="12"/>
  <c r="AP87" i="12"/>
  <c r="AO87" i="12"/>
  <c r="AN87" i="12"/>
  <c r="AM87" i="12"/>
  <c r="AT86" i="12"/>
  <c r="AS86" i="12"/>
  <c r="AR86" i="12"/>
  <c r="AQ86" i="12"/>
  <c r="AP86" i="12"/>
  <c r="AO86" i="12"/>
  <c r="AN86" i="12"/>
  <c r="AM86" i="12"/>
  <c r="AT85" i="12"/>
  <c r="AS85" i="12"/>
  <c r="AR85" i="12"/>
  <c r="AQ85" i="12"/>
  <c r="AP85" i="12"/>
  <c r="AO85" i="12"/>
  <c r="AN85" i="12"/>
  <c r="AM85" i="12"/>
  <c r="AT84" i="12"/>
  <c r="AS84" i="12"/>
  <c r="AR84" i="12"/>
  <c r="AQ84" i="12"/>
  <c r="AP84" i="12"/>
  <c r="AO84" i="12"/>
  <c r="AN84" i="12"/>
  <c r="AM84" i="12"/>
  <c r="AT83" i="12"/>
  <c r="AS83" i="12"/>
  <c r="AR83" i="12"/>
  <c r="AQ83" i="12"/>
  <c r="AP83" i="12"/>
  <c r="AO83" i="12"/>
  <c r="AN83" i="12"/>
  <c r="AM83" i="12"/>
  <c r="AT82" i="12"/>
  <c r="AS82" i="12"/>
  <c r="AR82" i="12"/>
  <c r="AQ82" i="12"/>
  <c r="AP82" i="12"/>
  <c r="AO82" i="12"/>
  <c r="AN82" i="12"/>
  <c r="AM82" i="12"/>
  <c r="AT81" i="12"/>
  <c r="AS81" i="12"/>
  <c r="AR81" i="12"/>
  <c r="AQ81" i="12"/>
  <c r="AP81" i="12"/>
  <c r="AO81" i="12"/>
  <c r="AN81" i="12"/>
  <c r="AM81" i="12"/>
  <c r="AT80" i="12"/>
  <c r="AS80" i="12"/>
  <c r="AR80" i="12"/>
  <c r="AQ80" i="12"/>
  <c r="AP80" i="12"/>
  <c r="AO80" i="12"/>
  <c r="AN80" i="12"/>
  <c r="AM80" i="12"/>
  <c r="AT79" i="12"/>
  <c r="AS79" i="12"/>
  <c r="AR79" i="12"/>
  <c r="AQ79" i="12"/>
  <c r="AP79" i="12"/>
  <c r="AO79" i="12"/>
  <c r="AN79" i="12"/>
  <c r="AM79" i="12"/>
  <c r="AT78" i="12"/>
  <c r="AS78" i="12"/>
  <c r="AR78" i="12"/>
  <c r="AQ78" i="12"/>
  <c r="AP78" i="12"/>
  <c r="AO78" i="12"/>
  <c r="AN78" i="12"/>
  <c r="AM78" i="12"/>
  <c r="AT77" i="12"/>
  <c r="AS77" i="12"/>
  <c r="AR77" i="12"/>
  <c r="AQ77" i="12"/>
  <c r="AP77" i="12"/>
  <c r="AO77" i="12"/>
  <c r="AN77" i="12"/>
  <c r="AM77" i="12"/>
  <c r="AT76" i="12"/>
  <c r="AS76" i="12"/>
  <c r="AR76" i="12"/>
  <c r="AQ76" i="12"/>
  <c r="AP76" i="12"/>
  <c r="AO76" i="12"/>
  <c r="AN76" i="12"/>
  <c r="AM76" i="12"/>
  <c r="AT75" i="12"/>
  <c r="AS75" i="12"/>
  <c r="AR75" i="12"/>
  <c r="AQ75" i="12"/>
  <c r="AP75" i="12"/>
  <c r="AO75" i="12"/>
  <c r="AN75" i="12"/>
  <c r="AM75" i="12"/>
  <c r="AT74" i="12"/>
  <c r="AS74" i="12"/>
  <c r="AR74" i="12"/>
  <c r="AQ74" i="12"/>
  <c r="AP74" i="12"/>
  <c r="AO74" i="12"/>
  <c r="AN74" i="12"/>
  <c r="AM74" i="12"/>
  <c r="AT73" i="12"/>
  <c r="AS73" i="12"/>
  <c r="AR73" i="12"/>
  <c r="AQ73" i="12"/>
  <c r="AP73" i="12"/>
  <c r="AO73" i="12"/>
  <c r="AN73" i="12"/>
  <c r="AM73" i="12"/>
  <c r="AT72" i="12"/>
  <c r="AS72" i="12"/>
  <c r="AR72" i="12"/>
  <c r="AQ72" i="12"/>
  <c r="AP72" i="12"/>
  <c r="AO72" i="12"/>
  <c r="AN72" i="12"/>
  <c r="AM72" i="12"/>
  <c r="AT71" i="12"/>
  <c r="AS71" i="12"/>
  <c r="AR71" i="12"/>
  <c r="AQ71" i="12"/>
  <c r="AP71" i="12"/>
  <c r="AO71" i="12"/>
  <c r="AN71" i="12"/>
  <c r="AM71" i="12"/>
  <c r="AT70" i="12"/>
  <c r="AS70" i="12"/>
  <c r="AR70" i="12"/>
  <c r="AQ70" i="12"/>
  <c r="AP70" i="12"/>
  <c r="AO70" i="12"/>
  <c r="AN70" i="12"/>
  <c r="AM70" i="12"/>
  <c r="AT69" i="12"/>
  <c r="AS69" i="12"/>
  <c r="AR69" i="12"/>
  <c r="AQ69" i="12"/>
  <c r="AP69" i="12"/>
  <c r="AO69" i="12"/>
  <c r="AN69" i="12"/>
  <c r="AM69" i="12"/>
  <c r="AT68" i="12"/>
  <c r="AS68" i="12"/>
  <c r="AR68" i="12"/>
  <c r="AQ68" i="12"/>
  <c r="AP68" i="12"/>
  <c r="AO68" i="12"/>
  <c r="AN68" i="12"/>
  <c r="AM68" i="12"/>
  <c r="AT67" i="12"/>
  <c r="AS67" i="12"/>
  <c r="AR67" i="12"/>
  <c r="AQ67" i="12"/>
  <c r="AP67" i="12"/>
  <c r="AO67" i="12"/>
  <c r="AN67" i="12"/>
  <c r="AM67" i="12"/>
  <c r="AT66" i="12"/>
  <c r="AS66" i="12"/>
  <c r="AR66" i="12"/>
  <c r="AQ66" i="12"/>
  <c r="AP66" i="12"/>
  <c r="AO66" i="12"/>
  <c r="AN66" i="12"/>
  <c r="AM66" i="12"/>
  <c r="AT65" i="12"/>
  <c r="AS65" i="12"/>
  <c r="AR65" i="12"/>
  <c r="AQ65" i="12"/>
  <c r="AP65" i="12"/>
  <c r="AO65" i="12"/>
  <c r="AN65" i="12"/>
  <c r="AM65" i="12"/>
  <c r="AT64" i="12"/>
  <c r="AS64" i="12"/>
  <c r="AR64" i="12"/>
  <c r="AQ64" i="12"/>
  <c r="AP64" i="12"/>
  <c r="AO64" i="12"/>
  <c r="AN64" i="12"/>
  <c r="AM64" i="12"/>
  <c r="AT63" i="12"/>
  <c r="AS63" i="12"/>
  <c r="AR63" i="12"/>
  <c r="AQ63" i="12"/>
  <c r="AP63" i="12"/>
  <c r="AO63" i="12"/>
  <c r="AN63" i="12"/>
  <c r="AM63" i="12"/>
  <c r="AT62" i="12"/>
  <c r="AS62" i="12"/>
  <c r="AR62" i="12"/>
  <c r="AQ62" i="12"/>
  <c r="AP62" i="12"/>
  <c r="AO62" i="12"/>
  <c r="AN62" i="12"/>
  <c r="AM62" i="12"/>
  <c r="AT61" i="12"/>
  <c r="AS61" i="12"/>
  <c r="AR61" i="12"/>
  <c r="AQ61" i="12"/>
  <c r="AP61" i="12"/>
  <c r="AO61" i="12"/>
  <c r="AN61" i="12"/>
  <c r="AM61" i="12"/>
  <c r="AT60" i="12"/>
  <c r="AS60" i="12"/>
  <c r="AR60" i="12"/>
  <c r="AQ60" i="12"/>
  <c r="AP60" i="12"/>
  <c r="AO60" i="12"/>
  <c r="AN60" i="12"/>
  <c r="AM60" i="12"/>
  <c r="AT59" i="12"/>
  <c r="AS59" i="12"/>
  <c r="AR59" i="12"/>
  <c r="AQ59" i="12"/>
  <c r="AP59" i="12"/>
  <c r="AO59" i="12"/>
  <c r="AN59" i="12"/>
  <c r="AM59" i="12"/>
  <c r="AT58" i="12"/>
  <c r="AS58" i="12"/>
  <c r="AR58" i="12"/>
  <c r="AQ58" i="12"/>
  <c r="AP58" i="12"/>
  <c r="AO58" i="12"/>
  <c r="AN58" i="12"/>
  <c r="AM58" i="12"/>
  <c r="AT57" i="12"/>
  <c r="AS57" i="12"/>
  <c r="AR57" i="12"/>
  <c r="AQ57" i="12"/>
  <c r="AP57" i="12"/>
  <c r="AO57" i="12"/>
  <c r="AN57" i="12"/>
  <c r="AM57" i="12"/>
  <c r="AT56" i="12"/>
  <c r="AS56" i="12"/>
  <c r="AR56" i="12"/>
  <c r="AQ56" i="12"/>
  <c r="AP56" i="12"/>
  <c r="AO56" i="12"/>
  <c r="AN56" i="12"/>
  <c r="AM56" i="12"/>
  <c r="AT55" i="12"/>
  <c r="AS55" i="12"/>
  <c r="AR55" i="12"/>
  <c r="AQ55" i="12"/>
  <c r="AP55" i="12"/>
  <c r="AO55" i="12"/>
  <c r="AN55" i="12"/>
  <c r="AM55" i="12"/>
  <c r="AT54" i="12"/>
  <c r="AS54" i="12"/>
  <c r="AR54" i="12"/>
  <c r="AQ54" i="12"/>
  <c r="AP54" i="12"/>
  <c r="AO54" i="12"/>
  <c r="AN54" i="12"/>
  <c r="AM54" i="12"/>
  <c r="AT53" i="12"/>
  <c r="AS53" i="12"/>
  <c r="AR53" i="12"/>
  <c r="AQ53" i="12"/>
  <c r="AP53" i="12"/>
  <c r="AO53" i="12"/>
  <c r="AN53" i="12"/>
  <c r="AM53" i="12"/>
  <c r="AT52" i="12"/>
  <c r="AS52" i="12"/>
  <c r="AR52" i="12"/>
  <c r="AQ52" i="12"/>
  <c r="AP52" i="12"/>
  <c r="AO52" i="12"/>
  <c r="AN52" i="12"/>
  <c r="AM52" i="12"/>
  <c r="AT51" i="12"/>
  <c r="AS51" i="12"/>
  <c r="AR51" i="12"/>
  <c r="AQ51" i="12"/>
  <c r="AP51" i="12"/>
  <c r="AO51" i="12"/>
  <c r="AN51" i="12"/>
  <c r="AM51" i="12"/>
  <c r="AT50" i="12"/>
  <c r="AS50" i="12"/>
  <c r="AR50" i="12"/>
  <c r="AQ50" i="12"/>
  <c r="AP50" i="12"/>
  <c r="AO50" i="12"/>
  <c r="AN50" i="12"/>
  <c r="AM50" i="12"/>
  <c r="AT49" i="12"/>
  <c r="AS49" i="12"/>
  <c r="AR49" i="12"/>
  <c r="AQ49" i="12"/>
  <c r="AP49" i="12"/>
  <c r="AO49" i="12"/>
  <c r="AN49" i="12"/>
  <c r="AM49" i="12"/>
  <c r="AT48" i="12"/>
  <c r="AS48" i="12"/>
  <c r="AR48" i="12"/>
  <c r="AQ48" i="12"/>
  <c r="AP48" i="12"/>
  <c r="AO48" i="12"/>
  <c r="AN48" i="12"/>
  <c r="AM48" i="12"/>
  <c r="AT47" i="12"/>
  <c r="AS47" i="12"/>
  <c r="AQ47" i="12"/>
  <c r="AP47" i="12"/>
  <c r="AO47" i="12"/>
  <c r="AN47" i="12"/>
  <c r="AM47" i="12"/>
  <c r="AT46" i="12"/>
  <c r="AS46" i="12"/>
  <c r="AQ46" i="12"/>
  <c r="AP46" i="12"/>
  <c r="AO46" i="12"/>
  <c r="AN46" i="12"/>
  <c r="AM46" i="12"/>
  <c r="AT45" i="12"/>
  <c r="AS45" i="12"/>
  <c r="AQ45" i="12"/>
  <c r="AP45" i="12"/>
  <c r="AO45" i="12"/>
  <c r="AN45" i="12"/>
  <c r="AM45" i="12"/>
  <c r="AT44" i="12"/>
  <c r="AS44" i="12"/>
  <c r="AQ44" i="12"/>
  <c r="AP44" i="12"/>
  <c r="AO44" i="12"/>
  <c r="AN44" i="12"/>
  <c r="AM44" i="12"/>
  <c r="AT43" i="12"/>
  <c r="AS43" i="12"/>
  <c r="AQ43" i="12"/>
  <c r="AP43" i="12"/>
  <c r="AO43" i="12"/>
  <c r="AN43" i="12"/>
  <c r="AM43" i="12"/>
  <c r="AT42" i="12"/>
  <c r="AS42" i="12"/>
  <c r="AQ42" i="12"/>
  <c r="AP42" i="12"/>
  <c r="AO42" i="12"/>
  <c r="AN42" i="12"/>
  <c r="AM42" i="12"/>
  <c r="AT41" i="12"/>
  <c r="AS41" i="12"/>
  <c r="AQ41" i="12"/>
  <c r="AP41" i="12"/>
  <c r="AO41" i="12"/>
  <c r="AN41" i="12"/>
  <c r="AM41" i="12"/>
  <c r="AT40" i="12"/>
  <c r="AS40" i="12"/>
  <c r="AQ40" i="12"/>
  <c r="AP40" i="12"/>
  <c r="AO40" i="12"/>
  <c r="AN40" i="12"/>
  <c r="AM40" i="12"/>
  <c r="AT39" i="12"/>
  <c r="AS39" i="12"/>
  <c r="AQ39" i="12"/>
  <c r="AP39" i="12"/>
  <c r="AO39" i="12"/>
  <c r="AN39" i="12"/>
  <c r="AM39" i="12"/>
  <c r="AT38" i="12"/>
  <c r="AS38" i="12"/>
  <c r="AQ38" i="12"/>
  <c r="AP38" i="12"/>
  <c r="AO38" i="12"/>
  <c r="AN38" i="12"/>
  <c r="AM38" i="12"/>
  <c r="AT37" i="12"/>
  <c r="AS37" i="12"/>
  <c r="AQ37" i="12"/>
  <c r="AP37" i="12"/>
  <c r="AO37" i="12"/>
  <c r="AN37" i="12"/>
  <c r="AM37" i="12"/>
  <c r="AT36" i="12"/>
  <c r="AS36" i="12"/>
  <c r="AQ36" i="12"/>
  <c r="AP36" i="12"/>
  <c r="AO36" i="12"/>
  <c r="AN36" i="12"/>
  <c r="AM36" i="12"/>
  <c r="AT35" i="12"/>
  <c r="AS35" i="12"/>
  <c r="AQ35" i="12"/>
  <c r="AP35" i="12"/>
  <c r="AO35" i="12"/>
  <c r="AN35" i="12"/>
  <c r="AM35" i="12"/>
  <c r="AT34" i="12"/>
  <c r="AS34" i="12"/>
  <c r="AQ34" i="12"/>
  <c r="AP34" i="12"/>
  <c r="AO34" i="12"/>
  <c r="AN34" i="12"/>
  <c r="AM34" i="12"/>
  <c r="AT33" i="12"/>
  <c r="AS33" i="12"/>
  <c r="AQ33" i="12"/>
  <c r="AP33" i="12"/>
  <c r="AO33" i="12"/>
  <c r="AN33" i="12"/>
  <c r="AM33" i="12"/>
  <c r="U31" i="12"/>
  <c r="C31" i="12"/>
  <c r="W26" i="12"/>
  <c r="W8" i="12" s="1"/>
  <c r="E26" i="12"/>
  <c r="W25" i="12"/>
  <c r="W7" i="12" s="1"/>
  <c r="E25" i="12"/>
  <c r="E7" i="12" s="1"/>
  <c r="W24" i="12"/>
  <c r="W6" i="12" s="1"/>
  <c r="E24" i="12"/>
  <c r="W23" i="12"/>
  <c r="W5" i="12" s="1"/>
  <c r="E23" i="12"/>
  <c r="U13" i="12"/>
  <c r="C13" i="12"/>
  <c r="R10" i="12"/>
  <c r="AJ8" i="12"/>
  <c r="AI8" i="12"/>
  <c r="AH8" i="12"/>
  <c r="AB8" i="12"/>
  <c r="AA8" i="12"/>
  <c r="Z8" i="12"/>
  <c r="Y8" i="12"/>
  <c r="X8" i="12"/>
  <c r="R8" i="12"/>
  <c r="Q8" i="12"/>
  <c r="P8" i="12"/>
  <c r="J8" i="12"/>
  <c r="I8" i="12"/>
  <c r="H8" i="12"/>
  <c r="G8" i="12"/>
  <c r="F8" i="12"/>
  <c r="E8" i="12"/>
  <c r="AJ7" i="12"/>
  <c r="AI7" i="12"/>
  <c r="AH7" i="12"/>
  <c r="AB7" i="12"/>
  <c r="AA7" i="12"/>
  <c r="Z7" i="12"/>
  <c r="Y7" i="12"/>
  <c r="X7" i="12"/>
  <c r="R7" i="12"/>
  <c r="Q7" i="12"/>
  <c r="P7" i="12"/>
  <c r="J7" i="12"/>
  <c r="I7" i="12"/>
  <c r="H7" i="12"/>
  <c r="G7" i="12"/>
  <c r="F7" i="12"/>
  <c r="AJ6" i="12"/>
  <c r="AI6" i="12"/>
  <c r="AH6" i="12"/>
  <c r="AH10" i="12" s="1"/>
  <c r="AB6" i="12"/>
  <c r="AA6" i="12"/>
  <c r="Z6" i="12"/>
  <c r="Y6" i="12"/>
  <c r="X6" i="12"/>
  <c r="R6" i="12"/>
  <c r="Q6" i="12"/>
  <c r="Q10" i="12" s="1"/>
  <c r="P6" i="12"/>
  <c r="J6" i="12"/>
  <c r="I6" i="12"/>
  <c r="H6" i="12"/>
  <c r="G6" i="12"/>
  <c r="F6" i="12"/>
  <c r="E6" i="12"/>
  <c r="AJ5" i="12"/>
  <c r="AJ10" i="12" s="1"/>
  <c r="AI5" i="12"/>
  <c r="AH5" i="12"/>
  <c r="AB5" i="12"/>
  <c r="AA5" i="12"/>
  <c r="Z5" i="12"/>
  <c r="Y5" i="12"/>
  <c r="X5" i="12"/>
  <c r="R5" i="12"/>
  <c r="Q5" i="12"/>
  <c r="P5" i="12"/>
  <c r="P10" i="12" s="1"/>
  <c r="J5" i="12"/>
  <c r="I5" i="12"/>
  <c r="H5" i="12"/>
  <c r="G5" i="12"/>
  <c r="F5" i="12"/>
  <c r="E5" i="12"/>
  <c r="AL2" i="12"/>
  <c r="U2" i="12"/>
  <c r="T2" i="12"/>
  <c r="C2" i="12"/>
  <c r="AB654" i="11"/>
  <c r="Z654" i="11"/>
  <c r="J654" i="11"/>
  <c r="H654" i="11"/>
  <c r="G654" i="11"/>
  <c r="X653" i="11"/>
  <c r="H653" i="11"/>
  <c r="F653" i="11"/>
  <c r="AB652" i="11"/>
  <c r="X652" i="11"/>
  <c r="I652" i="11"/>
  <c r="AB651" i="11"/>
  <c r="AA651" i="11"/>
  <c r="Y651" i="11"/>
  <c r="X651" i="11"/>
  <c r="I651" i="11"/>
  <c r="AB649" i="11"/>
  <c r="AA649" i="11"/>
  <c r="AA654" i="11" s="1"/>
  <c r="Z649" i="11"/>
  <c r="Y649" i="11"/>
  <c r="X649" i="11"/>
  <c r="J649" i="11"/>
  <c r="I649" i="11"/>
  <c r="H649" i="11"/>
  <c r="G649" i="11"/>
  <c r="F649" i="11"/>
  <c r="F654" i="11" s="1"/>
  <c r="AB648" i="11"/>
  <c r="AA648" i="11"/>
  <c r="AA653" i="11" s="1"/>
  <c r="Z648" i="11"/>
  <c r="Z653" i="11" s="1"/>
  <c r="Y648" i="11"/>
  <c r="X648" i="11"/>
  <c r="J648" i="11"/>
  <c r="I648" i="11"/>
  <c r="I653" i="11" s="1"/>
  <c r="H648" i="11"/>
  <c r="G648" i="11"/>
  <c r="G653" i="11" s="1"/>
  <c r="F648" i="11"/>
  <c r="AB647" i="11"/>
  <c r="AA647" i="11"/>
  <c r="AA652" i="11" s="1"/>
  <c r="Z647" i="11"/>
  <c r="Z652" i="11" s="1"/>
  <c r="Y647" i="11"/>
  <c r="Y652" i="11" s="1"/>
  <c r="X647" i="11"/>
  <c r="J647" i="11"/>
  <c r="I647" i="11"/>
  <c r="H647" i="11"/>
  <c r="H652" i="11" s="1"/>
  <c r="G647" i="11"/>
  <c r="F647" i="11"/>
  <c r="AB646" i="11"/>
  <c r="AA646" i="11"/>
  <c r="Z646" i="11"/>
  <c r="Y646" i="11"/>
  <c r="X646" i="11"/>
  <c r="J646" i="11"/>
  <c r="J651" i="11" s="1"/>
  <c r="I646" i="11"/>
  <c r="H646" i="11"/>
  <c r="H651" i="11" s="1"/>
  <c r="G646" i="11"/>
  <c r="F646" i="11"/>
  <c r="F651" i="11" s="1"/>
  <c r="AB644" i="11"/>
  <c r="AA644" i="11"/>
  <c r="Z644" i="11"/>
  <c r="Y644" i="11"/>
  <c r="Y654" i="11" s="1"/>
  <c r="X644" i="11"/>
  <c r="X654" i="11" s="1"/>
  <c r="J644" i="11"/>
  <c r="I644" i="11"/>
  <c r="H644" i="11"/>
  <c r="G644" i="11"/>
  <c r="F644" i="11"/>
  <c r="AB643" i="11"/>
  <c r="AA643" i="11"/>
  <c r="Z643" i="11"/>
  <c r="Y643" i="11"/>
  <c r="Y653" i="11" s="1"/>
  <c r="X643" i="11"/>
  <c r="J643" i="11"/>
  <c r="J653" i="11" s="1"/>
  <c r="I643" i="11"/>
  <c r="H643" i="11"/>
  <c r="G643" i="11"/>
  <c r="F643" i="11"/>
  <c r="AB642" i="11"/>
  <c r="AA642" i="11"/>
  <c r="Z642" i="11"/>
  <c r="Y642" i="11"/>
  <c r="X642" i="11"/>
  <c r="J642" i="11"/>
  <c r="I642" i="11"/>
  <c r="H642" i="11"/>
  <c r="G642" i="11"/>
  <c r="G652" i="11" s="1"/>
  <c r="F642" i="11"/>
  <c r="AB641" i="11"/>
  <c r="AA641" i="11"/>
  <c r="Z641" i="11"/>
  <c r="Z651" i="11" s="1"/>
  <c r="Y641" i="11"/>
  <c r="X641" i="11"/>
  <c r="J641" i="11"/>
  <c r="I641" i="11"/>
  <c r="H641" i="11"/>
  <c r="G641" i="11"/>
  <c r="F641" i="11"/>
  <c r="AQ637" i="11"/>
  <c r="AP637" i="11"/>
  <c r="AO637" i="11"/>
  <c r="AN637" i="11"/>
  <c r="AM637" i="11"/>
  <c r="AQ636" i="11"/>
  <c r="AP636" i="11"/>
  <c r="AO636" i="11"/>
  <c r="AN636" i="11"/>
  <c r="AM636" i="11"/>
  <c r="AQ635" i="11"/>
  <c r="AP635" i="11"/>
  <c r="AO635" i="11"/>
  <c r="AN635" i="11"/>
  <c r="AM635" i="11"/>
  <c r="AQ634" i="11"/>
  <c r="AP634" i="11"/>
  <c r="AO634" i="11"/>
  <c r="AN634" i="11"/>
  <c r="AM634" i="11"/>
  <c r="AQ633" i="11"/>
  <c r="AP633" i="11"/>
  <c r="AO633" i="11"/>
  <c r="AN633" i="11"/>
  <c r="AM633" i="11"/>
  <c r="AQ632" i="11"/>
  <c r="AP632" i="11"/>
  <c r="AO632" i="11"/>
  <c r="AN632" i="11"/>
  <c r="AM632" i="11"/>
  <c r="AQ631" i="11"/>
  <c r="AP631" i="11"/>
  <c r="AO631" i="11"/>
  <c r="AN631" i="11"/>
  <c r="AM631" i="11"/>
  <c r="AQ630" i="11"/>
  <c r="AP630" i="11"/>
  <c r="AO630" i="11"/>
  <c r="AN630" i="11"/>
  <c r="AM630" i="11"/>
  <c r="AQ629" i="11"/>
  <c r="AP629" i="11"/>
  <c r="AO629" i="11"/>
  <c r="AN629" i="11"/>
  <c r="AM629" i="11"/>
  <c r="AQ628" i="11"/>
  <c r="AP628" i="11"/>
  <c r="AO628" i="11"/>
  <c r="AN628" i="11"/>
  <c r="AM628" i="11"/>
  <c r="AQ627" i="11"/>
  <c r="AP627" i="11"/>
  <c r="AO627" i="11"/>
  <c r="AN627" i="11"/>
  <c r="AM627" i="11"/>
  <c r="AQ626" i="11"/>
  <c r="AP626" i="11"/>
  <c r="AO626" i="11"/>
  <c r="AN626" i="11"/>
  <c r="AM626" i="11"/>
  <c r="AQ625" i="11"/>
  <c r="AP625" i="11"/>
  <c r="AO625" i="11"/>
  <c r="AN625" i="11"/>
  <c r="AM625" i="11"/>
  <c r="AQ624" i="11"/>
  <c r="AP624" i="11"/>
  <c r="AO624" i="11"/>
  <c r="AN624" i="11"/>
  <c r="AM624" i="11"/>
  <c r="AQ623" i="11"/>
  <c r="AP623" i="11"/>
  <c r="AO623" i="11"/>
  <c r="AN623" i="11"/>
  <c r="AM623" i="11"/>
  <c r="AQ622" i="11"/>
  <c r="AP622" i="11"/>
  <c r="AO622" i="11"/>
  <c r="AN622" i="11"/>
  <c r="AM622" i="11"/>
  <c r="AQ621" i="11"/>
  <c r="AP621" i="11"/>
  <c r="AO621" i="11"/>
  <c r="AN621" i="11"/>
  <c r="AM621" i="11"/>
  <c r="AQ620" i="11"/>
  <c r="AP620" i="11"/>
  <c r="AO620" i="11"/>
  <c r="AN620" i="11"/>
  <c r="AM620" i="11"/>
  <c r="AQ619" i="11"/>
  <c r="AP619" i="11"/>
  <c r="AO619" i="11"/>
  <c r="AN619" i="11"/>
  <c r="AM619" i="11"/>
  <c r="AQ618" i="11"/>
  <c r="AP618" i="11"/>
  <c r="AO618" i="11"/>
  <c r="AN618" i="11"/>
  <c r="AM618" i="11"/>
  <c r="AQ617" i="11"/>
  <c r="AP617" i="11"/>
  <c r="AO617" i="11"/>
  <c r="AN617" i="11"/>
  <c r="AM617" i="11"/>
  <c r="AQ616" i="11"/>
  <c r="AP616" i="11"/>
  <c r="AO616" i="11"/>
  <c r="AN616" i="11"/>
  <c r="AM616" i="11"/>
  <c r="AQ615" i="11"/>
  <c r="AP615" i="11"/>
  <c r="AO615" i="11"/>
  <c r="AN615" i="11"/>
  <c r="AM615" i="11"/>
  <c r="AQ614" i="11"/>
  <c r="AP614" i="11"/>
  <c r="AO614" i="11"/>
  <c r="AN614" i="11"/>
  <c r="AM614" i="11"/>
  <c r="AQ613" i="11"/>
  <c r="AP613" i="11"/>
  <c r="AO613" i="11"/>
  <c r="AN613" i="11"/>
  <c r="AM613" i="11"/>
  <c r="AQ612" i="11"/>
  <c r="AP612" i="11"/>
  <c r="AO612" i="11"/>
  <c r="AN612" i="11"/>
  <c r="AM612" i="11"/>
  <c r="AQ611" i="11"/>
  <c r="AP611" i="11"/>
  <c r="AO611" i="11"/>
  <c r="AN611" i="11"/>
  <c r="AM611" i="11"/>
  <c r="AQ610" i="11"/>
  <c r="AP610" i="11"/>
  <c r="AO610" i="11"/>
  <c r="AN610" i="11"/>
  <c r="AM610" i="11"/>
  <c r="AQ609" i="11"/>
  <c r="AP609" i="11"/>
  <c r="AO609" i="11"/>
  <c r="AN609" i="11"/>
  <c r="AM609" i="11"/>
  <c r="AQ608" i="11"/>
  <c r="AP608" i="11"/>
  <c r="AO608" i="11"/>
  <c r="AN608" i="11"/>
  <c r="AM608" i="11"/>
  <c r="AQ607" i="11"/>
  <c r="AP607" i="11"/>
  <c r="AO607" i="11"/>
  <c r="AN607" i="11"/>
  <c r="AM607" i="11"/>
  <c r="AQ606" i="11"/>
  <c r="AP606" i="11"/>
  <c r="AO606" i="11"/>
  <c r="AN606" i="11"/>
  <c r="AM606" i="11"/>
  <c r="AQ605" i="11"/>
  <c r="AP605" i="11"/>
  <c r="AO605" i="11"/>
  <c r="AN605" i="11"/>
  <c r="AM605" i="11"/>
  <c r="AQ604" i="11"/>
  <c r="AP604" i="11"/>
  <c r="AO604" i="11"/>
  <c r="AN604" i="11"/>
  <c r="AM604" i="11"/>
  <c r="AQ603" i="11"/>
  <c r="AP603" i="11"/>
  <c r="AO603" i="11"/>
  <c r="AN603" i="11"/>
  <c r="AM603" i="11"/>
  <c r="AQ602" i="11"/>
  <c r="AP602" i="11"/>
  <c r="AO602" i="11"/>
  <c r="AN602" i="11"/>
  <c r="AM602" i="11"/>
  <c r="AQ601" i="11"/>
  <c r="AP601" i="11"/>
  <c r="AO601" i="11"/>
  <c r="AN601" i="11"/>
  <c r="AM601" i="11"/>
  <c r="AQ600" i="11"/>
  <c r="AP600" i="11"/>
  <c r="AO600" i="11"/>
  <c r="AN600" i="11"/>
  <c r="AM600" i="11"/>
  <c r="AQ599" i="11"/>
  <c r="AP599" i="11"/>
  <c r="AO599" i="11"/>
  <c r="AN599" i="11"/>
  <c r="AM599" i="11"/>
  <c r="AQ598" i="11"/>
  <c r="AP598" i="11"/>
  <c r="AO598" i="11"/>
  <c r="AN598" i="11"/>
  <c r="AM598" i="11"/>
  <c r="AQ597" i="11"/>
  <c r="AP597" i="11"/>
  <c r="AO597" i="11"/>
  <c r="AN597" i="11"/>
  <c r="AM597" i="11"/>
  <c r="AQ596" i="11"/>
  <c r="AP596" i="11"/>
  <c r="AO596" i="11"/>
  <c r="AN596" i="11"/>
  <c r="AM596" i="11"/>
  <c r="AQ595" i="11"/>
  <c r="AP595" i="11"/>
  <c r="AO595" i="11"/>
  <c r="AN595" i="11"/>
  <c r="AM595" i="11"/>
  <c r="AQ594" i="11"/>
  <c r="AP594" i="11"/>
  <c r="AO594" i="11"/>
  <c r="AN594" i="11"/>
  <c r="AM594" i="11"/>
  <c r="AQ593" i="11"/>
  <c r="AP593" i="11"/>
  <c r="AO593" i="11"/>
  <c r="AN593" i="11"/>
  <c r="AM593" i="11"/>
  <c r="AQ592" i="11"/>
  <c r="AP592" i="11"/>
  <c r="AO592" i="11"/>
  <c r="AN592" i="11"/>
  <c r="AM592" i="11"/>
  <c r="AQ591" i="11"/>
  <c r="AP591" i="11"/>
  <c r="AO591" i="11"/>
  <c r="AN591" i="11"/>
  <c r="AM591" i="11"/>
  <c r="AQ590" i="11"/>
  <c r="AP590" i="11"/>
  <c r="AO590" i="11"/>
  <c r="AN590" i="11"/>
  <c r="AM590" i="11"/>
  <c r="AQ589" i="11"/>
  <c r="AP589" i="11"/>
  <c r="AO589" i="11"/>
  <c r="AN589" i="11"/>
  <c r="AM589" i="11"/>
  <c r="AQ588" i="11"/>
  <c r="AP588" i="11"/>
  <c r="AO588" i="11"/>
  <c r="AN588" i="11"/>
  <c r="AM588" i="11"/>
  <c r="AQ587" i="11"/>
  <c r="AP587" i="11"/>
  <c r="AO587" i="11"/>
  <c r="AN587" i="11"/>
  <c r="AM587" i="11"/>
  <c r="AQ586" i="11"/>
  <c r="AP586" i="11"/>
  <c r="AO586" i="11"/>
  <c r="AN586" i="11"/>
  <c r="AM586" i="11"/>
  <c r="AQ585" i="11"/>
  <c r="AP585" i="11"/>
  <c r="AO585" i="11"/>
  <c r="AN585" i="11"/>
  <c r="AM585" i="11"/>
  <c r="AQ584" i="11"/>
  <c r="AP584" i="11"/>
  <c r="AO584" i="11"/>
  <c r="AN584" i="11"/>
  <c r="AM584" i="11"/>
  <c r="AQ583" i="11"/>
  <c r="AP583" i="11"/>
  <c r="AO583" i="11"/>
  <c r="AN583" i="11"/>
  <c r="AM583" i="11"/>
  <c r="AQ582" i="11"/>
  <c r="AP582" i="11"/>
  <c r="AO582" i="11"/>
  <c r="AN582" i="11"/>
  <c r="AM582" i="11"/>
  <c r="AQ581" i="11"/>
  <c r="AP581" i="11"/>
  <c r="AO581" i="11"/>
  <c r="AN581" i="11"/>
  <c r="AM581" i="11"/>
  <c r="AQ580" i="11"/>
  <c r="AP580" i="11"/>
  <c r="AO580" i="11"/>
  <c r="AN580" i="11"/>
  <c r="AM580" i="11"/>
  <c r="AQ579" i="11"/>
  <c r="AP579" i="11"/>
  <c r="AO579" i="11"/>
  <c r="AN579" i="11"/>
  <c r="AM579" i="11"/>
  <c r="AQ578" i="11"/>
  <c r="AP578" i="11"/>
  <c r="AO578" i="11"/>
  <c r="AN578" i="11"/>
  <c r="AM578" i="11"/>
  <c r="AQ577" i="11"/>
  <c r="AP577" i="11"/>
  <c r="AO577" i="11"/>
  <c r="AN577" i="11"/>
  <c r="AM577" i="11"/>
  <c r="AQ576" i="11"/>
  <c r="AP576" i="11"/>
  <c r="AO576" i="11"/>
  <c r="AN576" i="11"/>
  <c r="AM576" i="11"/>
  <c r="AQ575" i="11"/>
  <c r="AP575" i="11"/>
  <c r="AO575" i="11"/>
  <c r="AN575" i="11"/>
  <c r="AM575" i="11"/>
  <c r="AQ574" i="11"/>
  <c r="AP574" i="11"/>
  <c r="AO574" i="11"/>
  <c r="AN574" i="11"/>
  <c r="AM574" i="11"/>
  <c r="AQ573" i="11"/>
  <c r="AP573" i="11"/>
  <c r="AO573" i="11"/>
  <c r="AN573" i="11"/>
  <c r="AM573" i="11"/>
  <c r="AQ572" i="11"/>
  <c r="AP572" i="11"/>
  <c r="AO572" i="11"/>
  <c r="AN572" i="11"/>
  <c r="AM572" i="11"/>
  <c r="AQ571" i="11"/>
  <c r="AP571" i="11"/>
  <c r="AO571" i="11"/>
  <c r="AN571" i="11"/>
  <c r="AM571" i="11"/>
  <c r="AQ570" i="11"/>
  <c r="AP570" i="11"/>
  <c r="AO570" i="11"/>
  <c r="AN570" i="11"/>
  <c r="AM570" i="11"/>
  <c r="AQ569" i="11"/>
  <c r="AP569" i="11"/>
  <c r="AO569" i="11"/>
  <c r="AN569" i="11"/>
  <c r="AM569" i="11"/>
  <c r="AQ568" i="11"/>
  <c r="AP568" i="11"/>
  <c r="AO568" i="11"/>
  <c r="AN568" i="11"/>
  <c r="AM568" i="11"/>
  <c r="AQ567" i="11"/>
  <c r="AP567" i="11"/>
  <c r="AO567" i="11"/>
  <c r="AN567" i="11"/>
  <c r="AM567" i="11"/>
  <c r="AQ566" i="11"/>
  <c r="AP566" i="11"/>
  <c r="AO566" i="11"/>
  <c r="AN566" i="11"/>
  <c r="AM566" i="11"/>
  <c r="AQ565" i="11"/>
  <c r="AP565" i="11"/>
  <c r="AO565" i="11"/>
  <c r="AN565" i="11"/>
  <c r="AM565" i="11"/>
  <c r="AQ564" i="11"/>
  <c r="AP564" i="11"/>
  <c r="AO564" i="11"/>
  <c r="AN564" i="11"/>
  <c r="AM564" i="11"/>
  <c r="AQ563" i="11"/>
  <c r="AP563" i="11"/>
  <c r="AO563" i="11"/>
  <c r="AN563" i="11"/>
  <c r="AM563" i="11"/>
  <c r="AQ562" i="11"/>
  <c r="AP562" i="11"/>
  <c r="AO562" i="11"/>
  <c r="AN562" i="11"/>
  <c r="AM562" i="11"/>
  <c r="AQ561" i="11"/>
  <c r="AP561" i="11"/>
  <c r="AO561" i="11"/>
  <c r="AN561" i="11"/>
  <c r="AM561" i="11"/>
  <c r="AQ560" i="11"/>
  <c r="AP560" i="11"/>
  <c r="AO560" i="11"/>
  <c r="AN560" i="11"/>
  <c r="AM560" i="11"/>
  <c r="AQ559" i="11"/>
  <c r="AP559" i="11"/>
  <c r="AO559" i="11"/>
  <c r="AN559" i="11"/>
  <c r="AM559" i="11"/>
  <c r="AQ558" i="11"/>
  <c r="AP558" i="11"/>
  <c r="AO558" i="11"/>
  <c r="AN558" i="11"/>
  <c r="AM558" i="11"/>
  <c r="AQ557" i="11"/>
  <c r="AP557" i="11"/>
  <c r="AO557" i="11"/>
  <c r="AN557" i="11"/>
  <c r="AM557" i="11"/>
  <c r="AQ556" i="11"/>
  <c r="AP556" i="11"/>
  <c r="AO556" i="11"/>
  <c r="AN556" i="11"/>
  <c r="AM556" i="11"/>
  <c r="AQ555" i="11"/>
  <c r="AP555" i="11"/>
  <c r="AO555" i="11"/>
  <c r="AN555" i="11"/>
  <c r="AM555" i="11"/>
  <c r="AQ554" i="11"/>
  <c r="AP554" i="11"/>
  <c r="AO554" i="11"/>
  <c r="AN554" i="11"/>
  <c r="AM554" i="11"/>
  <c r="AQ553" i="11"/>
  <c r="AP553" i="11"/>
  <c r="AO553" i="11"/>
  <c r="AN553" i="11"/>
  <c r="AM553" i="11"/>
  <c r="AQ552" i="11"/>
  <c r="AP552" i="11"/>
  <c r="AO552" i="11"/>
  <c r="AN552" i="11"/>
  <c r="AM552" i="11"/>
  <c r="AQ551" i="11"/>
  <c r="AP551" i="11"/>
  <c r="AO551" i="11"/>
  <c r="AN551" i="11"/>
  <c r="AM551" i="11"/>
  <c r="AQ550" i="11"/>
  <c r="AP550" i="11"/>
  <c r="AO550" i="11"/>
  <c r="AN550" i="11"/>
  <c r="AM550" i="11"/>
  <c r="AQ549" i="11"/>
  <c r="AP549" i="11"/>
  <c r="AO549" i="11"/>
  <c r="AN549" i="11"/>
  <c r="AM549" i="11"/>
  <c r="AQ548" i="11"/>
  <c r="AP548" i="11"/>
  <c r="AO548" i="11"/>
  <c r="AN548" i="11"/>
  <c r="AM548" i="11"/>
  <c r="AQ547" i="11"/>
  <c r="AP547" i="11"/>
  <c r="AO547" i="11"/>
  <c r="AN547" i="11"/>
  <c r="AM547" i="11"/>
  <c r="AQ546" i="11"/>
  <c r="AP546" i="11"/>
  <c r="AO546" i="11"/>
  <c r="AN546" i="11"/>
  <c r="AM546" i="11"/>
  <c r="AQ545" i="11"/>
  <c r="AP545" i="11"/>
  <c r="AO545" i="11"/>
  <c r="AN545" i="11"/>
  <c r="AM545" i="11"/>
  <c r="AQ544" i="11"/>
  <c r="AP544" i="11"/>
  <c r="AO544" i="11"/>
  <c r="AN544" i="11"/>
  <c r="AM544" i="11"/>
  <c r="AQ543" i="11"/>
  <c r="AP543" i="11"/>
  <c r="AO543" i="11"/>
  <c r="AN543" i="11"/>
  <c r="AM543" i="11"/>
  <c r="AQ542" i="11"/>
  <c r="AP542" i="11"/>
  <c r="AO542" i="11"/>
  <c r="AN542" i="11"/>
  <c r="AM542" i="11"/>
  <c r="AQ541" i="11"/>
  <c r="AP541" i="11"/>
  <c r="AO541" i="11"/>
  <c r="AN541" i="11"/>
  <c r="AM541" i="11"/>
  <c r="AQ540" i="11"/>
  <c r="AP540" i="11"/>
  <c r="AO540" i="11"/>
  <c r="AN540" i="11"/>
  <c r="AM540" i="11"/>
  <c r="AQ539" i="11"/>
  <c r="AP539" i="11"/>
  <c r="AO539" i="11"/>
  <c r="AN539" i="11"/>
  <c r="AM539" i="11"/>
  <c r="AQ538" i="11"/>
  <c r="AP538" i="11"/>
  <c r="AO538" i="11"/>
  <c r="AN538" i="11"/>
  <c r="AM538" i="11"/>
  <c r="AQ537" i="11"/>
  <c r="AP537" i="11"/>
  <c r="AO537" i="11"/>
  <c r="AN537" i="11"/>
  <c r="AM537" i="11"/>
  <c r="AQ536" i="11"/>
  <c r="AP536" i="11"/>
  <c r="AO536" i="11"/>
  <c r="AN536" i="11"/>
  <c r="AM536" i="11"/>
  <c r="AQ535" i="11"/>
  <c r="AP535" i="11"/>
  <c r="AO535" i="11"/>
  <c r="AN535" i="11"/>
  <c r="AM535" i="11"/>
  <c r="AQ534" i="11"/>
  <c r="AP534" i="11"/>
  <c r="AO534" i="11"/>
  <c r="AN534" i="11"/>
  <c r="AM534" i="11"/>
  <c r="AQ533" i="11"/>
  <c r="AP533" i="11"/>
  <c r="AO533" i="11"/>
  <c r="AN533" i="11"/>
  <c r="AM533" i="11"/>
  <c r="AQ532" i="11"/>
  <c r="AP532" i="11"/>
  <c r="AO532" i="11"/>
  <c r="AN532" i="11"/>
  <c r="AM532" i="11"/>
  <c r="AQ531" i="11"/>
  <c r="AP531" i="11"/>
  <c r="AO531" i="11"/>
  <c r="AN531" i="11"/>
  <c r="AM531" i="11"/>
  <c r="AQ530" i="11"/>
  <c r="AP530" i="11"/>
  <c r="AO530" i="11"/>
  <c r="AN530" i="11"/>
  <c r="AM530" i="11"/>
  <c r="AQ529" i="11"/>
  <c r="AP529" i="11"/>
  <c r="AO529" i="11"/>
  <c r="AN529" i="11"/>
  <c r="AM529" i="11"/>
  <c r="AQ528" i="11"/>
  <c r="AP528" i="11"/>
  <c r="AO528" i="11"/>
  <c r="AN528" i="11"/>
  <c r="AM528" i="11"/>
  <c r="AQ527" i="11"/>
  <c r="AP527" i="11"/>
  <c r="AO527" i="11"/>
  <c r="AN527" i="11"/>
  <c r="AM527" i="11"/>
  <c r="AQ526" i="11"/>
  <c r="AP526" i="11"/>
  <c r="AO526" i="11"/>
  <c r="AN526" i="11"/>
  <c r="AM526" i="11"/>
  <c r="AQ525" i="11"/>
  <c r="AP525" i="11"/>
  <c r="AO525" i="11"/>
  <c r="AN525" i="11"/>
  <c r="AM525" i="11"/>
  <c r="AQ524" i="11"/>
  <c r="AP524" i="11"/>
  <c r="AO524" i="11"/>
  <c r="AN524" i="11"/>
  <c r="AM524" i="11"/>
  <c r="AQ523" i="11"/>
  <c r="AP523" i="11"/>
  <c r="AO523" i="11"/>
  <c r="AN523" i="11"/>
  <c r="AM523" i="11"/>
  <c r="AQ522" i="11"/>
  <c r="AP522" i="11"/>
  <c r="AO522" i="11"/>
  <c r="AN522" i="11"/>
  <c r="AM522" i="11"/>
  <c r="AQ521" i="11"/>
  <c r="AP521" i="11"/>
  <c r="AO521" i="11"/>
  <c r="AN521" i="11"/>
  <c r="AM521" i="11"/>
  <c r="AQ520" i="11"/>
  <c r="AP520" i="11"/>
  <c r="AO520" i="11"/>
  <c r="AN520" i="11"/>
  <c r="AM520" i="11"/>
  <c r="AQ519" i="11"/>
  <c r="AP519" i="11"/>
  <c r="AO519" i="11"/>
  <c r="AN519" i="11"/>
  <c r="AM519" i="11"/>
  <c r="AQ518" i="11"/>
  <c r="AP518" i="11"/>
  <c r="AO518" i="11"/>
  <c r="AN518" i="11"/>
  <c r="AM518" i="11"/>
  <c r="AQ517" i="11"/>
  <c r="AP517" i="11"/>
  <c r="AO517" i="11"/>
  <c r="AN517" i="11"/>
  <c r="AM517" i="11"/>
  <c r="AQ516" i="11"/>
  <c r="AP516" i="11"/>
  <c r="AO516" i="11"/>
  <c r="AN516" i="11"/>
  <c r="AM516" i="11"/>
  <c r="AQ515" i="11"/>
  <c r="AP515" i="11"/>
  <c r="AO515" i="11"/>
  <c r="AN515" i="11"/>
  <c r="AM515" i="11"/>
  <c r="AQ514" i="11"/>
  <c r="AP514" i="11"/>
  <c r="AO514" i="11"/>
  <c r="AN514" i="11"/>
  <c r="AM514" i="11"/>
  <c r="AQ513" i="11"/>
  <c r="AP513" i="11"/>
  <c r="AO513" i="11"/>
  <c r="AN513" i="11"/>
  <c r="AM513" i="11"/>
  <c r="AQ512" i="11"/>
  <c r="AP512" i="11"/>
  <c r="AO512" i="11"/>
  <c r="AN512" i="11"/>
  <c r="AM512" i="11"/>
  <c r="AQ511" i="11"/>
  <c r="AP511" i="11"/>
  <c r="AO511" i="11"/>
  <c r="AN511" i="11"/>
  <c r="AM511" i="11"/>
  <c r="AQ510" i="11"/>
  <c r="AP510" i="11"/>
  <c r="AO510" i="11"/>
  <c r="AN510" i="11"/>
  <c r="AM510" i="11"/>
  <c r="AQ509" i="11"/>
  <c r="AP509" i="11"/>
  <c r="AO509" i="11"/>
  <c r="AN509" i="11"/>
  <c r="AM509" i="11"/>
  <c r="AQ508" i="11"/>
  <c r="AP508" i="11"/>
  <c r="AO508" i="11"/>
  <c r="AN508" i="11"/>
  <c r="AM508" i="11"/>
  <c r="AQ507" i="11"/>
  <c r="AP507" i="11"/>
  <c r="AO507" i="11"/>
  <c r="AN507" i="11"/>
  <c r="AM507" i="11"/>
  <c r="AQ506" i="11"/>
  <c r="AP506" i="11"/>
  <c r="AO506" i="11"/>
  <c r="AN506" i="11"/>
  <c r="AM506" i="11"/>
  <c r="AQ505" i="11"/>
  <c r="AP505" i="11"/>
  <c r="AO505" i="11"/>
  <c r="AN505" i="11"/>
  <c r="AM505" i="11"/>
  <c r="AQ504" i="11"/>
  <c r="AP504" i="11"/>
  <c r="AO504" i="11"/>
  <c r="AN504" i="11"/>
  <c r="AM504" i="11"/>
  <c r="AQ503" i="11"/>
  <c r="AP503" i="11"/>
  <c r="AO503" i="11"/>
  <c r="AN503" i="11"/>
  <c r="AM503" i="11"/>
  <c r="AQ502" i="11"/>
  <c r="AP502" i="11"/>
  <c r="AO502" i="11"/>
  <c r="AN502" i="11"/>
  <c r="AM502" i="11"/>
  <c r="AQ501" i="11"/>
  <c r="AP501" i="11"/>
  <c r="AO501" i="11"/>
  <c r="AN501" i="11"/>
  <c r="AM501" i="11"/>
  <c r="AQ500" i="11"/>
  <c r="AP500" i="11"/>
  <c r="AO500" i="11"/>
  <c r="AN500" i="11"/>
  <c r="AM500" i="11"/>
  <c r="AQ499" i="11"/>
  <c r="AP499" i="11"/>
  <c r="AO499" i="11"/>
  <c r="AN499" i="11"/>
  <c r="AM499" i="11"/>
  <c r="AQ498" i="11"/>
  <c r="AP498" i="11"/>
  <c r="AO498" i="11"/>
  <c r="AN498" i="11"/>
  <c r="AM498" i="11"/>
  <c r="AQ497" i="11"/>
  <c r="AP497" i="11"/>
  <c r="AO497" i="11"/>
  <c r="AN497" i="11"/>
  <c r="AM497" i="11"/>
  <c r="AQ496" i="11"/>
  <c r="AP496" i="11"/>
  <c r="AO496" i="11"/>
  <c r="AN496" i="11"/>
  <c r="AM496" i="11"/>
  <c r="AQ495" i="11"/>
  <c r="AP495" i="11"/>
  <c r="AO495" i="11"/>
  <c r="AN495" i="11"/>
  <c r="AM495" i="11"/>
  <c r="AQ494" i="11"/>
  <c r="AP494" i="11"/>
  <c r="AO494" i="11"/>
  <c r="AN494" i="11"/>
  <c r="AM494" i="11"/>
  <c r="AQ493" i="11"/>
  <c r="AP493" i="11"/>
  <c r="AO493" i="11"/>
  <c r="AN493" i="11"/>
  <c r="AM493" i="11"/>
  <c r="AQ492" i="11"/>
  <c r="AP492" i="11"/>
  <c r="AO492" i="11"/>
  <c r="AN492" i="11"/>
  <c r="AM492" i="11"/>
  <c r="AQ491" i="11"/>
  <c r="AP491" i="11"/>
  <c r="AO491" i="11"/>
  <c r="AN491" i="11"/>
  <c r="AM491" i="11"/>
  <c r="AQ490" i="11"/>
  <c r="AP490" i="11"/>
  <c r="AO490" i="11"/>
  <c r="AN490" i="11"/>
  <c r="AM490" i="11"/>
  <c r="AQ489" i="11"/>
  <c r="AP489" i="11"/>
  <c r="AO489" i="11"/>
  <c r="AN489" i="11"/>
  <c r="AM489" i="11"/>
  <c r="AQ488" i="11"/>
  <c r="AP488" i="11"/>
  <c r="AO488" i="11"/>
  <c r="AN488" i="11"/>
  <c r="AM488" i="11"/>
  <c r="AQ487" i="11"/>
  <c r="AP487" i="11"/>
  <c r="AO487" i="11"/>
  <c r="AN487" i="11"/>
  <c r="AM487" i="11"/>
  <c r="AQ486" i="11"/>
  <c r="AP486" i="11"/>
  <c r="AO486" i="11"/>
  <c r="AN486" i="11"/>
  <c r="AM486" i="11"/>
  <c r="AQ485" i="11"/>
  <c r="AP485" i="11"/>
  <c r="AO485" i="11"/>
  <c r="AN485" i="11"/>
  <c r="AM485" i="11"/>
  <c r="AQ484" i="11"/>
  <c r="AP484" i="11"/>
  <c r="AO484" i="11"/>
  <c r="AN484" i="11"/>
  <c r="AM484" i="11"/>
  <c r="AQ483" i="11"/>
  <c r="AP483" i="11"/>
  <c r="AO483" i="11"/>
  <c r="AN483" i="11"/>
  <c r="AM483" i="11"/>
  <c r="AQ482" i="11"/>
  <c r="AP482" i="11"/>
  <c r="AO482" i="11"/>
  <c r="AN482" i="11"/>
  <c r="AM482" i="11"/>
  <c r="AQ481" i="11"/>
  <c r="AP481" i="11"/>
  <c r="AO481" i="11"/>
  <c r="AN481" i="11"/>
  <c r="AM481" i="11"/>
  <c r="AQ480" i="11"/>
  <c r="AP480" i="11"/>
  <c r="AO480" i="11"/>
  <c r="AN480" i="11"/>
  <c r="AM480" i="11"/>
  <c r="AQ479" i="11"/>
  <c r="AP479" i="11"/>
  <c r="AO479" i="11"/>
  <c r="AN479" i="11"/>
  <c r="AM479" i="11"/>
  <c r="AQ478" i="11"/>
  <c r="AP478" i="11"/>
  <c r="AO478" i="11"/>
  <c r="AN478" i="11"/>
  <c r="AM478" i="11"/>
  <c r="AQ477" i="11"/>
  <c r="AP477" i="11"/>
  <c r="AO477" i="11"/>
  <c r="AN477" i="11"/>
  <c r="AM477" i="11"/>
  <c r="AQ476" i="11"/>
  <c r="AP476" i="11"/>
  <c r="AO476" i="11"/>
  <c r="AN476" i="11"/>
  <c r="AM476" i="11"/>
  <c r="AQ475" i="11"/>
  <c r="AP475" i="11"/>
  <c r="AO475" i="11"/>
  <c r="AN475" i="11"/>
  <c r="AM475" i="11"/>
  <c r="AQ474" i="11"/>
  <c r="AP474" i="11"/>
  <c r="AO474" i="11"/>
  <c r="AN474" i="11"/>
  <c r="AM474" i="11"/>
  <c r="AQ473" i="11"/>
  <c r="AP473" i="11"/>
  <c r="AO473" i="11"/>
  <c r="AN473" i="11"/>
  <c r="AM473" i="11"/>
  <c r="AQ472" i="11"/>
  <c r="AP472" i="11"/>
  <c r="AO472" i="11"/>
  <c r="AN472" i="11"/>
  <c r="AM472" i="11"/>
  <c r="AQ471" i="11"/>
  <c r="AP471" i="11"/>
  <c r="AO471" i="11"/>
  <c r="AN471" i="11"/>
  <c r="AM471" i="11"/>
  <c r="AQ470" i="11"/>
  <c r="AP470" i="11"/>
  <c r="AO470" i="11"/>
  <c r="AN470" i="11"/>
  <c r="AM470" i="11"/>
  <c r="AQ469" i="11"/>
  <c r="AP469" i="11"/>
  <c r="AO469" i="11"/>
  <c r="AN469" i="11"/>
  <c r="AM469" i="11"/>
  <c r="AQ468" i="11"/>
  <c r="AP468" i="11"/>
  <c r="AO468" i="11"/>
  <c r="AN468" i="11"/>
  <c r="AM468" i="11"/>
  <c r="AQ467" i="11"/>
  <c r="AP467" i="11"/>
  <c r="AO467" i="11"/>
  <c r="AN467" i="11"/>
  <c r="AM467" i="11"/>
  <c r="AQ466" i="11"/>
  <c r="AP466" i="11"/>
  <c r="AO466" i="11"/>
  <c r="AN466" i="11"/>
  <c r="AM466" i="11"/>
  <c r="AQ465" i="11"/>
  <c r="AP465" i="11"/>
  <c r="AO465" i="11"/>
  <c r="AN465" i="11"/>
  <c r="AM465" i="11"/>
  <c r="AQ464" i="11"/>
  <c r="AP464" i="11"/>
  <c r="AO464" i="11"/>
  <c r="AN464" i="11"/>
  <c r="AM464" i="11"/>
  <c r="AQ463" i="11"/>
  <c r="AP463" i="11"/>
  <c r="AO463" i="11"/>
  <c r="AN463" i="11"/>
  <c r="AM463" i="11"/>
  <c r="AQ462" i="11"/>
  <c r="AP462" i="11"/>
  <c r="AO462" i="11"/>
  <c r="AN462" i="11"/>
  <c r="AM462" i="11"/>
  <c r="AQ461" i="11"/>
  <c r="AP461" i="11"/>
  <c r="AO461" i="11"/>
  <c r="AN461" i="11"/>
  <c r="AM461" i="11"/>
  <c r="AQ460" i="11"/>
  <c r="AP460" i="11"/>
  <c r="AO460" i="11"/>
  <c r="AN460" i="11"/>
  <c r="AM460" i="11"/>
  <c r="AQ459" i="11"/>
  <c r="AP459" i="11"/>
  <c r="AO459" i="11"/>
  <c r="AN459" i="11"/>
  <c r="AM459" i="11"/>
  <c r="AQ458" i="11"/>
  <c r="AP458" i="11"/>
  <c r="AO458" i="11"/>
  <c r="AN458" i="11"/>
  <c r="AM458" i="11"/>
  <c r="AQ457" i="11"/>
  <c r="AP457" i="11"/>
  <c r="AO457" i="11"/>
  <c r="AN457" i="11"/>
  <c r="AM457" i="11"/>
  <c r="AQ456" i="11"/>
  <c r="AP456" i="11"/>
  <c r="AO456" i="11"/>
  <c r="AN456" i="11"/>
  <c r="AM456" i="11"/>
  <c r="AQ455" i="11"/>
  <c r="AP455" i="11"/>
  <c r="AO455" i="11"/>
  <c r="AN455" i="11"/>
  <c r="AM455" i="11"/>
  <c r="AQ454" i="11"/>
  <c r="AP454" i="11"/>
  <c r="AO454" i="11"/>
  <c r="AN454" i="11"/>
  <c r="AM454" i="11"/>
  <c r="AQ453" i="11"/>
  <c r="AP453" i="11"/>
  <c r="AO453" i="11"/>
  <c r="AN453" i="11"/>
  <c r="AM453" i="11"/>
  <c r="AQ452" i="11"/>
  <c r="AP452" i="11"/>
  <c r="AO452" i="11"/>
  <c r="AN452" i="11"/>
  <c r="AM452" i="11"/>
  <c r="AQ451" i="11"/>
  <c r="AP451" i="11"/>
  <c r="AO451" i="11"/>
  <c r="AN451" i="11"/>
  <c r="AM451" i="11"/>
  <c r="AQ450" i="11"/>
  <c r="AP450" i="11"/>
  <c r="AO450" i="11"/>
  <c r="AN450" i="11"/>
  <c r="AM450" i="11"/>
  <c r="AQ449" i="11"/>
  <c r="AP449" i="11"/>
  <c r="AO449" i="11"/>
  <c r="AN449" i="11"/>
  <c r="AM449" i="11"/>
  <c r="AQ448" i="11"/>
  <c r="AP448" i="11"/>
  <c r="AO448" i="11"/>
  <c r="AN448" i="11"/>
  <c r="AM448" i="11"/>
  <c r="AQ447" i="11"/>
  <c r="AP447" i="11"/>
  <c r="AO447" i="11"/>
  <c r="AN447" i="11"/>
  <c r="AM447" i="11"/>
  <c r="AQ446" i="11"/>
  <c r="AP446" i="11"/>
  <c r="AO446" i="11"/>
  <c r="AN446" i="11"/>
  <c r="AM446" i="11"/>
  <c r="AQ445" i="11"/>
  <c r="AP445" i="11"/>
  <c r="AO445" i="11"/>
  <c r="AN445" i="11"/>
  <c r="AM445" i="11"/>
  <c r="AQ444" i="11"/>
  <c r="AP444" i="11"/>
  <c r="AO444" i="11"/>
  <c r="AN444" i="11"/>
  <c r="AM444" i="11"/>
  <c r="AQ443" i="11"/>
  <c r="AP443" i="11"/>
  <c r="AO443" i="11"/>
  <c r="AN443" i="11"/>
  <c r="AM443" i="11"/>
  <c r="AQ442" i="11"/>
  <c r="AP442" i="11"/>
  <c r="AO442" i="11"/>
  <c r="AN442" i="11"/>
  <c r="AM442" i="11"/>
  <c r="AQ441" i="11"/>
  <c r="AP441" i="11"/>
  <c r="AO441" i="11"/>
  <c r="AN441" i="11"/>
  <c r="AM441" i="11"/>
  <c r="AQ440" i="11"/>
  <c r="AP440" i="11"/>
  <c r="AO440" i="11"/>
  <c r="AN440" i="11"/>
  <c r="AM440" i="11"/>
  <c r="AQ439" i="11"/>
  <c r="AP439" i="11"/>
  <c r="AO439" i="11"/>
  <c r="AN439" i="11"/>
  <c r="AM439" i="11"/>
  <c r="AQ438" i="11"/>
  <c r="AP438" i="11"/>
  <c r="AO438" i="11"/>
  <c r="AN438" i="11"/>
  <c r="AM438" i="11"/>
  <c r="AQ437" i="11"/>
  <c r="AP437" i="11"/>
  <c r="AO437" i="11"/>
  <c r="AN437" i="11"/>
  <c r="AM437" i="11"/>
  <c r="AQ436" i="11"/>
  <c r="AP436" i="11"/>
  <c r="AO436" i="11"/>
  <c r="AN436" i="11"/>
  <c r="AM436" i="11"/>
  <c r="AQ435" i="11"/>
  <c r="AP435" i="11"/>
  <c r="AO435" i="11"/>
  <c r="AN435" i="11"/>
  <c r="AM435" i="11"/>
  <c r="AQ434" i="11"/>
  <c r="AP434" i="11"/>
  <c r="AO434" i="11"/>
  <c r="AN434" i="11"/>
  <c r="AM434" i="11"/>
  <c r="AQ433" i="11"/>
  <c r="AP433" i="11"/>
  <c r="AO433" i="11"/>
  <c r="AN433" i="11"/>
  <c r="AM433" i="11"/>
  <c r="AQ432" i="11"/>
  <c r="AP432" i="11"/>
  <c r="AO432" i="11"/>
  <c r="AN432" i="11"/>
  <c r="AM432" i="11"/>
  <c r="AQ431" i="11"/>
  <c r="AP431" i="11"/>
  <c r="AO431" i="11"/>
  <c r="AN431" i="11"/>
  <c r="AM431" i="11"/>
  <c r="AQ430" i="11"/>
  <c r="AP430" i="11"/>
  <c r="AO430" i="11"/>
  <c r="AN430" i="11"/>
  <c r="AM430" i="11"/>
  <c r="AQ429" i="11"/>
  <c r="AP429" i="11"/>
  <c r="AO429" i="11"/>
  <c r="AN429" i="11"/>
  <c r="AM429" i="11"/>
  <c r="AQ428" i="11"/>
  <c r="AP428" i="11"/>
  <c r="AO428" i="11"/>
  <c r="AN428" i="11"/>
  <c r="AM428" i="11"/>
  <c r="AQ427" i="11"/>
  <c r="AP427" i="11"/>
  <c r="AO427" i="11"/>
  <c r="AN427" i="11"/>
  <c r="AM427" i="11"/>
  <c r="AQ426" i="11"/>
  <c r="AP426" i="11"/>
  <c r="AO426" i="11"/>
  <c r="AN426" i="11"/>
  <c r="AM426" i="11"/>
  <c r="AQ425" i="11"/>
  <c r="AP425" i="11"/>
  <c r="AO425" i="11"/>
  <c r="AN425" i="11"/>
  <c r="AM425" i="11"/>
  <c r="AQ424" i="11"/>
  <c r="AP424" i="11"/>
  <c r="AO424" i="11"/>
  <c r="AN424" i="11"/>
  <c r="AM424" i="11"/>
  <c r="AQ423" i="11"/>
  <c r="AP423" i="11"/>
  <c r="AO423" i="11"/>
  <c r="AN423" i="11"/>
  <c r="AM423" i="11"/>
  <c r="AQ422" i="11"/>
  <c r="AP422" i="11"/>
  <c r="AO422" i="11"/>
  <c r="AN422" i="11"/>
  <c r="AM422" i="11"/>
  <c r="AQ421" i="11"/>
  <c r="AP421" i="11"/>
  <c r="AO421" i="11"/>
  <c r="AN421" i="11"/>
  <c r="AM421" i="11"/>
  <c r="AQ420" i="11"/>
  <c r="AP420" i="11"/>
  <c r="AO420" i="11"/>
  <c r="AN420" i="11"/>
  <c r="AM420" i="11"/>
  <c r="AQ419" i="11"/>
  <c r="AP419" i="11"/>
  <c r="AO419" i="11"/>
  <c r="AN419" i="11"/>
  <c r="AM419" i="11"/>
  <c r="AQ418" i="11"/>
  <c r="AP418" i="11"/>
  <c r="AO418" i="11"/>
  <c r="AN418" i="11"/>
  <c r="AM418" i="11"/>
  <c r="AQ417" i="11"/>
  <c r="AP417" i="11"/>
  <c r="AO417" i="11"/>
  <c r="AN417" i="11"/>
  <c r="AM417" i="11"/>
  <c r="AQ416" i="11"/>
  <c r="AP416" i="11"/>
  <c r="AO416" i="11"/>
  <c r="AN416" i="11"/>
  <c r="AM416" i="11"/>
  <c r="AQ415" i="11"/>
  <c r="AP415" i="11"/>
  <c r="AO415" i="11"/>
  <c r="AN415" i="11"/>
  <c r="AM415" i="11"/>
  <c r="AQ414" i="11"/>
  <c r="AP414" i="11"/>
  <c r="AO414" i="11"/>
  <c r="AN414" i="11"/>
  <c r="AM414" i="11"/>
  <c r="AQ413" i="11"/>
  <c r="AP413" i="11"/>
  <c r="AO413" i="11"/>
  <c r="AN413" i="11"/>
  <c r="AM413" i="11"/>
  <c r="AQ412" i="11"/>
  <c r="AP412" i="11"/>
  <c r="AO412" i="11"/>
  <c r="AN412" i="11"/>
  <c r="AM412" i="11"/>
  <c r="AQ411" i="11"/>
  <c r="AP411" i="11"/>
  <c r="AO411" i="11"/>
  <c r="AN411" i="11"/>
  <c r="AM411" i="11"/>
  <c r="AQ410" i="11"/>
  <c r="AP410" i="11"/>
  <c r="AO410" i="11"/>
  <c r="AN410" i="11"/>
  <c r="AM410" i="11"/>
  <c r="AQ409" i="11"/>
  <c r="AP409" i="11"/>
  <c r="AO409" i="11"/>
  <c r="AN409" i="11"/>
  <c r="AM409" i="11"/>
  <c r="AQ408" i="11"/>
  <c r="AP408" i="11"/>
  <c r="AO408" i="11"/>
  <c r="AN408" i="11"/>
  <c r="AM408" i="11"/>
  <c r="AQ407" i="11"/>
  <c r="AP407" i="11"/>
  <c r="AO407" i="11"/>
  <c r="AN407" i="11"/>
  <c r="AM407" i="11"/>
  <c r="AQ406" i="11"/>
  <c r="AP406" i="11"/>
  <c r="AO406" i="11"/>
  <c r="AN406" i="11"/>
  <c r="AM406" i="11"/>
  <c r="AQ405" i="11"/>
  <c r="AP405" i="11"/>
  <c r="AO405" i="11"/>
  <c r="AN405" i="11"/>
  <c r="AM405" i="11"/>
  <c r="AQ404" i="11"/>
  <c r="AP404" i="11"/>
  <c r="AO404" i="11"/>
  <c r="AN404" i="11"/>
  <c r="AM404" i="11"/>
  <c r="AQ403" i="11"/>
  <c r="AP403" i="11"/>
  <c r="AO403" i="11"/>
  <c r="AN403" i="11"/>
  <c r="AM403" i="11"/>
  <c r="AQ402" i="11"/>
  <c r="AP402" i="11"/>
  <c r="AO402" i="11"/>
  <c r="AN402" i="11"/>
  <c r="AM402" i="11"/>
  <c r="AQ401" i="11"/>
  <c r="AP401" i="11"/>
  <c r="AO401" i="11"/>
  <c r="AN401" i="11"/>
  <c r="AM401" i="11"/>
  <c r="AQ400" i="11"/>
  <c r="AP400" i="11"/>
  <c r="AO400" i="11"/>
  <c r="AN400" i="11"/>
  <c r="AM400" i="11"/>
  <c r="AQ399" i="11"/>
  <c r="AP399" i="11"/>
  <c r="AO399" i="11"/>
  <c r="AN399" i="11"/>
  <c r="AM399" i="11"/>
  <c r="AQ398" i="11"/>
  <c r="AP398" i="11"/>
  <c r="AO398" i="11"/>
  <c r="AN398" i="11"/>
  <c r="AM398" i="11"/>
  <c r="AQ397" i="11"/>
  <c r="AP397" i="11"/>
  <c r="AO397" i="11"/>
  <c r="AN397" i="11"/>
  <c r="AM397" i="11"/>
  <c r="AQ396" i="11"/>
  <c r="AP396" i="11"/>
  <c r="AO396" i="11"/>
  <c r="AN396" i="11"/>
  <c r="AM396" i="11"/>
  <c r="AQ395" i="11"/>
  <c r="AP395" i="11"/>
  <c r="AO395" i="11"/>
  <c r="AN395" i="11"/>
  <c r="AM395" i="11"/>
  <c r="AQ394" i="11"/>
  <c r="AP394" i="11"/>
  <c r="AO394" i="11"/>
  <c r="AN394" i="11"/>
  <c r="AM394" i="11"/>
  <c r="AQ393" i="11"/>
  <c r="AP393" i="11"/>
  <c r="AO393" i="11"/>
  <c r="AN393" i="11"/>
  <c r="AM393" i="11"/>
  <c r="AQ392" i="11"/>
  <c r="AP392" i="11"/>
  <c r="AO392" i="11"/>
  <c r="AN392" i="11"/>
  <c r="AM392" i="11"/>
  <c r="AQ391" i="11"/>
  <c r="AP391" i="11"/>
  <c r="AO391" i="11"/>
  <c r="AN391" i="11"/>
  <c r="AM391" i="11"/>
  <c r="AQ390" i="11"/>
  <c r="AP390" i="11"/>
  <c r="AO390" i="11"/>
  <c r="AN390" i="11"/>
  <c r="AM390" i="11"/>
  <c r="AQ389" i="11"/>
  <c r="AP389" i="11"/>
  <c r="AO389" i="11"/>
  <c r="AN389" i="11"/>
  <c r="AM389" i="11"/>
  <c r="AQ388" i="11"/>
  <c r="AP388" i="11"/>
  <c r="AO388" i="11"/>
  <c r="AN388" i="11"/>
  <c r="AM388" i="11"/>
  <c r="AQ387" i="11"/>
  <c r="AP387" i="11"/>
  <c r="AO387" i="11"/>
  <c r="AN387" i="11"/>
  <c r="AM387" i="11"/>
  <c r="AQ386" i="11"/>
  <c r="AP386" i="11"/>
  <c r="AO386" i="11"/>
  <c r="AN386" i="11"/>
  <c r="AM386" i="11"/>
  <c r="AQ385" i="11"/>
  <c r="AP385" i="11"/>
  <c r="AO385" i="11"/>
  <c r="AN385" i="11"/>
  <c r="AM385" i="11"/>
  <c r="AQ384" i="11"/>
  <c r="AP384" i="11"/>
  <c r="AO384" i="11"/>
  <c r="AN384" i="11"/>
  <c r="AM384" i="11"/>
  <c r="AQ383" i="11"/>
  <c r="AP383" i="11"/>
  <c r="AO383" i="11"/>
  <c r="AN383" i="11"/>
  <c r="AM383" i="11"/>
  <c r="AQ382" i="11"/>
  <c r="AP382" i="11"/>
  <c r="AO382" i="11"/>
  <c r="AN382" i="11"/>
  <c r="AM382" i="11"/>
  <c r="AQ381" i="11"/>
  <c r="AP381" i="11"/>
  <c r="AO381" i="11"/>
  <c r="AN381" i="11"/>
  <c r="AM381" i="11"/>
  <c r="AQ380" i="11"/>
  <c r="AP380" i="11"/>
  <c r="AO380" i="11"/>
  <c r="AN380" i="11"/>
  <c r="AM380" i="11"/>
  <c r="AQ379" i="11"/>
  <c r="AP379" i="11"/>
  <c r="AO379" i="11"/>
  <c r="AN379" i="11"/>
  <c r="AM379" i="11"/>
  <c r="AQ378" i="11"/>
  <c r="AP378" i="11"/>
  <c r="AO378" i="11"/>
  <c r="AN378" i="11"/>
  <c r="AM378" i="11"/>
  <c r="AQ377" i="11"/>
  <c r="AP377" i="11"/>
  <c r="AO377" i="11"/>
  <c r="AN377" i="11"/>
  <c r="AM377" i="11"/>
  <c r="AQ376" i="11"/>
  <c r="AP376" i="11"/>
  <c r="AO376" i="11"/>
  <c r="AN376" i="11"/>
  <c r="AM376" i="11"/>
  <c r="AQ375" i="11"/>
  <c r="AP375" i="11"/>
  <c r="AO375" i="11"/>
  <c r="AN375" i="11"/>
  <c r="AM375" i="11"/>
  <c r="AQ374" i="11"/>
  <c r="AP374" i="11"/>
  <c r="AO374" i="11"/>
  <c r="AN374" i="11"/>
  <c r="AM374" i="11"/>
  <c r="AQ373" i="11"/>
  <c r="AP373" i="11"/>
  <c r="AO373" i="11"/>
  <c r="AN373" i="11"/>
  <c r="AM373" i="11"/>
  <c r="AQ372" i="11"/>
  <c r="AP372" i="11"/>
  <c r="AO372" i="11"/>
  <c r="AN372" i="11"/>
  <c r="AM372" i="11"/>
  <c r="AQ371" i="11"/>
  <c r="AP371" i="11"/>
  <c r="AO371" i="11"/>
  <c r="AN371" i="11"/>
  <c r="AM371" i="11"/>
  <c r="AQ370" i="11"/>
  <c r="AP370" i="11"/>
  <c r="AO370" i="11"/>
  <c r="AN370" i="11"/>
  <c r="AM370" i="11"/>
  <c r="AQ369" i="11"/>
  <c r="AP369" i="11"/>
  <c r="AO369" i="11"/>
  <c r="AN369" i="11"/>
  <c r="AM369" i="11"/>
  <c r="AQ368" i="11"/>
  <c r="AP368" i="11"/>
  <c r="AO368" i="11"/>
  <c r="AN368" i="11"/>
  <c r="AM368" i="11"/>
  <c r="AQ367" i="11"/>
  <c r="AP367" i="11"/>
  <c r="AO367" i="11"/>
  <c r="AN367" i="11"/>
  <c r="AM367" i="11"/>
  <c r="AQ366" i="11"/>
  <c r="AP366" i="11"/>
  <c r="AO366" i="11"/>
  <c r="AN366" i="11"/>
  <c r="AM366" i="11"/>
  <c r="AQ365" i="11"/>
  <c r="AP365" i="11"/>
  <c r="AO365" i="11"/>
  <c r="AN365" i="11"/>
  <c r="AM365" i="11"/>
  <c r="AQ364" i="11"/>
  <c r="AP364" i="11"/>
  <c r="AO364" i="11"/>
  <c r="AN364" i="11"/>
  <c r="AM364" i="11"/>
  <c r="AQ363" i="11"/>
  <c r="AP363" i="11"/>
  <c r="AO363" i="11"/>
  <c r="AN363" i="11"/>
  <c r="AM363" i="11"/>
  <c r="AQ362" i="11"/>
  <c r="AP362" i="11"/>
  <c r="AO362" i="11"/>
  <c r="AN362" i="11"/>
  <c r="AM362" i="11"/>
  <c r="AQ361" i="11"/>
  <c r="AP361" i="11"/>
  <c r="AO361" i="11"/>
  <c r="AN361" i="11"/>
  <c r="AM361" i="11"/>
  <c r="AQ360" i="11"/>
  <c r="AP360" i="11"/>
  <c r="AO360" i="11"/>
  <c r="AN360" i="11"/>
  <c r="AM360" i="11"/>
  <c r="AQ359" i="11"/>
  <c r="AP359" i="11"/>
  <c r="AO359" i="11"/>
  <c r="AN359" i="11"/>
  <c r="AM359" i="11"/>
  <c r="AQ358" i="11"/>
  <c r="AP358" i="11"/>
  <c r="AO358" i="11"/>
  <c r="AN358" i="11"/>
  <c r="AM358" i="11"/>
  <c r="AQ357" i="11"/>
  <c r="AP357" i="11"/>
  <c r="AO357" i="11"/>
  <c r="AN357" i="11"/>
  <c r="AM357" i="11"/>
  <c r="AQ356" i="11"/>
  <c r="AP356" i="11"/>
  <c r="AO356" i="11"/>
  <c r="AN356" i="11"/>
  <c r="AM356" i="11"/>
  <c r="AQ355" i="11"/>
  <c r="AP355" i="11"/>
  <c r="AO355" i="11"/>
  <c r="AN355" i="11"/>
  <c r="AM355" i="11"/>
  <c r="AQ354" i="11"/>
  <c r="AP354" i="11"/>
  <c r="AO354" i="11"/>
  <c r="AN354" i="11"/>
  <c r="AM354" i="11"/>
  <c r="AQ353" i="11"/>
  <c r="AP353" i="11"/>
  <c r="AO353" i="11"/>
  <c r="AN353" i="11"/>
  <c r="AM353" i="11"/>
  <c r="AQ352" i="11"/>
  <c r="AP352" i="11"/>
  <c r="AO352" i="11"/>
  <c r="AN352" i="11"/>
  <c r="AM352" i="11"/>
  <c r="AQ351" i="11"/>
  <c r="AP351" i="11"/>
  <c r="AO351" i="11"/>
  <c r="AN351" i="11"/>
  <c r="AM351" i="11"/>
  <c r="AQ350" i="11"/>
  <c r="AP350" i="11"/>
  <c r="AO350" i="11"/>
  <c r="AN350" i="11"/>
  <c r="AM350" i="11"/>
  <c r="AQ349" i="11"/>
  <c r="AP349" i="11"/>
  <c r="AO349" i="11"/>
  <c r="AN349" i="11"/>
  <c r="AM349" i="11"/>
  <c r="AQ348" i="11"/>
  <c r="AP348" i="11"/>
  <c r="AO348" i="11"/>
  <c r="AN348" i="11"/>
  <c r="AM348" i="11"/>
  <c r="AQ347" i="11"/>
  <c r="AP347" i="11"/>
  <c r="AO347" i="11"/>
  <c r="AN347" i="11"/>
  <c r="AM347" i="11"/>
  <c r="AQ346" i="11"/>
  <c r="AP346" i="11"/>
  <c r="AO346" i="11"/>
  <c r="AN346" i="11"/>
  <c r="AM346" i="11"/>
  <c r="AQ345" i="11"/>
  <c r="AP345" i="11"/>
  <c r="AO345" i="11"/>
  <c r="AN345" i="11"/>
  <c r="AM345" i="11"/>
  <c r="AQ344" i="11"/>
  <c r="AP344" i="11"/>
  <c r="AO344" i="11"/>
  <c r="AN344" i="11"/>
  <c r="AM344" i="11"/>
  <c r="AQ343" i="11"/>
  <c r="AP343" i="11"/>
  <c r="AO343" i="11"/>
  <c r="AN343" i="11"/>
  <c r="AM343" i="11"/>
  <c r="AQ342" i="11"/>
  <c r="AP342" i="11"/>
  <c r="AO342" i="11"/>
  <c r="AN342" i="11"/>
  <c r="AM342" i="11"/>
  <c r="AQ341" i="11"/>
  <c r="AP341" i="11"/>
  <c r="AO341" i="11"/>
  <c r="AN341" i="11"/>
  <c r="AM341" i="11"/>
  <c r="AQ340" i="11"/>
  <c r="AP340" i="11"/>
  <c r="AO340" i="11"/>
  <c r="AN340" i="11"/>
  <c r="AM340" i="11"/>
  <c r="AQ339" i="11"/>
  <c r="AP339" i="11"/>
  <c r="AO339" i="11"/>
  <c r="AN339" i="11"/>
  <c r="AM339" i="11"/>
  <c r="AQ338" i="11"/>
  <c r="AP338" i="11"/>
  <c r="AO338" i="11"/>
  <c r="AN338" i="11"/>
  <c r="AM338" i="11"/>
  <c r="AQ337" i="11"/>
  <c r="AP337" i="11"/>
  <c r="AO337" i="11"/>
  <c r="AN337" i="11"/>
  <c r="AM337" i="11"/>
  <c r="AQ336" i="11"/>
  <c r="AP336" i="11"/>
  <c r="AO336" i="11"/>
  <c r="AN336" i="11"/>
  <c r="AM336" i="11"/>
  <c r="AQ335" i="11"/>
  <c r="AP335" i="11"/>
  <c r="AO335" i="11"/>
  <c r="AN335" i="11"/>
  <c r="AM335" i="11"/>
  <c r="AQ334" i="11"/>
  <c r="AP334" i="11"/>
  <c r="AO334" i="11"/>
  <c r="AN334" i="11"/>
  <c r="AM334" i="11"/>
  <c r="AQ333" i="11"/>
  <c r="AP333" i="11"/>
  <c r="AO333" i="11"/>
  <c r="AN333" i="11"/>
  <c r="AM333" i="11"/>
  <c r="AQ332" i="11"/>
  <c r="AP332" i="11"/>
  <c r="AO332" i="11"/>
  <c r="AN332" i="11"/>
  <c r="AM332" i="11"/>
  <c r="AQ331" i="11"/>
  <c r="AP331" i="11"/>
  <c r="AO331" i="11"/>
  <c r="AN331" i="11"/>
  <c r="AM331" i="11"/>
  <c r="AQ330" i="11"/>
  <c r="AP330" i="11"/>
  <c r="AO330" i="11"/>
  <c r="AN330" i="11"/>
  <c r="AM330" i="11"/>
  <c r="AQ329" i="11"/>
  <c r="AP329" i="11"/>
  <c r="AO329" i="11"/>
  <c r="AN329" i="11"/>
  <c r="AM329" i="11"/>
  <c r="AQ328" i="11"/>
  <c r="AP328" i="11"/>
  <c r="AO328" i="11"/>
  <c r="AN328" i="11"/>
  <c r="AM328" i="11"/>
  <c r="AQ327" i="11"/>
  <c r="AP327" i="11"/>
  <c r="AO327" i="11"/>
  <c r="AN327" i="11"/>
  <c r="AM327" i="11"/>
  <c r="AQ326" i="11"/>
  <c r="AP326" i="11"/>
  <c r="AO326" i="11"/>
  <c r="AN326" i="11"/>
  <c r="AM326" i="11"/>
  <c r="AQ325" i="11"/>
  <c r="AP325" i="11"/>
  <c r="AO325" i="11"/>
  <c r="AN325" i="11"/>
  <c r="AM325" i="11"/>
  <c r="AQ324" i="11"/>
  <c r="AP324" i="11"/>
  <c r="AO324" i="11"/>
  <c r="AN324" i="11"/>
  <c r="AM324" i="11"/>
  <c r="AQ323" i="11"/>
  <c r="AP323" i="11"/>
  <c r="AO323" i="11"/>
  <c r="AN323" i="11"/>
  <c r="AM323" i="11"/>
  <c r="AQ322" i="11"/>
  <c r="AP322" i="11"/>
  <c r="AO322" i="11"/>
  <c r="AN322" i="11"/>
  <c r="AM322" i="11"/>
  <c r="AQ321" i="11"/>
  <c r="AP321" i="11"/>
  <c r="AO321" i="11"/>
  <c r="AN321" i="11"/>
  <c r="AM321" i="11"/>
  <c r="AQ320" i="11"/>
  <c r="AP320" i="11"/>
  <c r="AO320" i="11"/>
  <c r="AN320" i="11"/>
  <c r="AM320" i="11"/>
  <c r="AQ319" i="11"/>
  <c r="AP319" i="11"/>
  <c r="AO319" i="11"/>
  <c r="AN319" i="11"/>
  <c r="AM319" i="11"/>
  <c r="AQ318" i="11"/>
  <c r="AP318" i="11"/>
  <c r="AO318" i="11"/>
  <c r="AN318" i="11"/>
  <c r="AM318" i="11"/>
  <c r="AQ317" i="11"/>
  <c r="AP317" i="11"/>
  <c r="AO317" i="11"/>
  <c r="AN317" i="11"/>
  <c r="AM317" i="11"/>
  <c r="AQ316" i="11"/>
  <c r="AP316" i="11"/>
  <c r="AO316" i="11"/>
  <c r="AN316" i="11"/>
  <c r="AM316" i="11"/>
  <c r="AQ315" i="11"/>
  <c r="AP315" i="11"/>
  <c r="AO315" i="11"/>
  <c r="AN315" i="11"/>
  <c r="AM315" i="11"/>
  <c r="AQ314" i="11"/>
  <c r="AP314" i="11"/>
  <c r="AO314" i="11"/>
  <c r="AN314" i="11"/>
  <c r="AM314" i="11"/>
  <c r="AQ313" i="11"/>
  <c r="AP313" i="11"/>
  <c r="AO313" i="11"/>
  <c r="AN313" i="11"/>
  <c r="AM313" i="11"/>
  <c r="AQ312" i="11"/>
  <c r="AP312" i="11"/>
  <c r="AO312" i="11"/>
  <c r="AN312" i="11"/>
  <c r="AM312" i="11"/>
  <c r="AQ311" i="11"/>
  <c r="AP311" i="11"/>
  <c r="AO311" i="11"/>
  <c r="AN311" i="11"/>
  <c r="AM311" i="11"/>
  <c r="AQ310" i="11"/>
  <c r="AP310" i="11"/>
  <c r="AO310" i="11"/>
  <c r="AN310" i="11"/>
  <c r="AM310" i="11"/>
  <c r="AQ309" i="11"/>
  <c r="AP309" i="11"/>
  <c r="AO309" i="11"/>
  <c r="AN309" i="11"/>
  <c r="AM309" i="11"/>
  <c r="AQ308" i="11"/>
  <c r="AP308" i="11"/>
  <c r="AO308" i="11"/>
  <c r="AN308" i="11"/>
  <c r="AM308" i="11"/>
  <c r="AQ307" i="11"/>
  <c r="AP307" i="11"/>
  <c r="AO307" i="11"/>
  <c r="AN307" i="11"/>
  <c r="AM307" i="11"/>
  <c r="AQ306" i="11"/>
  <c r="AP306" i="11"/>
  <c r="AO306" i="11"/>
  <c r="AN306" i="11"/>
  <c r="AM306" i="11"/>
  <c r="AQ305" i="11"/>
  <c r="AP305" i="11"/>
  <c r="AO305" i="11"/>
  <c r="AN305" i="11"/>
  <c r="AM305" i="11"/>
  <c r="AQ304" i="11"/>
  <c r="AP304" i="11"/>
  <c r="AO304" i="11"/>
  <c r="AN304" i="11"/>
  <c r="AM304" i="11"/>
  <c r="AQ303" i="11"/>
  <c r="AP303" i="11"/>
  <c r="AO303" i="11"/>
  <c r="AN303" i="11"/>
  <c r="AM303" i="11"/>
  <c r="AQ302" i="11"/>
  <c r="AP302" i="11"/>
  <c r="AO302" i="11"/>
  <c r="AN302" i="11"/>
  <c r="AM302" i="11"/>
  <c r="AQ301" i="11"/>
  <c r="AP301" i="11"/>
  <c r="AO301" i="11"/>
  <c r="AN301" i="11"/>
  <c r="AM301" i="11"/>
  <c r="AQ300" i="11"/>
  <c r="AP300" i="11"/>
  <c r="AO300" i="11"/>
  <c r="AN300" i="11"/>
  <c r="AM300" i="11"/>
  <c r="AQ299" i="11"/>
  <c r="AP299" i="11"/>
  <c r="AO299" i="11"/>
  <c r="AN299" i="11"/>
  <c r="AM299" i="11"/>
  <c r="AQ298" i="11"/>
  <c r="AP298" i="11"/>
  <c r="AO298" i="11"/>
  <c r="AN298" i="11"/>
  <c r="AM298" i="11"/>
  <c r="AQ297" i="11"/>
  <c r="AP297" i="11"/>
  <c r="AO297" i="11"/>
  <c r="AN297" i="11"/>
  <c r="AM297" i="11"/>
  <c r="AQ296" i="11"/>
  <c r="AP296" i="11"/>
  <c r="AO296" i="11"/>
  <c r="AN296" i="11"/>
  <c r="AM296" i="11"/>
  <c r="AQ295" i="11"/>
  <c r="AP295" i="11"/>
  <c r="AO295" i="11"/>
  <c r="AN295" i="11"/>
  <c r="AM295" i="11"/>
  <c r="AQ294" i="11"/>
  <c r="AP294" i="11"/>
  <c r="AO294" i="11"/>
  <c r="AN294" i="11"/>
  <c r="AM294" i="11"/>
  <c r="AQ293" i="11"/>
  <c r="AP293" i="11"/>
  <c r="AO293" i="11"/>
  <c r="AN293" i="11"/>
  <c r="AM293" i="11"/>
  <c r="AQ292" i="11"/>
  <c r="AP292" i="11"/>
  <c r="AO292" i="11"/>
  <c r="AN292" i="11"/>
  <c r="AM292" i="11"/>
  <c r="AQ291" i="11"/>
  <c r="AP291" i="11"/>
  <c r="AO291" i="11"/>
  <c r="AN291" i="11"/>
  <c r="AM291" i="11"/>
  <c r="AQ290" i="11"/>
  <c r="AP290" i="11"/>
  <c r="AO290" i="11"/>
  <c r="AN290" i="11"/>
  <c r="AM290" i="11"/>
  <c r="AQ289" i="11"/>
  <c r="AP289" i="11"/>
  <c r="AO289" i="11"/>
  <c r="AN289" i="11"/>
  <c r="AM289" i="11"/>
  <c r="AQ288" i="11"/>
  <c r="AP288" i="11"/>
  <c r="AO288" i="11"/>
  <c r="AN288" i="11"/>
  <c r="AM288" i="11"/>
  <c r="AQ287" i="11"/>
  <c r="AP287" i="11"/>
  <c r="AO287" i="11"/>
  <c r="AN287" i="11"/>
  <c r="AM287" i="11"/>
  <c r="AQ286" i="11"/>
  <c r="AP286" i="11"/>
  <c r="AO286" i="11"/>
  <c r="AN286" i="11"/>
  <c r="AM286" i="11"/>
  <c r="AQ285" i="11"/>
  <c r="AP285" i="11"/>
  <c r="AO285" i="11"/>
  <c r="AN285" i="11"/>
  <c r="AM285" i="11"/>
  <c r="AQ284" i="11"/>
  <c r="AP284" i="11"/>
  <c r="AO284" i="11"/>
  <c r="AN284" i="11"/>
  <c r="AM284" i="11"/>
  <c r="AQ283" i="11"/>
  <c r="AP283" i="11"/>
  <c r="AO283" i="11"/>
  <c r="AN283" i="11"/>
  <c r="AM283" i="11"/>
  <c r="AQ282" i="11"/>
  <c r="AP282" i="11"/>
  <c r="AO282" i="11"/>
  <c r="AN282" i="11"/>
  <c r="AM282" i="11"/>
  <c r="AQ281" i="11"/>
  <c r="AP281" i="11"/>
  <c r="AO281" i="11"/>
  <c r="AN281" i="11"/>
  <c r="AM281" i="11"/>
  <c r="AQ280" i="11"/>
  <c r="AP280" i="11"/>
  <c r="AO280" i="11"/>
  <c r="AN280" i="11"/>
  <c r="AM280" i="11"/>
  <c r="AQ279" i="11"/>
  <c r="AP279" i="11"/>
  <c r="AO279" i="11"/>
  <c r="AN279" i="11"/>
  <c r="AM279" i="11"/>
  <c r="AQ278" i="11"/>
  <c r="AP278" i="11"/>
  <c r="AO278" i="11"/>
  <c r="AN278" i="11"/>
  <c r="AM278" i="11"/>
  <c r="AQ277" i="11"/>
  <c r="AP277" i="11"/>
  <c r="AO277" i="11"/>
  <c r="AN277" i="11"/>
  <c r="AM277" i="11"/>
  <c r="AQ276" i="11"/>
  <c r="AP276" i="11"/>
  <c r="AO276" i="11"/>
  <c r="AN276" i="11"/>
  <c r="AM276" i="11"/>
  <c r="AQ275" i="11"/>
  <c r="AP275" i="11"/>
  <c r="AO275" i="11"/>
  <c r="AN275" i="11"/>
  <c r="AM275" i="11"/>
  <c r="AQ274" i="11"/>
  <c r="AP274" i="11"/>
  <c r="AO274" i="11"/>
  <c r="AN274" i="11"/>
  <c r="AM274" i="11"/>
  <c r="AQ273" i="11"/>
  <c r="AP273" i="11"/>
  <c r="AO273" i="11"/>
  <c r="AN273" i="11"/>
  <c r="AM273" i="11"/>
  <c r="AQ272" i="11"/>
  <c r="AP272" i="11"/>
  <c r="AO272" i="11"/>
  <c r="AN272" i="11"/>
  <c r="AM272" i="11"/>
  <c r="AQ271" i="11"/>
  <c r="AP271" i="11"/>
  <c r="AO271" i="11"/>
  <c r="AN271" i="11"/>
  <c r="AM271" i="11"/>
  <c r="AQ270" i="11"/>
  <c r="AP270" i="11"/>
  <c r="AO270" i="11"/>
  <c r="AN270" i="11"/>
  <c r="AM270" i="11"/>
  <c r="AQ269" i="11"/>
  <c r="AP269" i="11"/>
  <c r="AO269" i="11"/>
  <c r="AN269" i="11"/>
  <c r="AM269" i="11"/>
  <c r="AQ268" i="11"/>
  <c r="AP268" i="11"/>
  <c r="AO268" i="11"/>
  <c r="AN268" i="11"/>
  <c r="AM268" i="11"/>
  <c r="AQ267" i="11"/>
  <c r="AP267" i="11"/>
  <c r="AO267" i="11"/>
  <c r="AN267" i="11"/>
  <c r="AM267" i="11"/>
  <c r="AQ266" i="11"/>
  <c r="AP266" i="11"/>
  <c r="AO266" i="11"/>
  <c r="AN266" i="11"/>
  <c r="AM266" i="11"/>
  <c r="AQ265" i="11"/>
  <c r="AP265" i="11"/>
  <c r="AO265" i="11"/>
  <c r="AN265" i="11"/>
  <c r="AM265" i="11"/>
  <c r="AQ264" i="11"/>
  <c r="AP264" i="11"/>
  <c r="AO264" i="11"/>
  <c r="AN264" i="11"/>
  <c r="AM264" i="11"/>
  <c r="AQ263" i="11"/>
  <c r="AP263" i="11"/>
  <c r="AO263" i="11"/>
  <c r="AN263" i="11"/>
  <c r="AM263" i="11"/>
  <c r="AQ262" i="11"/>
  <c r="AP262" i="11"/>
  <c r="AO262" i="11"/>
  <c r="AN262" i="11"/>
  <c r="AM262" i="11"/>
  <c r="AQ261" i="11"/>
  <c r="AP261" i="11"/>
  <c r="AO261" i="11"/>
  <c r="AN261" i="11"/>
  <c r="AM261" i="11"/>
  <c r="AQ260" i="11"/>
  <c r="AP260" i="11"/>
  <c r="AO260" i="11"/>
  <c r="AN260" i="11"/>
  <c r="AM260" i="11"/>
  <c r="AQ259" i="11"/>
  <c r="AP259" i="11"/>
  <c r="AO259" i="11"/>
  <c r="AN259" i="11"/>
  <c r="AM259" i="11"/>
  <c r="AQ258" i="11"/>
  <c r="AP258" i="11"/>
  <c r="AO258" i="11"/>
  <c r="AN258" i="11"/>
  <c r="AM258" i="11"/>
  <c r="AQ257" i="11"/>
  <c r="AP257" i="11"/>
  <c r="AO257" i="11"/>
  <c r="AN257" i="11"/>
  <c r="AM257" i="11"/>
  <c r="AQ256" i="11"/>
  <c r="AP256" i="11"/>
  <c r="AO256" i="11"/>
  <c r="AN256" i="11"/>
  <c r="AM256" i="11"/>
  <c r="AQ255" i="11"/>
  <c r="AP255" i="11"/>
  <c r="AO255" i="11"/>
  <c r="AN255" i="11"/>
  <c r="AM255" i="11"/>
  <c r="AQ254" i="11"/>
  <c r="AP254" i="11"/>
  <c r="AO254" i="11"/>
  <c r="AN254" i="11"/>
  <c r="AM254" i="11"/>
  <c r="AQ253" i="11"/>
  <c r="AP253" i="11"/>
  <c r="AO253" i="11"/>
  <c r="AN253" i="11"/>
  <c r="AM253" i="11"/>
  <c r="AQ252" i="11"/>
  <c r="AP252" i="11"/>
  <c r="AO252" i="11"/>
  <c r="AN252" i="11"/>
  <c r="AM252" i="11"/>
  <c r="AQ251" i="11"/>
  <c r="AP251" i="11"/>
  <c r="AO251" i="11"/>
  <c r="AN251" i="11"/>
  <c r="AM251" i="11"/>
  <c r="AQ250" i="11"/>
  <c r="AP250" i="11"/>
  <c r="AO250" i="11"/>
  <c r="AN250" i="11"/>
  <c r="AM250" i="11"/>
  <c r="AQ249" i="11"/>
  <c r="AP249" i="11"/>
  <c r="AO249" i="11"/>
  <c r="AN249" i="11"/>
  <c r="AM249" i="11"/>
  <c r="AQ248" i="11"/>
  <c r="AP248" i="11"/>
  <c r="AO248" i="11"/>
  <c r="AN248" i="11"/>
  <c r="AM248" i="11"/>
  <c r="AQ247" i="11"/>
  <c r="AP247" i="11"/>
  <c r="AO247" i="11"/>
  <c r="AN247" i="11"/>
  <c r="AM247" i="11"/>
  <c r="AQ246" i="11"/>
  <c r="AP246" i="11"/>
  <c r="AO246" i="11"/>
  <c r="AN246" i="11"/>
  <c r="AM246" i="11"/>
  <c r="AQ245" i="11"/>
  <c r="AP245" i="11"/>
  <c r="AO245" i="11"/>
  <c r="AN245" i="11"/>
  <c r="AM245" i="11"/>
  <c r="AQ244" i="11"/>
  <c r="AP244" i="11"/>
  <c r="AO244" i="11"/>
  <c r="AN244" i="11"/>
  <c r="AM244" i="11"/>
  <c r="AQ243" i="11"/>
  <c r="AP243" i="11"/>
  <c r="AO243" i="11"/>
  <c r="AN243" i="11"/>
  <c r="AM243" i="11"/>
  <c r="AQ242" i="11"/>
  <c r="AP242" i="11"/>
  <c r="AO242" i="11"/>
  <c r="AN242" i="11"/>
  <c r="AM242" i="11"/>
  <c r="AQ241" i="11"/>
  <c r="AP241" i="11"/>
  <c r="AO241" i="11"/>
  <c r="AN241" i="11"/>
  <c r="AM241" i="11"/>
  <c r="AQ240" i="11"/>
  <c r="AP240" i="11"/>
  <c r="AO240" i="11"/>
  <c r="AN240" i="11"/>
  <c r="AM240" i="11"/>
  <c r="AQ239" i="11"/>
  <c r="AP239" i="11"/>
  <c r="AO239" i="11"/>
  <c r="AN239" i="11"/>
  <c r="AM239" i="11"/>
  <c r="AQ238" i="11"/>
  <c r="AP238" i="11"/>
  <c r="AO238" i="11"/>
  <c r="AN238" i="11"/>
  <c r="AM238" i="11"/>
  <c r="AQ237" i="11"/>
  <c r="AP237" i="11"/>
  <c r="AO237" i="11"/>
  <c r="AN237" i="11"/>
  <c r="AM237" i="11"/>
  <c r="AQ236" i="11"/>
  <c r="AP236" i="11"/>
  <c r="AO236" i="11"/>
  <c r="AN236" i="11"/>
  <c r="AM236" i="11"/>
  <c r="AQ235" i="11"/>
  <c r="AP235" i="11"/>
  <c r="AO235" i="11"/>
  <c r="AN235" i="11"/>
  <c r="AM235" i="11"/>
  <c r="AQ234" i="11"/>
  <c r="AP234" i="11"/>
  <c r="AO234" i="11"/>
  <c r="AN234" i="11"/>
  <c r="AM234" i="11"/>
  <c r="AQ233" i="11"/>
  <c r="AP233" i="11"/>
  <c r="AO233" i="11"/>
  <c r="AN233" i="11"/>
  <c r="AM233" i="11"/>
  <c r="AQ232" i="11"/>
  <c r="AP232" i="11"/>
  <c r="AO232" i="11"/>
  <c r="AN232" i="11"/>
  <c r="AM232" i="11"/>
  <c r="AQ231" i="11"/>
  <c r="AP231" i="11"/>
  <c r="AO231" i="11"/>
  <c r="AN231" i="11"/>
  <c r="AM231" i="11"/>
  <c r="AQ230" i="11"/>
  <c r="AP230" i="11"/>
  <c r="AO230" i="11"/>
  <c r="AN230" i="11"/>
  <c r="AM230" i="11"/>
  <c r="AQ229" i="11"/>
  <c r="AP229" i="11"/>
  <c r="AO229" i="11"/>
  <c r="AN229" i="11"/>
  <c r="AM229" i="11"/>
  <c r="AQ228" i="11"/>
  <c r="AP228" i="11"/>
  <c r="AO228" i="11"/>
  <c r="AN228" i="11"/>
  <c r="AM228" i="11"/>
  <c r="AQ227" i="11"/>
  <c r="AP227" i="11"/>
  <c r="AO227" i="11"/>
  <c r="AN227" i="11"/>
  <c r="AM227" i="11"/>
  <c r="AQ226" i="11"/>
  <c r="AP226" i="11"/>
  <c r="AO226" i="11"/>
  <c r="AN226" i="11"/>
  <c r="AM226" i="11"/>
  <c r="AQ225" i="11"/>
  <c r="AP225" i="11"/>
  <c r="AO225" i="11"/>
  <c r="AN225" i="11"/>
  <c r="AM225" i="11"/>
  <c r="AQ224" i="11"/>
  <c r="AP224" i="11"/>
  <c r="AO224" i="11"/>
  <c r="AN224" i="11"/>
  <c r="AM224" i="11"/>
  <c r="AQ223" i="11"/>
  <c r="AP223" i="11"/>
  <c r="AO223" i="11"/>
  <c r="AN223" i="11"/>
  <c r="AM223" i="11"/>
  <c r="AQ222" i="11"/>
  <c r="AP222" i="11"/>
  <c r="AO222" i="11"/>
  <c r="AN222" i="11"/>
  <c r="AM222" i="11"/>
  <c r="AQ221" i="11"/>
  <c r="AP221" i="11"/>
  <c r="AO221" i="11"/>
  <c r="AN221" i="11"/>
  <c r="AM221" i="11"/>
  <c r="AQ220" i="11"/>
  <c r="AP220" i="11"/>
  <c r="AO220" i="11"/>
  <c r="AN220" i="11"/>
  <c r="AM220" i="11"/>
  <c r="AQ219" i="11"/>
  <c r="AP219" i="11"/>
  <c r="AO219" i="11"/>
  <c r="AN219" i="11"/>
  <c r="AM219" i="11"/>
  <c r="AQ218" i="11"/>
  <c r="AP218" i="11"/>
  <c r="AO218" i="11"/>
  <c r="AN218" i="11"/>
  <c r="AM218" i="11"/>
  <c r="AQ217" i="11"/>
  <c r="AP217" i="11"/>
  <c r="AO217" i="11"/>
  <c r="AN217" i="11"/>
  <c r="AM217" i="11"/>
  <c r="AQ216" i="11"/>
  <c r="AP216" i="11"/>
  <c r="AO216" i="11"/>
  <c r="AN216" i="11"/>
  <c r="AM216" i="11"/>
  <c r="AQ215" i="11"/>
  <c r="AP215" i="11"/>
  <c r="AO215" i="11"/>
  <c r="AN215" i="11"/>
  <c r="AM215" i="11"/>
  <c r="AQ214" i="11"/>
  <c r="AP214" i="11"/>
  <c r="AO214" i="11"/>
  <c r="AN214" i="11"/>
  <c r="AM214" i="11"/>
  <c r="AQ213" i="11"/>
  <c r="AP213" i="11"/>
  <c r="AO213" i="11"/>
  <c r="AN213" i="11"/>
  <c r="AM213" i="11"/>
  <c r="AQ212" i="11"/>
  <c r="AP212" i="11"/>
  <c r="AO212" i="11"/>
  <c r="AN212" i="11"/>
  <c r="AM212" i="11"/>
  <c r="AQ211" i="11"/>
  <c r="AP211" i="11"/>
  <c r="AO211" i="11"/>
  <c r="AN211" i="11"/>
  <c r="AM211" i="11"/>
  <c r="AQ210" i="11"/>
  <c r="AP210" i="11"/>
  <c r="AO210" i="11"/>
  <c r="AN210" i="11"/>
  <c r="AM210" i="11"/>
  <c r="AQ209" i="11"/>
  <c r="AP209" i="11"/>
  <c r="AO209" i="11"/>
  <c r="AN209" i="11"/>
  <c r="AM209" i="11"/>
  <c r="AQ208" i="11"/>
  <c r="AP208" i="11"/>
  <c r="AO208" i="11"/>
  <c r="AN208" i="11"/>
  <c r="AM208" i="11"/>
  <c r="AQ207" i="11"/>
  <c r="AP207" i="11"/>
  <c r="AO207" i="11"/>
  <c r="AN207" i="11"/>
  <c r="AM207" i="11"/>
  <c r="AQ206" i="11"/>
  <c r="AP206" i="11"/>
  <c r="AO206" i="11"/>
  <c r="AN206" i="11"/>
  <c r="AM206" i="11"/>
  <c r="AQ205" i="11"/>
  <c r="AP205" i="11"/>
  <c r="AO205" i="11"/>
  <c r="AN205" i="11"/>
  <c r="AM205" i="11"/>
  <c r="AQ204" i="11"/>
  <c r="AP204" i="11"/>
  <c r="AO204" i="11"/>
  <c r="AN204" i="11"/>
  <c r="AM204" i="11"/>
  <c r="AQ203" i="11"/>
  <c r="AP203" i="11"/>
  <c r="AO203" i="11"/>
  <c r="AN203" i="11"/>
  <c r="AM203" i="11"/>
  <c r="AQ202" i="11"/>
  <c r="AP202" i="11"/>
  <c r="AO202" i="11"/>
  <c r="AN202" i="11"/>
  <c r="AM202" i="11"/>
  <c r="AQ201" i="11"/>
  <c r="AP201" i="11"/>
  <c r="AO201" i="11"/>
  <c r="AN201" i="11"/>
  <c r="AM201" i="11"/>
  <c r="AQ200" i="11"/>
  <c r="AP200" i="11"/>
  <c r="AO200" i="11"/>
  <c r="AN200" i="11"/>
  <c r="AM200" i="11"/>
  <c r="AQ199" i="11"/>
  <c r="AP199" i="11"/>
  <c r="AO199" i="11"/>
  <c r="AN199" i="11"/>
  <c r="AM199" i="11"/>
  <c r="AQ198" i="11"/>
  <c r="AP198" i="11"/>
  <c r="AO198" i="11"/>
  <c r="AN198" i="11"/>
  <c r="AM198" i="11"/>
  <c r="AQ197" i="11"/>
  <c r="AP197" i="11"/>
  <c r="AO197" i="11"/>
  <c r="AN197" i="11"/>
  <c r="AM197" i="11"/>
  <c r="AQ196" i="11"/>
  <c r="AP196" i="11"/>
  <c r="AO196" i="11"/>
  <c r="AN196" i="11"/>
  <c r="AM196" i="11"/>
  <c r="AQ195" i="11"/>
  <c r="AP195" i="11"/>
  <c r="AO195" i="11"/>
  <c r="AN195" i="11"/>
  <c r="AM195" i="11"/>
  <c r="AQ194" i="11"/>
  <c r="AP194" i="11"/>
  <c r="AO194" i="11"/>
  <c r="AN194" i="11"/>
  <c r="AM194" i="11"/>
  <c r="AQ193" i="11"/>
  <c r="AP193" i="11"/>
  <c r="AO193" i="11"/>
  <c r="AN193" i="11"/>
  <c r="AM193" i="11"/>
  <c r="AQ192" i="11"/>
  <c r="AP192" i="11"/>
  <c r="AO192" i="11"/>
  <c r="AN192" i="11"/>
  <c r="AM192" i="11"/>
  <c r="AQ191" i="11"/>
  <c r="AP191" i="11"/>
  <c r="AO191" i="11"/>
  <c r="AN191" i="11"/>
  <c r="AM191" i="11"/>
  <c r="AQ190" i="11"/>
  <c r="AP190" i="11"/>
  <c r="AO190" i="11"/>
  <c r="AN190" i="11"/>
  <c r="AM190" i="11"/>
  <c r="AQ189" i="11"/>
  <c r="AP189" i="11"/>
  <c r="AO189" i="11"/>
  <c r="AN189" i="11"/>
  <c r="AM189" i="11"/>
  <c r="AQ188" i="11"/>
  <c r="AP188" i="11"/>
  <c r="AO188" i="11"/>
  <c r="AN188" i="11"/>
  <c r="AM188" i="11"/>
  <c r="AQ187" i="11"/>
  <c r="AP187" i="11"/>
  <c r="AO187" i="11"/>
  <c r="AN187" i="11"/>
  <c r="AM187" i="11"/>
  <c r="AQ186" i="11"/>
  <c r="AP186" i="11"/>
  <c r="AO186" i="11"/>
  <c r="AN186" i="11"/>
  <c r="AM186" i="11"/>
  <c r="AQ185" i="11"/>
  <c r="AP185" i="11"/>
  <c r="AO185" i="11"/>
  <c r="AN185" i="11"/>
  <c r="AM185" i="11"/>
  <c r="AQ184" i="11"/>
  <c r="AP184" i="11"/>
  <c r="AO184" i="11"/>
  <c r="AN184" i="11"/>
  <c r="AM184" i="11"/>
  <c r="AQ183" i="11"/>
  <c r="AP183" i="11"/>
  <c r="AO183" i="11"/>
  <c r="AN183" i="11"/>
  <c r="AM183" i="11"/>
  <c r="AQ182" i="11"/>
  <c r="AP182" i="11"/>
  <c r="AO182" i="11"/>
  <c r="AN182" i="11"/>
  <c r="AM182" i="11"/>
  <c r="AQ181" i="11"/>
  <c r="AP181" i="11"/>
  <c r="AO181" i="11"/>
  <c r="AN181" i="11"/>
  <c r="AM181" i="11"/>
  <c r="AQ180" i="11"/>
  <c r="AP180" i="11"/>
  <c r="AO180" i="11"/>
  <c r="AN180" i="11"/>
  <c r="AM180" i="11"/>
  <c r="AQ179" i="11"/>
  <c r="AP179" i="11"/>
  <c r="AO179" i="11"/>
  <c r="AN179" i="11"/>
  <c r="AM179" i="11"/>
  <c r="AQ178" i="11"/>
  <c r="AP178" i="11"/>
  <c r="AO178" i="11"/>
  <c r="AN178" i="11"/>
  <c r="AM178" i="11"/>
  <c r="AQ177" i="11"/>
  <c r="AP177" i="11"/>
  <c r="AO177" i="11"/>
  <c r="AN177" i="11"/>
  <c r="AM177" i="11"/>
  <c r="AQ176" i="11"/>
  <c r="AP176" i="11"/>
  <c r="AO176" i="11"/>
  <c r="AN176" i="11"/>
  <c r="AM176" i="11"/>
  <c r="AQ175" i="11"/>
  <c r="AP175" i="11"/>
  <c r="AO175" i="11"/>
  <c r="AN175" i="11"/>
  <c r="AM175" i="11"/>
  <c r="AQ174" i="11"/>
  <c r="AP174" i="11"/>
  <c r="AO174" i="11"/>
  <c r="AN174" i="11"/>
  <c r="AM174" i="11"/>
  <c r="AQ173" i="11"/>
  <c r="AP173" i="11"/>
  <c r="AO173" i="11"/>
  <c r="AN173" i="11"/>
  <c r="AM173" i="11"/>
  <c r="AQ172" i="11"/>
  <c r="AP172" i="11"/>
  <c r="AO172" i="11"/>
  <c r="AN172" i="11"/>
  <c r="AM172" i="11"/>
  <c r="AQ171" i="11"/>
  <c r="AP171" i="11"/>
  <c r="AO171" i="11"/>
  <c r="AN171" i="11"/>
  <c r="AM171" i="11"/>
  <c r="AQ170" i="11"/>
  <c r="AP170" i="11"/>
  <c r="AO170" i="11"/>
  <c r="AN170" i="11"/>
  <c r="AM170" i="11"/>
  <c r="AQ169" i="11"/>
  <c r="AP169" i="11"/>
  <c r="AO169" i="11"/>
  <c r="AN169" i="11"/>
  <c r="AM169" i="11"/>
  <c r="AQ168" i="11"/>
  <c r="AP168" i="11"/>
  <c r="AO168" i="11"/>
  <c r="AN168" i="11"/>
  <c r="AM168" i="11"/>
  <c r="AQ167" i="11"/>
  <c r="AP167" i="11"/>
  <c r="AO167" i="11"/>
  <c r="AN167" i="11"/>
  <c r="AM167" i="11"/>
  <c r="AQ166" i="11"/>
  <c r="AP166" i="11"/>
  <c r="AO166" i="11"/>
  <c r="AN166" i="11"/>
  <c r="AM166" i="11"/>
  <c r="AQ165" i="11"/>
  <c r="AP165" i="11"/>
  <c r="AO165" i="11"/>
  <c r="AN165" i="11"/>
  <c r="AM165" i="11"/>
  <c r="AQ164" i="11"/>
  <c r="AP164" i="11"/>
  <c r="AO164" i="11"/>
  <c r="AN164" i="11"/>
  <c r="AM164" i="11"/>
  <c r="AQ163" i="11"/>
  <c r="AP163" i="11"/>
  <c r="AO163" i="11"/>
  <c r="AN163" i="11"/>
  <c r="AM163" i="11"/>
  <c r="AQ162" i="11"/>
  <c r="AP162" i="11"/>
  <c r="AO162" i="11"/>
  <c r="AN162" i="11"/>
  <c r="AM162" i="11"/>
  <c r="AQ161" i="11"/>
  <c r="AP161" i="11"/>
  <c r="AO161" i="11"/>
  <c r="AN161" i="11"/>
  <c r="AM161" i="11"/>
  <c r="AQ160" i="11"/>
  <c r="AP160" i="11"/>
  <c r="AO160" i="11"/>
  <c r="AN160" i="11"/>
  <c r="AM160" i="11"/>
  <c r="AQ159" i="11"/>
  <c r="AP159" i="11"/>
  <c r="AO159" i="11"/>
  <c r="AN159" i="11"/>
  <c r="AM159" i="11"/>
  <c r="AQ158" i="11"/>
  <c r="AP158" i="11"/>
  <c r="AO158" i="11"/>
  <c r="AN158" i="11"/>
  <c r="AM158" i="11"/>
  <c r="AQ157" i="11"/>
  <c r="AP157" i="11"/>
  <c r="AO157" i="11"/>
  <c r="AN157" i="11"/>
  <c r="AM157" i="11"/>
  <c r="AQ156" i="11"/>
  <c r="AP156" i="11"/>
  <c r="AO156" i="11"/>
  <c r="AN156" i="11"/>
  <c r="AM156" i="11"/>
  <c r="AQ155" i="11"/>
  <c r="AP155" i="11"/>
  <c r="AO155" i="11"/>
  <c r="AN155" i="11"/>
  <c r="AM155" i="11"/>
  <c r="AQ154" i="11"/>
  <c r="AP154" i="11"/>
  <c r="AO154" i="11"/>
  <c r="AN154" i="11"/>
  <c r="AM154" i="11"/>
  <c r="AQ153" i="11"/>
  <c r="AP153" i="11"/>
  <c r="AO153" i="11"/>
  <c r="AN153" i="11"/>
  <c r="AM153" i="11"/>
  <c r="AQ152" i="11"/>
  <c r="AP152" i="11"/>
  <c r="AO152" i="11"/>
  <c r="AN152" i="11"/>
  <c r="AM152" i="11"/>
  <c r="AQ151" i="11"/>
  <c r="AP151" i="11"/>
  <c r="AO151" i="11"/>
  <c r="AN151" i="11"/>
  <c r="AM151" i="11"/>
  <c r="AQ150" i="11"/>
  <c r="AP150" i="11"/>
  <c r="AO150" i="11"/>
  <c r="AN150" i="11"/>
  <c r="AM150" i="11"/>
  <c r="AQ149" i="11"/>
  <c r="AP149" i="11"/>
  <c r="AO149" i="11"/>
  <c r="AN149" i="11"/>
  <c r="AM149" i="11"/>
  <c r="AQ148" i="11"/>
  <c r="AP148" i="11"/>
  <c r="AO148" i="11"/>
  <c r="AN148" i="11"/>
  <c r="AM148" i="11"/>
  <c r="AQ147" i="11"/>
  <c r="AP147" i="11"/>
  <c r="AO147" i="11"/>
  <c r="AN147" i="11"/>
  <c r="AM147" i="11"/>
  <c r="AQ146" i="11"/>
  <c r="AP146" i="11"/>
  <c r="AO146" i="11"/>
  <c r="AN146" i="11"/>
  <c r="AM146" i="11"/>
  <c r="AQ145" i="11"/>
  <c r="AP145" i="11"/>
  <c r="AO145" i="11"/>
  <c r="AN145" i="11"/>
  <c r="AM145" i="11"/>
  <c r="AQ144" i="11"/>
  <c r="AP144" i="11"/>
  <c r="AO144" i="11"/>
  <c r="AN144" i="11"/>
  <c r="AM144" i="11"/>
  <c r="AQ143" i="11"/>
  <c r="AP143" i="11"/>
  <c r="AO143" i="11"/>
  <c r="AN143" i="11"/>
  <c r="AM143" i="11"/>
  <c r="AQ142" i="11"/>
  <c r="AP142" i="11"/>
  <c r="AO142" i="11"/>
  <c r="AN142" i="11"/>
  <c r="AM142" i="11"/>
  <c r="AQ141" i="11"/>
  <c r="AP141" i="11"/>
  <c r="AO141" i="11"/>
  <c r="AN141" i="11"/>
  <c r="AM141" i="11"/>
  <c r="AQ140" i="11"/>
  <c r="AP140" i="11"/>
  <c r="AO140" i="11"/>
  <c r="AN140" i="11"/>
  <c r="AM140" i="11"/>
  <c r="AQ139" i="11"/>
  <c r="AP139" i="11"/>
  <c r="AO139" i="11"/>
  <c r="AN139" i="11"/>
  <c r="AM139" i="11"/>
  <c r="AQ138" i="11"/>
  <c r="AP138" i="11"/>
  <c r="AO138" i="11"/>
  <c r="AN138" i="11"/>
  <c r="AM138" i="11"/>
  <c r="AQ137" i="11"/>
  <c r="AP137" i="11"/>
  <c r="AO137" i="11"/>
  <c r="AN137" i="11"/>
  <c r="AM137" i="11"/>
  <c r="AQ136" i="11"/>
  <c r="AP136" i="11"/>
  <c r="AO136" i="11"/>
  <c r="AN136" i="11"/>
  <c r="AM136" i="11"/>
  <c r="AQ135" i="11"/>
  <c r="AP135" i="11"/>
  <c r="AO135" i="11"/>
  <c r="AN135" i="11"/>
  <c r="AM135" i="11"/>
  <c r="AQ134" i="11"/>
  <c r="AP134" i="11"/>
  <c r="AO134" i="11"/>
  <c r="AN134" i="11"/>
  <c r="AM134" i="11"/>
  <c r="AQ133" i="11"/>
  <c r="AP133" i="11"/>
  <c r="AO133" i="11"/>
  <c r="AN133" i="11"/>
  <c r="AM133" i="11"/>
  <c r="AQ132" i="11"/>
  <c r="AP132" i="11"/>
  <c r="AO132" i="11"/>
  <c r="AN132" i="11"/>
  <c r="AM132" i="11"/>
  <c r="AQ131" i="11"/>
  <c r="AP131" i="11"/>
  <c r="AO131" i="11"/>
  <c r="AN131" i="11"/>
  <c r="AM131" i="11"/>
  <c r="AQ130" i="11"/>
  <c r="AP130" i="11"/>
  <c r="AO130" i="11"/>
  <c r="AN130" i="11"/>
  <c r="AM130" i="11"/>
  <c r="AQ129" i="11"/>
  <c r="AP129" i="11"/>
  <c r="AO129" i="11"/>
  <c r="AN129" i="11"/>
  <c r="AM129" i="11"/>
  <c r="AQ128" i="11"/>
  <c r="AP128" i="11"/>
  <c r="AO128" i="11"/>
  <c r="AN128" i="11"/>
  <c r="AM128" i="11"/>
  <c r="AQ127" i="11"/>
  <c r="AP127" i="11"/>
  <c r="AO127" i="11"/>
  <c r="AN127" i="11"/>
  <c r="AM127" i="11"/>
  <c r="AQ126" i="11"/>
  <c r="AP126" i="11"/>
  <c r="AO126" i="11"/>
  <c r="AN126" i="11"/>
  <c r="AM126" i="11"/>
  <c r="AQ125" i="11"/>
  <c r="AP125" i="11"/>
  <c r="AO125" i="11"/>
  <c r="AN125" i="11"/>
  <c r="AM125" i="11"/>
  <c r="AQ124" i="11"/>
  <c r="AP124" i="11"/>
  <c r="AO124" i="11"/>
  <c r="AN124" i="11"/>
  <c r="AM124" i="11"/>
  <c r="AQ123" i="11"/>
  <c r="AP123" i="11"/>
  <c r="AO123" i="11"/>
  <c r="AN123" i="11"/>
  <c r="AM123" i="11"/>
  <c r="AQ122" i="11"/>
  <c r="AP122" i="11"/>
  <c r="AO122" i="11"/>
  <c r="AN122" i="11"/>
  <c r="AM122" i="11"/>
  <c r="AQ121" i="11"/>
  <c r="AP121" i="11"/>
  <c r="AO121" i="11"/>
  <c r="AN121" i="11"/>
  <c r="AM121" i="11"/>
  <c r="AQ120" i="11"/>
  <c r="AP120" i="11"/>
  <c r="AO120" i="11"/>
  <c r="AN120" i="11"/>
  <c r="AM120" i="11"/>
  <c r="AQ119" i="11"/>
  <c r="AP119" i="11"/>
  <c r="AO119" i="11"/>
  <c r="AN119" i="11"/>
  <c r="AM119" i="11"/>
  <c r="AQ118" i="11"/>
  <c r="AP118" i="11"/>
  <c r="AO118" i="11"/>
  <c r="AN118" i="11"/>
  <c r="AM118" i="11"/>
  <c r="AQ117" i="11"/>
  <c r="AP117" i="11"/>
  <c r="AO117" i="11"/>
  <c r="AN117" i="11"/>
  <c r="AM117" i="11"/>
  <c r="AQ116" i="11"/>
  <c r="AP116" i="11"/>
  <c r="AO116" i="11"/>
  <c r="AN116" i="11"/>
  <c r="AM116" i="11"/>
  <c r="AQ115" i="11"/>
  <c r="AP115" i="11"/>
  <c r="AO115" i="11"/>
  <c r="AN115" i="11"/>
  <c r="AM115" i="11"/>
  <c r="AQ114" i="11"/>
  <c r="AP114" i="11"/>
  <c r="AO114" i="11"/>
  <c r="AN114" i="11"/>
  <c r="AM114" i="11"/>
  <c r="AQ113" i="11"/>
  <c r="AP113" i="11"/>
  <c r="AO113" i="11"/>
  <c r="AN113" i="11"/>
  <c r="AM113" i="11"/>
  <c r="AQ112" i="11"/>
  <c r="AP112" i="11"/>
  <c r="AO112" i="11"/>
  <c r="AN112" i="11"/>
  <c r="AM112" i="11"/>
  <c r="AQ111" i="11"/>
  <c r="AP111" i="11"/>
  <c r="AO111" i="11"/>
  <c r="AN111" i="11"/>
  <c r="AM111" i="11"/>
  <c r="AQ110" i="11"/>
  <c r="AP110" i="11"/>
  <c r="AO110" i="11"/>
  <c r="AN110" i="11"/>
  <c r="AM110" i="11"/>
  <c r="AQ109" i="11"/>
  <c r="AP109" i="11"/>
  <c r="AO109" i="11"/>
  <c r="AN109" i="11"/>
  <c r="AM109" i="11"/>
  <c r="AQ108" i="11"/>
  <c r="AP108" i="11"/>
  <c r="AO108" i="11"/>
  <c r="AN108" i="11"/>
  <c r="AM108" i="11"/>
  <c r="AQ107" i="11"/>
  <c r="AP107" i="11"/>
  <c r="AO107" i="11"/>
  <c r="AN107" i="11"/>
  <c r="AM107" i="11"/>
  <c r="AQ106" i="11"/>
  <c r="AP106" i="11"/>
  <c r="AO106" i="11"/>
  <c r="AN106" i="11"/>
  <c r="AM106" i="11"/>
  <c r="AQ105" i="11"/>
  <c r="AP105" i="11"/>
  <c r="AO105" i="11"/>
  <c r="AN105" i="11"/>
  <c r="AM105" i="11"/>
  <c r="AQ104" i="11"/>
  <c r="AP104" i="11"/>
  <c r="AO104" i="11"/>
  <c r="AN104" i="11"/>
  <c r="AM104" i="11"/>
  <c r="AQ103" i="11"/>
  <c r="AP103" i="11"/>
  <c r="AO103" i="11"/>
  <c r="AN103" i="11"/>
  <c r="AM103" i="11"/>
  <c r="AQ102" i="11"/>
  <c r="AP102" i="11"/>
  <c r="AO102" i="11"/>
  <c r="AN102" i="11"/>
  <c r="AM102" i="11"/>
  <c r="AQ101" i="11"/>
  <c r="AP101" i="11"/>
  <c r="AO101" i="11"/>
  <c r="AN101" i="11"/>
  <c r="AM101" i="11"/>
  <c r="AQ100" i="11"/>
  <c r="AP100" i="11"/>
  <c r="AO100" i="11"/>
  <c r="AN100" i="11"/>
  <c r="AM100" i="11"/>
  <c r="AQ99" i="11"/>
  <c r="AP99" i="11"/>
  <c r="AO99" i="11"/>
  <c r="AN99" i="11"/>
  <c r="AM99" i="11"/>
  <c r="AQ98" i="11"/>
  <c r="AP98" i="11"/>
  <c r="AO98" i="11"/>
  <c r="AN98" i="11"/>
  <c r="AM98" i="11"/>
  <c r="AQ97" i="11"/>
  <c r="AP97" i="11"/>
  <c r="AO97" i="11"/>
  <c r="AN97" i="11"/>
  <c r="AM97" i="11"/>
  <c r="AQ96" i="11"/>
  <c r="AP96" i="11"/>
  <c r="AO96" i="11"/>
  <c r="AN96" i="11"/>
  <c r="AM96" i="11"/>
  <c r="AQ95" i="11"/>
  <c r="AP95" i="11"/>
  <c r="AO95" i="11"/>
  <c r="AN95" i="11"/>
  <c r="AM95" i="11"/>
  <c r="AQ94" i="11"/>
  <c r="AP94" i="11"/>
  <c r="AO94" i="11"/>
  <c r="AN94" i="11"/>
  <c r="AM94" i="11"/>
  <c r="AQ93" i="11"/>
  <c r="AP93" i="11"/>
  <c r="AO93" i="11"/>
  <c r="AN93" i="11"/>
  <c r="AM93" i="11"/>
  <c r="AQ92" i="11"/>
  <c r="AP92" i="11"/>
  <c r="AO92" i="11"/>
  <c r="AN92" i="11"/>
  <c r="AM92" i="11"/>
  <c r="AQ91" i="11"/>
  <c r="AP91" i="11"/>
  <c r="AO91" i="11"/>
  <c r="AN91" i="11"/>
  <c r="AM91" i="11"/>
  <c r="AQ90" i="11"/>
  <c r="AP90" i="11"/>
  <c r="AO90" i="11"/>
  <c r="AN90" i="11"/>
  <c r="AM90" i="11"/>
  <c r="AQ89" i="11"/>
  <c r="AP89" i="11"/>
  <c r="AO89" i="11"/>
  <c r="AN89" i="11"/>
  <c r="AM89" i="11"/>
  <c r="AQ88" i="11"/>
  <c r="AP88" i="11"/>
  <c r="AO88" i="11"/>
  <c r="AN88" i="11"/>
  <c r="AM88" i="11"/>
  <c r="AT87" i="11"/>
  <c r="AS87" i="11"/>
  <c r="AR87" i="11"/>
  <c r="AQ87" i="11"/>
  <c r="AP87" i="11"/>
  <c r="AO87" i="11"/>
  <c r="AN87" i="11"/>
  <c r="AM87" i="11"/>
  <c r="AT86" i="11"/>
  <c r="AS86" i="11"/>
  <c r="AR86" i="11"/>
  <c r="AQ86" i="11"/>
  <c r="AP86" i="11"/>
  <c r="AO86" i="11"/>
  <c r="AN86" i="11"/>
  <c r="AM86" i="11"/>
  <c r="AT85" i="11"/>
  <c r="AS85" i="11"/>
  <c r="AR85" i="11"/>
  <c r="AQ85" i="11"/>
  <c r="AP85" i="11"/>
  <c r="AO85" i="11"/>
  <c r="AN85" i="11"/>
  <c r="AM85" i="11"/>
  <c r="AT84" i="11"/>
  <c r="AS84" i="11"/>
  <c r="AR84" i="11"/>
  <c r="AQ84" i="11"/>
  <c r="AP84" i="11"/>
  <c r="AO84" i="11"/>
  <c r="AN84" i="11"/>
  <c r="AM84" i="11"/>
  <c r="AT83" i="11"/>
  <c r="AS83" i="11"/>
  <c r="AR83" i="11"/>
  <c r="AQ83" i="11"/>
  <c r="AP83" i="11"/>
  <c r="AO83" i="11"/>
  <c r="AN83" i="11"/>
  <c r="AM83" i="11"/>
  <c r="AT82" i="11"/>
  <c r="AS82" i="11"/>
  <c r="AR82" i="11"/>
  <c r="AQ82" i="11"/>
  <c r="AP82" i="11"/>
  <c r="AO82" i="11"/>
  <c r="AN82" i="11"/>
  <c r="AM82" i="11"/>
  <c r="AT81" i="11"/>
  <c r="AS81" i="11"/>
  <c r="AR81" i="11"/>
  <c r="AQ81" i="11"/>
  <c r="AP81" i="11"/>
  <c r="AO81" i="11"/>
  <c r="AN81" i="11"/>
  <c r="AM81" i="11"/>
  <c r="AT80" i="11"/>
  <c r="AS80" i="11"/>
  <c r="AR80" i="11"/>
  <c r="AQ80" i="11"/>
  <c r="AP80" i="11"/>
  <c r="AO80" i="11"/>
  <c r="AN80" i="11"/>
  <c r="AM80" i="11"/>
  <c r="AT79" i="11"/>
  <c r="AS79" i="11"/>
  <c r="AR79" i="11"/>
  <c r="AQ79" i="11"/>
  <c r="AP79" i="11"/>
  <c r="AO79" i="11"/>
  <c r="AN79" i="11"/>
  <c r="AM79" i="11"/>
  <c r="AT78" i="11"/>
  <c r="AS78" i="11"/>
  <c r="AR78" i="11"/>
  <c r="AQ78" i="11"/>
  <c r="AP78" i="11"/>
  <c r="AO78" i="11"/>
  <c r="AN78" i="11"/>
  <c r="AM78" i="11"/>
  <c r="AT77" i="11"/>
  <c r="AS77" i="11"/>
  <c r="AR77" i="11"/>
  <c r="AQ77" i="11"/>
  <c r="AP77" i="11"/>
  <c r="AO77" i="11"/>
  <c r="AN77" i="11"/>
  <c r="AM77" i="11"/>
  <c r="AT76" i="11"/>
  <c r="AS76" i="11"/>
  <c r="AR76" i="11"/>
  <c r="AQ76" i="11"/>
  <c r="AP76" i="11"/>
  <c r="AO76" i="11"/>
  <c r="AN76" i="11"/>
  <c r="AM76" i="11"/>
  <c r="AT75" i="11"/>
  <c r="AS75" i="11"/>
  <c r="AR75" i="11"/>
  <c r="AQ75" i="11"/>
  <c r="AP75" i="11"/>
  <c r="AO75" i="11"/>
  <c r="AN75" i="11"/>
  <c r="AM75" i="11"/>
  <c r="AT74" i="11"/>
  <c r="AS74" i="11"/>
  <c r="AR74" i="11"/>
  <c r="AQ74" i="11"/>
  <c r="AP74" i="11"/>
  <c r="AO74" i="11"/>
  <c r="AN74" i="11"/>
  <c r="AM74" i="11"/>
  <c r="AT73" i="11"/>
  <c r="AS73" i="11"/>
  <c r="AR73" i="11"/>
  <c r="AQ73" i="11"/>
  <c r="AP73" i="11"/>
  <c r="AO73" i="11"/>
  <c r="AN73" i="11"/>
  <c r="AM73" i="11"/>
  <c r="AT72" i="11"/>
  <c r="AS72" i="11"/>
  <c r="AR72" i="11"/>
  <c r="AQ72" i="11"/>
  <c r="AP72" i="11"/>
  <c r="AO72" i="11"/>
  <c r="AN72" i="11"/>
  <c r="AM72" i="11"/>
  <c r="AT71" i="11"/>
  <c r="AS71" i="11"/>
  <c r="AR71" i="11"/>
  <c r="AQ71" i="11"/>
  <c r="AP71" i="11"/>
  <c r="AO71" i="11"/>
  <c r="AN71" i="11"/>
  <c r="AM71" i="11"/>
  <c r="AT70" i="11"/>
  <c r="AS70" i="11"/>
  <c r="AR70" i="11"/>
  <c r="AQ70" i="11"/>
  <c r="AP70" i="11"/>
  <c r="AO70" i="11"/>
  <c r="AN70" i="11"/>
  <c r="AM70" i="11"/>
  <c r="AT69" i="11"/>
  <c r="AS69" i="11"/>
  <c r="AR69" i="11"/>
  <c r="AQ69" i="11"/>
  <c r="AP69" i="11"/>
  <c r="AO69" i="11"/>
  <c r="AN69" i="11"/>
  <c r="AM69" i="11"/>
  <c r="AT68" i="11"/>
  <c r="AS68" i="11"/>
  <c r="AR68" i="11"/>
  <c r="AQ68" i="11"/>
  <c r="AP68" i="11"/>
  <c r="AO68" i="11"/>
  <c r="AN68" i="11"/>
  <c r="AM68" i="11"/>
  <c r="AT67" i="11"/>
  <c r="AS67" i="11"/>
  <c r="AR67" i="11"/>
  <c r="AQ67" i="11"/>
  <c r="AP67" i="11"/>
  <c r="AO67" i="11"/>
  <c r="AN67" i="11"/>
  <c r="AM67" i="11"/>
  <c r="AT66" i="11"/>
  <c r="AS66" i="11"/>
  <c r="AR66" i="11"/>
  <c r="AQ66" i="11"/>
  <c r="AP66" i="11"/>
  <c r="AO66" i="11"/>
  <c r="AN66" i="11"/>
  <c r="AM66" i="11"/>
  <c r="AT65" i="11"/>
  <c r="AS65" i="11"/>
  <c r="AR65" i="11"/>
  <c r="AQ65" i="11"/>
  <c r="AP65" i="11"/>
  <c r="AO65" i="11"/>
  <c r="AN65" i="11"/>
  <c r="AM65" i="11"/>
  <c r="AT64" i="11"/>
  <c r="AS64" i="11"/>
  <c r="AR64" i="11"/>
  <c r="AQ64" i="11"/>
  <c r="AP64" i="11"/>
  <c r="AO64" i="11"/>
  <c r="AN64" i="11"/>
  <c r="AM64" i="11"/>
  <c r="AT63" i="11"/>
  <c r="AS63" i="11"/>
  <c r="AR63" i="11"/>
  <c r="AQ63" i="11"/>
  <c r="AP63" i="11"/>
  <c r="AO63" i="11"/>
  <c r="AN63" i="11"/>
  <c r="AM63" i="11"/>
  <c r="AT62" i="11"/>
  <c r="AS62" i="11"/>
  <c r="AR62" i="11"/>
  <c r="AQ62" i="11"/>
  <c r="AP62" i="11"/>
  <c r="AO62" i="11"/>
  <c r="AN62" i="11"/>
  <c r="AM62" i="11"/>
  <c r="AT61" i="11"/>
  <c r="AS61" i="11"/>
  <c r="AR61" i="11"/>
  <c r="AQ61" i="11"/>
  <c r="AP61" i="11"/>
  <c r="AO61" i="11"/>
  <c r="AN61" i="11"/>
  <c r="AM61" i="11"/>
  <c r="AT60" i="11"/>
  <c r="AS60" i="11"/>
  <c r="AR60" i="11"/>
  <c r="AQ60" i="11"/>
  <c r="AP60" i="11"/>
  <c r="AO60" i="11"/>
  <c r="AN60" i="11"/>
  <c r="AM60" i="11"/>
  <c r="AT59" i="11"/>
  <c r="AS59" i="11"/>
  <c r="AR59" i="11"/>
  <c r="AQ59" i="11"/>
  <c r="AP59" i="11"/>
  <c r="AO59" i="11"/>
  <c r="AN59" i="11"/>
  <c r="AM59" i="11"/>
  <c r="AT58" i="11"/>
  <c r="AS58" i="11"/>
  <c r="AR58" i="11"/>
  <c r="AQ58" i="11"/>
  <c r="AP58" i="11"/>
  <c r="AO58" i="11"/>
  <c r="AN58" i="11"/>
  <c r="AM58" i="11"/>
  <c r="AT57" i="11"/>
  <c r="AS57" i="11"/>
  <c r="AR57" i="11"/>
  <c r="AQ57" i="11"/>
  <c r="AP57" i="11"/>
  <c r="AO57" i="11"/>
  <c r="AN57" i="11"/>
  <c r="AM57" i="11"/>
  <c r="AT56" i="11"/>
  <c r="AS56" i="11"/>
  <c r="AR56" i="11"/>
  <c r="AQ56" i="11"/>
  <c r="AP56" i="11"/>
  <c r="AO56" i="11"/>
  <c r="AN56" i="11"/>
  <c r="AM56" i="11"/>
  <c r="AT55" i="11"/>
  <c r="AS55" i="11"/>
  <c r="AR55" i="11"/>
  <c r="AQ55" i="11"/>
  <c r="AP55" i="11"/>
  <c r="AO55" i="11"/>
  <c r="AN55" i="11"/>
  <c r="AM55" i="11"/>
  <c r="AT54" i="11"/>
  <c r="AS54" i="11"/>
  <c r="AR54" i="11"/>
  <c r="AQ54" i="11"/>
  <c r="AP54" i="11"/>
  <c r="AO54" i="11"/>
  <c r="AN54" i="11"/>
  <c r="AM54" i="11"/>
  <c r="AT53" i="11"/>
  <c r="AS53" i="11"/>
  <c r="AR53" i="11"/>
  <c r="AQ53" i="11"/>
  <c r="AP53" i="11"/>
  <c r="AO53" i="11"/>
  <c r="AN53" i="11"/>
  <c r="AM53" i="11"/>
  <c r="AT52" i="11"/>
  <c r="AS52" i="11"/>
  <c r="AR52" i="11"/>
  <c r="AQ52" i="11"/>
  <c r="AP52" i="11"/>
  <c r="AO52" i="11"/>
  <c r="AN52" i="11"/>
  <c r="AM52" i="11"/>
  <c r="AT51" i="11"/>
  <c r="AS51" i="11"/>
  <c r="AR51" i="11"/>
  <c r="AQ51" i="11"/>
  <c r="AP51" i="11"/>
  <c r="AO51" i="11"/>
  <c r="AN51" i="11"/>
  <c r="AM51" i="11"/>
  <c r="AT50" i="11"/>
  <c r="AS50" i="11"/>
  <c r="AR50" i="11"/>
  <c r="AQ50" i="11"/>
  <c r="AP50" i="11"/>
  <c r="AO50" i="11"/>
  <c r="AN50" i="11"/>
  <c r="AM50" i="11"/>
  <c r="AT49" i="11"/>
  <c r="AS49" i="11"/>
  <c r="AR49" i="11"/>
  <c r="AQ49" i="11"/>
  <c r="AP49" i="11"/>
  <c r="AO49" i="11"/>
  <c r="AN49" i="11"/>
  <c r="AM49" i="11"/>
  <c r="AT48" i="11"/>
  <c r="AS48" i="11"/>
  <c r="AR48" i="11"/>
  <c r="AQ48" i="11"/>
  <c r="AP48" i="11"/>
  <c r="AO48" i="11"/>
  <c r="AN48" i="11"/>
  <c r="AM48" i="11"/>
  <c r="AT47" i="11"/>
  <c r="AS47" i="11"/>
  <c r="AQ47" i="11"/>
  <c r="AP47" i="11"/>
  <c r="AO47" i="11"/>
  <c r="AN47" i="11"/>
  <c r="AM47" i="11"/>
  <c r="AT46" i="11"/>
  <c r="AS46" i="11"/>
  <c r="AQ46" i="11"/>
  <c r="AP46" i="11"/>
  <c r="AO46" i="11"/>
  <c r="AN46" i="11"/>
  <c r="AM46" i="11"/>
  <c r="AT45" i="11"/>
  <c r="AS45" i="11"/>
  <c r="AQ45" i="11"/>
  <c r="AP45" i="11"/>
  <c r="AO45" i="11"/>
  <c r="AN45" i="11"/>
  <c r="AM45" i="11"/>
  <c r="AT44" i="11"/>
  <c r="AS44" i="11"/>
  <c r="AQ44" i="11"/>
  <c r="AP44" i="11"/>
  <c r="AO44" i="11"/>
  <c r="AN44" i="11"/>
  <c r="AM44" i="11"/>
  <c r="AT43" i="11"/>
  <c r="AS43" i="11"/>
  <c r="AQ43" i="11"/>
  <c r="AP43" i="11"/>
  <c r="AO43" i="11"/>
  <c r="AN43" i="11"/>
  <c r="AM43" i="11"/>
  <c r="AT42" i="11"/>
  <c r="AS42" i="11"/>
  <c r="AQ42" i="11"/>
  <c r="AP42" i="11"/>
  <c r="AO42" i="11"/>
  <c r="AN42" i="11"/>
  <c r="AM42" i="11"/>
  <c r="AT41" i="11"/>
  <c r="AS41" i="11"/>
  <c r="AQ41" i="11"/>
  <c r="AP41" i="11"/>
  <c r="AO41" i="11"/>
  <c r="AN41" i="11"/>
  <c r="AM41" i="11"/>
  <c r="AT40" i="11"/>
  <c r="AS40" i="11"/>
  <c r="AQ40" i="11"/>
  <c r="AP40" i="11"/>
  <c r="AO40" i="11"/>
  <c r="AN40" i="11"/>
  <c r="AM40" i="11"/>
  <c r="AT39" i="11"/>
  <c r="AS39" i="11"/>
  <c r="AQ39" i="11"/>
  <c r="AP39" i="11"/>
  <c r="AO39" i="11"/>
  <c r="AN39" i="11"/>
  <c r="AM39" i="11"/>
  <c r="AT38" i="11"/>
  <c r="AS38" i="11"/>
  <c r="AQ38" i="11"/>
  <c r="AP38" i="11"/>
  <c r="AO38" i="11"/>
  <c r="AN38" i="11"/>
  <c r="AM38" i="11"/>
  <c r="AT37" i="11"/>
  <c r="AS37" i="11"/>
  <c r="AQ37" i="11"/>
  <c r="AP37" i="11"/>
  <c r="AO37" i="11"/>
  <c r="AN37" i="11"/>
  <c r="AM37" i="11"/>
  <c r="AT36" i="11"/>
  <c r="AS36" i="11"/>
  <c r="AQ36" i="11"/>
  <c r="AP36" i="11"/>
  <c r="AO36" i="11"/>
  <c r="AN36" i="11"/>
  <c r="AM36" i="11"/>
  <c r="AT35" i="11"/>
  <c r="AS35" i="11"/>
  <c r="AQ35" i="11"/>
  <c r="AP35" i="11"/>
  <c r="AO35" i="11"/>
  <c r="AN35" i="11"/>
  <c r="AM35" i="11"/>
  <c r="AT34" i="11"/>
  <c r="AS34" i="11"/>
  <c r="AQ34" i="11"/>
  <c r="AP34" i="11"/>
  <c r="AO34" i="11"/>
  <c r="AN34" i="11"/>
  <c r="AM34" i="11"/>
  <c r="AT33" i="11"/>
  <c r="AS33" i="11"/>
  <c r="AQ33" i="11"/>
  <c r="AP33" i="11"/>
  <c r="AO33" i="11"/>
  <c r="AN33" i="11"/>
  <c r="AM33" i="11"/>
  <c r="U31" i="11"/>
  <c r="C31" i="11"/>
  <c r="W26" i="11"/>
  <c r="W8" i="11" s="1"/>
  <c r="E26" i="11"/>
  <c r="W25" i="11"/>
  <c r="W7" i="11" s="1"/>
  <c r="E25" i="11"/>
  <c r="E7" i="11" s="1"/>
  <c r="W24" i="11"/>
  <c r="W6" i="11" s="1"/>
  <c r="E24" i="11"/>
  <c r="W23" i="11"/>
  <c r="W5" i="11" s="1"/>
  <c r="E23" i="11"/>
  <c r="U13" i="11"/>
  <c r="C13" i="11"/>
  <c r="R10" i="11"/>
  <c r="AJ8" i="11"/>
  <c r="AI8" i="11"/>
  <c r="AH8" i="11"/>
  <c r="AB8" i="11"/>
  <c r="AA8" i="11"/>
  <c r="Z8" i="11"/>
  <c r="Y8" i="11"/>
  <c r="X8" i="11"/>
  <c r="R8" i="11"/>
  <c r="Q8" i="11"/>
  <c r="P8" i="11"/>
  <c r="J8" i="11"/>
  <c r="I8" i="11"/>
  <c r="H8" i="11"/>
  <c r="G8" i="11"/>
  <c r="F8" i="11"/>
  <c r="E8" i="11"/>
  <c r="AJ7" i="11"/>
  <c r="AI7" i="11"/>
  <c r="AH7" i="11"/>
  <c r="AB7" i="11"/>
  <c r="AA7" i="11"/>
  <c r="Z7" i="11"/>
  <c r="Y7" i="11"/>
  <c r="X7" i="11"/>
  <c r="R7" i="11"/>
  <c r="Q7" i="11"/>
  <c r="P7" i="11"/>
  <c r="J7" i="11"/>
  <c r="I7" i="11"/>
  <c r="H7" i="11"/>
  <c r="G7" i="11"/>
  <c r="F7" i="11"/>
  <c r="AJ6" i="11"/>
  <c r="AI6" i="11"/>
  <c r="AH6" i="11"/>
  <c r="AB6" i="11"/>
  <c r="AA6" i="11"/>
  <c r="Z6" i="11"/>
  <c r="Y6" i="11"/>
  <c r="X6" i="11"/>
  <c r="R6" i="11"/>
  <c r="Q6" i="11"/>
  <c r="Q10" i="11" s="1"/>
  <c r="P6" i="11"/>
  <c r="P10" i="11" s="1"/>
  <c r="J6" i="11"/>
  <c r="I6" i="11"/>
  <c r="H6" i="11"/>
  <c r="G6" i="11"/>
  <c r="F6" i="11"/>
  <c r="E6" i="11"/>
  <c r="AJ5" i="11"/>
  <c r="AJ10" i="11" s="1"/>
  <c r="AI5" i="11"/>
  <c r="AH5" i="11"/>
  <c r="AB5" i="11"/>
  <c r="AA5" i="11"/>
  <c r="Z5" i="11"/>
  <c r="Y5" i="11"/>
  <c r="X5" i="11"/>
  <c r="R5" i="11"/>
  <c r="Q5" i="11"/>
  <c r="P5" i="11"/>
  <c r="J5" i="11"/>
  <c r="I5" i="11"/>
  <c r="H5" i="11"/>
  <c r="G5" i="11"/>
  <c r="F5" i="11"/>
  <c r="E5" i="11"/>
  <c r="AL2" i="11"/>
  <c r="U2" i="11"/>
  <c r="T2" i="11"/>
  <c r="C2" i="11"/>
  <c r="Z654" i="10"/>
  <c r="G654" i="10"/>
  <c r="F654" i="10"/>
  <c r="X653" i="10"/>
  <c r="AB652" i="10"/>
  <c r="AA652" i="10"/>
  <c r="Z652" i="10"/>
  <c r="Y652" i="10"/>
  <c r="X652" i="10"/>
  <c r="AB651" i="10"/>
  <c r="I651" i="10"/>
  <c r="H651" i="10"/>
  <c r="AB649" i="10"/>
  <c r="AB654" i="10" s="1"/>
  <c r="AA649" i="10"/>
  <c r="AA654" i="10" s="1"/>
  <c r="Z649" i="10"/>
  <c r="Y649" i="10"/>
  <c r="X649" i="10"/>
  <c r="J649" i="10"/>
  <c r="I649" i="10"/>
  <c r="H649" i="10"/>
  <c r="G649" i="10"/>
  <c r="F649" i="10"/>
  <c r="AB648" i="10"/>
  <c r="AB653" i="10" s="1"/>
  <c r="AA648" i="10"/>
  <c r="AA653" i="10" s="1"/>
  <c r="Z648" i="10"/>
  <c r="Y648" i="10"/>
  <c r="X648" i="10"/>
  <c r="J648" i="10"/>
  <c r="J653" i="10" s="1"/>
  <c r="I648" i="10"/>
  <c r="I653" i="10" s="1"/>
  <c r="H648" i="10"/>
  <c r="H653" i="10" s="1"/>
  <c r="G648" i="10"/>
  <c r="G653" i="10" s="1"/>
  <c r="F648" i="10"/>
  <c r="F653" i="10" s="1"/>
  <c r="AB647" i="10"/>
  <c r="AA647" i="10"/>
  <c r="Z647" i="10"/>
  <c r="Y647" i="10"/>
  <c r="X647" i="10"/>
  <c r="J647" i="10"/>
  <c r="J652" i="10" s="1"/>
  <c r="I647" i="10"/>
  <c r="H647" i="10"/>
  <c r="G647" i="10"/>
  <c r="G652" i="10" s="1"/>
  <c r="F647" i="10"/>
  <c r="F652" i="10" s="1"/>
  <c r="AB646" i="10"/>
  <c r="AA646" i="10"/>
  <c r="Z646" i="10"/>
  <c r="Y646" i="10"/>
  <c r="X646" i="10"/>
  <c r="J646" i="10"/>
  <c r="I646" i="10"/>
  <c r="H646" i="10"/>
  <c r="G646" i="10"/>
  <c r="G651" i="10" s="1"/>
  <c r="F646" i="10"/>
  <c r="F651" i="10" s="1"/>
  <c r="AB644" i="10"/>
  <c r="AA644" i="10"/>
  <c r="Z644" i="10"/>
  <c r="Y644" i="10"/>
  <c r="Y654" i="10" s="1"/>
  <c r="X644" i="10"/>
  <c r="J644" i="10"/>
  <c r="J654" i="10" s="1"/>
  <c r="I644" i="10"/>
  <c r="I654" i="10" s="1"/>
  <c r="H644" i="10"/>
  <c r="H654" i="10" s="1"/>
  <c r="G644" i="10"/>
  <c r="F644" i="10"/>
  <c r="AB643" i="10"/>
  <c r="AA643" i="10"/>
  <c r="Z643" i="10"/>
  <c r="Z653" i="10" s="1"/>
  <c r="Y643" i="10"/>
  <c r="X643" i="10"/>
  <c r="J643" i="10"/>
  <c r="I643" i="10"/>
  <c r="H643" i="10"/>
  <c r="G643" i="10"/>
  <c r="F643" i="10"/>
  <c r="AB642" i="10"/>
  <c r="AA642" i="10"/>
  <c r="Z642" i="10"/>
  <c r="Y642" i="10"/>
  <c r="X642" i="10"/>
  <c r="J642" i="10"/>
  <c r="I642" i="10"/>
  <c r="I652" i="10" s="1"/>
  <c r="H642" i="10"/>
  <c r="H652" i="10" s="1"/>
  <c r="G642" i="10"/>
  <c r="F642" i="10"/>
  <c r="AB641" i="10"/>
  <c r="AA641" i="10"/>
  <c r="AA651" i="10" s="1"/>
  <c r="Z641" i="10"/>
  <c r="Y641" i="10"/>
  <c r="Y651" i="10" s="1"/>
  <c r="X641" i="10"/>
  <c r="J641" i="10"/>
  <c r="J651" i="10" s="1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E8" i="10" s="1"/>
  <c r="W25" i="10"/>
  <c r="W7" i="10" s="1"/>
  <c r="E25" i="10"/>
  <c r="E7" i="10" s="1"/>
  <c r="W24" i="10"/>
  <c r="W6" i="10" s="1"/>
  <c r="E24" i="10"/>
  <c r="W23" i="10"/>
  <c r="W5" i="10" s="1"/>
  <c r="E23" i="10"/>
  <c r="U13" i="10"/>
  <c r="C13" i="10"/>
  <c r="AJ10" i="10"/>
  <c r="R10" i="10"/>
  <c r="AJ8" i="10"/>
  <c r="AI8" i="10"/>
  <c r="AH8" i="10"/>
  <c r="AB8" i="10"/>
  <c r="AA8" i="10"/>
  <c r="Z8" i="10"/>
  <c r="Y8" i="10"/>
  <c r="X8" i="10"/>
  <c r="W8" i="10"/>
  <c r="R8" i="10"/>
  <c r="Q8" i="10"/>
  <c r="P8" i="10"/>
  <c r="J8" i="10"/>
  <c r="I8" i="10"/>
  <c r="H8" i="10"/>
  <c r="G8" i="10"/>
  <c r="F8" i="10"/>
  <c r="AJ7" i="10"/>
  <c r="AI7" i="10"/>
  <c r="AH7" i="10"/>
  <c r="AB7" i="10"/>
  <c r="AA7" i="10"/>
  <c r="Z7" i="10"/>
  <c r="Y7" i="10"/>
  <c r="X7" i="10"/>
  <c r="R7" i="10"/>
  <c r="Q7" i="10"/>
  <c r="P7" i="10"/>
  <c r="J7" i="10"/>
  <c r="I7" i="10"/>
  <c r="H7" i="10"/>
  <c r="G7" i="10"/>
  <c r="F7" i="10"/>
  <c r="AJ6" i="10"/>
  <c r="AI6" i="10"/>
  <c r="AH6" i="10"/>
  <c r="AB6" i="10"/>
  <c r="AA6" i="10"/>
  <c r="Z6" i="10"/>
  <c r="Y6" i="10"/>
  <c r="X6" i="10"/>
  <c r="R6" i="10"/>
  <c r="Q6" i="10"/>
  <c r="P6" i="10"/>
  <c r="J6" i="10"/>
  <c r="I6" i="10"/>
  <c r="H6" i="10"/>
  <c r="G6" i="10"/>
  <c r="F6" i="10"/>
  <c r="E6" i="10"/>
  <c r="AJ5" i="10"/>
  <c r="AI5" i="10"/>
  <c r="AH5" i="10"/>
  <c r="AH10" i="10" s="1"/>
  <c r="AB5" i="10"/>
  <c r="AA5" i="10"/>
  <c r="Z5" i="10"/>
  <c r="Y5" i="10"/>
  <c r="X5" i="10"/>
  <c r="R5" i="10"/>
  <c r="Q5" i="10"/>
  <c r="P5" i="10"/>
  <c r="J5" i="10"/>
  <c r="I5" i="10"/>
  <c r="H5" i="10"/>
  <c r="G5" i="10"/>
  <c r="F5" i="10"/>
  <c r="E5" i="10"/>
  <c r="AL2" i="10"/>
  <c r="U2" i="10"/>
  <c r="T2" i="10"/>
  <c r="C2" i="10"/>
  <c r="AA654" i="9"/>
  <c r="Z654" i="9"/>
  <c r="H654" i="9"/>
  <c r="G654" i="9"/>
  <c r="Y653" i="9"/>
  <c r="X653" i="9"/>
  <c r="AA652" i="9"/>
  <c r="Y652" i="9"/>
  <c r="H652" i="9"/>
  <c r="AB651" i="9"/>
  <c r="J651" i="9"/>
  <c r="I651" i="9"/>
  <c r="AB649" i="9"/>
  <c r="AA649" i="9"/>
  <c r="Z649" i="9"/>
  <c r="Y649" i="9"/>
  <c r="X649" i="9"/>
  <c r="J649" i="9"/>
  <c r="J654" i="9" s="1"/>
  <c r="I649" i="9"/>
  <c r="I654" i="9" s="1"/>
  <c r="H649" i="9"/>
  <c r="G649" i="9"/>
  <c r="F649" i="9"/>
  <c r="AB648" i="9"/>
  <c r="AA648" i="9"/>
  <c r="Z648" i="9"/>
  <c r="Z653" i="9" s="1"/>
  <c r="Y648" i="9"/>
  <c r="X648" i="9"/>
  <c r="J648" i="9"/>
  <c r="J653" i="9" s="1"/>
  <c r="I648" i="9"/>
  <c r="I653" i="9" s="1"/>
  <c r="H648" i="9"/>
  <c r="G648" i="9"/>
  <c r="F648" i="9"/>
  <c r="AB647" i="9"/>
  <c r="AA647" i="9"/>
  <c r="Z647" i="9"/>
  <c r="Y647" i="9"/>
  <c r="X647" i="9"/>
  <c r="X652" i="9" s="1"/>
  <c r="J647" i="9"/>
  <c r="J652" i="9" s="1"/>
  <c r="I647" i="9"/>
  <c r="H647" i="9"/>
  <c r="G647" i="9"/>
  <c r="G652" i="9" s="1"/>
  <c r="F647" i="9"/>
  <c r="F652" i="9" s="1"/>
  <c r="AB646" i="9"/>
  <c r="AA646" i="9"/>
  <c r="Z646" i="9"/>
  <c r="Y646" i="9"/>
  <c r="Y651" i="9" s="1"/>
  <c r="X646" i="9"/>
  <c r="X651" i="9" s="1"/>
  <c r="J646" i="9"/>
  <c r="I646" i="9"/>
  <c r="H646" i="9"/>
  <c r="G646" i="9"/>
  <c r="F646" i="9"/>
  <c r="F651" i="9" s="1"/>
  <c r="AB644" i="9"/>
  <c r="AB654" i="9" s="1"/>
  <c r="AA644" i="9"/>
  <c r="Z644" i="9"/>
  <c r="Y644" i="9"/>
  <c r="Y654" i="9" s="1"/>
  <c r="X644" i="9"/>
  <c r="J644" i="9"/>
  <c r="I644" i="9"/>
  <c r="H644" i="9"/>
  <c r="G644" i="9"/>
  <c r="F644" i="9"/>
  <c r="F654" i="9" s="1"/>
  <c r="AB643" i="9"/>
  <c r="AA643" i="9"/>
  <c r="AA653" i="9" s="1"/>
  <c r="Z643" i="9"/>
  <c r="Y643" i="9"/>
  <c r="X643" i="9"/>
  <c r="J643" i="9"/>
  <c r="I643" i="9"/>
  <c r="H643" i="9"/>
  <c r="G643" i="9"/>
  <c r="F643" i="9"/>
  <c r="AB642" i="9"/>
  <c r="AA642" i="9"/>
  <c r="Z642" i="9"/>
  <c r="Y642" i="9"/>
  <c r="X642" i="9"/>
  <c r="J642" i="9"/>
  <c r="I642" i="9"/>
  <c r="H642" i="9"/>
  <c r="G642" i="9"/>
  <c r="F642" i="9"/>
  <c r="AB641" i="9"/>
  <c r="AA641" i="9"/>
  <c r="Z641" i="9"/>
  <c r="Y641" i="9"/>
  <c r="X641" i="9"/>
  <c r="J641" i="9"/>
  <c r="I641" i="9"/>
  <c r="H641" i="9"/>
  <c r="H651" i="9" s="1"/>
  <c r="G641" i="9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E26" i="9"/>
  <c r="E8" i="9" s="1"/>
  <c r="W25" i="9"/>
  <c r="E25" i="9"/>
  <c r="W24" i="9"/>
  <c r="W6" i="9" s="1"/>
  <c r="E24" i="9"/>
  <c r="W23" i="9"/>
  <c r="W5" i="9" s="1"/>
  <c r="E23" i="9"/>
  <c r="E5" i="9" s="1"/>
  <c r="U13" i="9"/>
  <c r="C13" i="9"/>
  <c r="AJ10" i="9"/>
  <c r="AJ8" i="9"/>
  <c r="AI8" i="9"/>
  <c r="AH8" i="9"/>
  <c r="AB8" i="9"/>
  <c r="AA8" i="9"/>
  <c r="Z8" i="9"/>
  <c r="Y8" i="9"/>
  <c r="X8" i="9"/>
  <c r="W8" i="9"/>
  <c r="R8" i="9"/>
  <c r="Q8" i="9"/>
  <c r="P8" i="9"/>
  <c r="J8" i="9"/>
  <c r="I8" i="9"/>
  <c r="H8" i="9"/>
  <c r="G8" i="9"/>
  <c r="F8" i="9"/>
  <c r="AJ7" i="9"/>
  <c r="AI7" i="9"/>
  <c r="AH7" i="9"/>
  <c r="AB7" i="9"/>
  <c r="AA7" i="9"/>
  <c r="Z7" i="9"/>
  <c r="Y7" i="9"/>
  <c r="X7" i="9"/>
  <c r="W7" i="9"/>
  <c r="R7" i="9"/>
  <c r="Q7" i="9"/>
  <c r="Q10" i="9" s="1"/>
  <c r="P7" i="9"/>
  <c r="J7" i="9"/>
  <c r="I7" i="9"/>
  <c r="H7" i="9"/>
  <c r="G7" i="9"/>
  <c r="F7" i="9"/>
  <c r="E7" i="9"/>
  <c r="AJ6" i="9"/>
  <c r="AI6" i="9"/>
  <c r="AH6" i="9"/>
  <c r="AB6" i="9"/>
  <c r="AA6" i="9"/>
  <c r="Z6" i="9"/>
  <c r="Y6" i="9"/>
  <c r="X6" i="9"/>
  <c r="R6" i="9"/>
  <c r="Q6" i="9"/>
  <c r="P6" i="9"/>
  <c r="J6" i="9"/>
  <c r="I6" i="9"/>
  <c r="H6" i="9"/>
  <c r="G6" i="9"/>
  <c r="F6" i="9"/>
  <c r="E6" i="9"/>
  <c r="AJ5" i="9"/>
  <c r="AI5" i="9"/>
  <c r="AH5" i="9"/>
  <c r="AB5" i="9"/>
  <c r="AA5" i="9"/>
  <c r="Z5" i="9"/>
  <c r="Y5" i="9"/>
  <c r="X5" i="9"/>
  <c r="R5" i="9"/>
  <c r="R10" i="9" s="1"/>
  <c r="Q5" i="9"/>
  <c r="P5" i="9"/>
  <c r="J5" i="9"/>
  <c r="I5" i="9"/>
  <c r="H5" i="9"/>
  <c r="G5" i="9"/>
  <c r="F5" i="9"/>
  <c r="AL2" i="9"/>
  <c r="U2" i="9"/>
  <c r="T2" i="9"/>
  <c r="C2" i="9"/>
  <c r="M112" i="6"/>
  <c r="L112" i="6"/>
  <c r="F109" i="6"/>
  <c r="B107" i="6"/>
  <c r="F106" i="6"/>
  <c r="F107" i="6" s="1"/>
  <c r="F108" i="6" s="1"/>
  <c r="B106" i="6"/>
  <c r="L103" i="6"/>
  <c r="F103" i="6"/>
  <c r="M101" i="6"/>
  <c r="L101" i="6"/>
  <c r="B95" i="6"/>
  <c r="F92" i="6"/>
  <c r="L92" i="6" s="1"/>
  <c r="M90" i="6"/>
  <c r="L90" i="6"/>
  <c r="F84" i="6"/>
  <c r="F85" i="6" s="1"/>
  <c r="F86" i="6" s="1"/>
  <c r="F87" i="6" s="1"/>
  <c r="B84" i="6"/>
  <c r="M83" i="6"/>
  <c r="L83" i="6"/>
  <c r="L81" i="6"/>
  <c r="F81" i="6"/>
  <c r="M79" i="6"/>
  <c r="L79" i="6"/>
  <c r="F74" i="6"/>
  <c r="F75" i="6" s="1"/>
  <c r="F76" i="6" s="1"/>
  <c r="F73" i="6"/>
  <c r="B73" i="6"/>
  <c r="L70" i="6"/>
  <c r="F70" i="6"/>
  <c r="M68" i="6"/>
  <c r="L68" i="6"/>
  <c r="B62" i="6"/>
  <c r="F59" i="6"/>
  <c r="M57" i="6"/>
  <c r="L57" i="6"/>
  <c r="B51" i="6"/>
  <c r="L48" i="6"/>
  <c r="F48" i="6"/>
  <c r="F51" i="6" s="1"/>
  <c r="F52" i="6" s="1"/>
  <c r="F53" i="6" s="1"/>
  <c r="F54" i="6" s="1"/>
  <c r="M46" i="6"/>
  <c r="L46" i="6"/>
  <c r="F43" i="6"/>
  <c r="B41" i="6"/>
  <c r="F40" i="6"/>
  <c r="F41" i="6" s="1"/>
  <c r="F42" i="6" s="1"/>
  <c r="B40" i="6"/>
  <c r="F37" i="6"/>
  <c r="L37" i="6" s="1"/>
  <c r="M35" i="6"/>
  <c r="L35" i="6"/>
  <c r="F31" i="6"/>
  <c r="F32" i="6" s="1"/>
  <c r="F30" i="6"/>
  <c r="F29" i="6"/>
  <c r="B29" i="6"/>
  <c r="L26" i="6"/>
  <c r="F26" i="6"/>
  <c r="M24" i="6"/>
  <c r="L24" i="6"/>
  <c r="F20" i="6"/>
  <c r="F21" i="6" s="1"/>
  <c r="F19" i="6"/>
  <c r="B19" i="6"/>
  <c r="F18" i="6"/>
  <c r="B18" i="6"/>
  <c r="L15" i="6"/>
  <c r="F15" i="6"/>
  <c r="M13" i="6"/>
  <c r="L13" i="6"/>
  <c r="B7" i="6"/>
  <c r="F4" i="6"/>
  <c r="F7" i="6" s="1"/>
  <c r="F8" i="6" s="1"/>
  <c r="F9" i="6" s="1"/>
  <c r="F10" i="6" s="1"/>
  <c r="F2" i="6"/>
  <c r="M28" i="6" s="1"/>
  <c r="B2" i="6"/>
  <c r="M112" i="5"/>
  <c r="L112" i="5"/>
  <c r="B107" i="5"/>
  <c r="F106" i="5"/>
  <c r="F107" i="5" s="1"/>
  <c r="F108" i="5" s="1"/>
  <c r="F109" i="5" s="1"/>
  <c r="B106" i="5"/>
  <c r="F103" i="5"/>
  <c r="L103" i="5" s="1"/>
  <c r="L105" i="5" s="1"/>
  <c r="M101" i="5"/>
  <c r="L101" i="5"/>
  <c r="B95" i="5"/>
  <c r="L94" i="5"/>
  <c r="L92" i="5"/>
  <c r="F92" i="5"/>
  <c r="F95" i="5" s="1"/>
  <c r="F96" i="5" s="1"/>
  <c r="F97" i="5" s="1"/>
  <c r="F98" i="5" s="1"/>
  <c r="M90" i="5"/>
  <c r="L90" i="5"/>
  <c r="F84" i="5"/>
  <c r="F85" i="5" s="1"/>
  <c r="F86" i="5" s="1"/>
  <c r="F87" i="5" s="1"/>
  <c r="B84" i="5"/>
  <c r="B85" i="5" s="1"/>
  <c r="F81" i="5"/>
  <c r="L81" i="5" s="1"/>
  <c r="M79" i="5"/>
  <c r="L79" i="5"/>
  <c r="B74" i="5"/>
  <c r="B73" i="5"/>
  <c r="F70" i="5"/>
  <c r="L70" i="5" s="1"/>
  <c r="L72" i="5" s="1"/>
  <c r="M68" i="5"/>
  <c r="L68" i="5"/>
  <c r="B62" i="5"/>
  <c r="F59" i="5"/>
  <c r="M57" i="5"/>
  <c r="L57" i="5"/>
  <c r="F53" i="5"/>
  <c r="F54" i="5" s="1"/>
  <c r="F51" i="5"/>
  <c r="F52" i="5" s="1"/>
  <c r="B51" i="5"/>
  <c r="L50" i="5"/>
  <c r="L48" i="5"/>
  <c r="F48" i="5"/>
  <c r="M46" i="5"/>
  <c r="L46" i="5"/>
  <c r="B41" i="5"/>
  <c r="F40" i="5"/>
  <c r="F41" i="5" s="1"/>
  <c r="F42" i="5" s="1"/>
  <c r="F43" i="5" s="1"/>
  <c r="B40" i="5"/>
  <c r="F37" i="5"/>
  <c r="L37" i="5" s="1"/>
  <c r="L39" i="5" s="1"/>
  <c r="M35" i="5"/>
  <c r="L35" i="5"/>
  <c r="F29" i="5"/>
  <c r="F30" i="5" s="1"/>
  <c r="F31" i="5" s="1"/>
  <c r="F32" i="5" s="1"/>
  <c r="B29" i="5"/>
  <c r="B30" i="5" s="1"/>
  <c r="L28" i="5"/>
  <c r="L26" i="5"/>
  <c r="F26" i="5"/>
  <c r="M24" i="5"/>
  <c r="L24" i="5"/>
  <c r="B19" i="5"/>
  <c r="B18" i="5"/>
  <c r="F15" i="5"/>
  <c r="L15" i="5" s="1"/>
  <c r="L17" i="5" s="1"/>
  <c r="M13" i="5"/>
  <c r="L13" i="5"/>
  <c r="B7" i="5"/>
  <c r="F4" i="5"/>
  <c r="F2" i="5"/>
  <c r="M50" i="5" s="1"/>
  <c r="B2" i="5"/>
  <c r="L83" i="5" s="1"/>
  <c r="M112" i="4"/>
  <c r="L112" i="4"/>
  <c r="B107" i="4"/>
  <c r="F106" i="4"/>
  <c r="F107" i="4" s="1"/>
  <c r="F108" i="4" s="1"/>
  <c r="F109" i="4" s="1"/>
  <c r="B106" i="4"/>
  <c r="F103" i="4"/>
  <c r="L103" i="4" s="1"/>
  <c r="L105" i="4" s="1"/>
  <c r="M101" i="4"/>
  <c r="L101" i="4"/>
  <c r="F96" i="4"/>
  <c r="F97" i="4" s="1"/>
  <c r="F98" i="4" s="1"/>
  <c r="F95" i="4"/>
  <c r="B95" i="4"/>
  <c r="L94" i="4"/>
  <c r="L92" i="4"/>
  <c r="F92" i="4"/>
  <c r="M90" i="4"/>
  <c r="L90" i="4"/>
  <c r="B86" i="4"/>
  <c r="B85" i="4"/>
  <c r="B84" i="4"/>
  <c r="F81" i="4"/>
  <c r="M79" i="4"/>
  <c r="L79" i="4"/>
  <c r="F76" i="4"/>
  <c r="B76" i="4"/>
  <c r="F75" i="4"/>
  <c r="B75" i="4"/>
  <c r="B74" i="4"/>
  <c r="B73" i="4"/>
  <c r="F70" i="4"/>
  <c r="F73" i="4" s="1"/>
  <c r="F74" i="4" s="1"/>
  <c r="M68" i="4"/>
  <c r="L68" i="4"/>
  <c r="B63" i="4"/>
  <c r="F62" i="4"/>
  <c r="F63" i="4" s="1"/>
  <c r="F64" i="4" s="1"/>
  <c r="F65" i="4" s="1"/>
  <c r="B62" i="4"/>
  <c r="L61" i="4"/>
  <c r="L59" i="4"/>
  <c r="F59" i="4"/>
  <c r="M57" i="4"/>
  <c r="L57" i="4"/>
  <c r="F52" i="4"/>
  <c r="F53" i="4" s="1"/>
  <c r="F54" i="4" s="1"/>
  <c r="B52" i="4"/>
  <c r="F51" i="4"/>
  <c r="B51" i="4"/>
  <c r="L50" i="4"/>
  <c r="L48" i="4"/>
  <c r="F48" i="4"/>
  <c r="M46" i="4"/>
  <c r="L46" i="4"/>
  <c r="B41" i="4"/>
  <c r="B40" i="4"/>
  <c r="F37" i="4"/>
  <c r="M35" i="4"/>
  <c r="L35" i="4"/>
  <c r="F31" i="4"/>
  <c r="F32" i="4" s="1"/>
  <c r="B31" i="4"/>
  <c r="B30" i="4"/>
  <c r="F29" i="4"/>
  <c r="F30" i="4" s="1"/>
  <c r="B29" i="4"/>
  <c r="F26" i="4"/>
  <c r="L26" i="4" s="1"/>
  <c r="M24" i="4"/>
  <c r="L24" i="4"/>
  <c r="B19" i="4"/>
  <c r="B18" i="4"/>
  <c r="L15" i="4"/>
  <c r="L17" i="4" s="1"/>
  <c r="F15" i="4"/>
  <c r="F18" i="4" s="1"/>
  <c r="F19" i="4" s="1"/>
  <c r="F20" i="4" s="1"/>
  <c r="F21" i="4" s="1"/>
  <c r="M13" i="4"/>
  <c r="L13" i="4"/>
  <c r="F7" i="4"/>
  <c r="F8" i="4" s="1"/>
  <c r="F9" i="4" s="1"/>
  <c r="F10" i="4" s="1"/>
  <c r="B7" i="4"/>
  <c r="L6" i="4"/>
  <c r="L4" i="4"/>
  <c r="F4" i="4"/>
  <c r="F2" i="4"/>
  <c r="M50" i="4" s="1"/>
  <c r="B2" i="4"/>
  <c r="M112" i="3"/>
  <c r="L112" i="3"/>
  <c r="F106" i="3"/>
  <c r="F107" i="3" s="1"/>
  <c r="F108" i="3" s="1"/>
  <c r="F109" i="3" s="1"/>
  <c r="B106" i="3"/>
  <c r="L105" i="3"/>
  <c r="F103" i="3"/>
  <c r="L103" i="3" s="1"/>
  <c r="M101" i="3"/>
  <c r="L101" i="3"/>
  <c r="B95" i="3"/>
  <c r="F92" i="3"/>
  <c r="M90" i="3"/>
  <c r="L90" i="3"/>
  <c r="F84" i="3"/>
  <c r="F85" i="3" s="1"/>
  <c r="F86" i="3" s="1"/>
  <c r="F87" i="3" s="1"/>
  <c r="B84" i="3"/>
  <c r="B85" i="3" s="1"/>
  <c r="L81" i="3"/>
  <c r="F81" i="3"/>
  <c r="M79" i="3"/>
  <c r="L79" i="3"/>
  <c r="B76" i="3"/>
  <c r="B75" i="3"/>
  <c r="F74" i="3"/>
  <c r="F75" i="3" s="1"/>
  <c r="F76" i="3" s="1"/>
  <c r="B73" i="3"/>
  <c r="B74" i="3" s="1"/>
  <c r="F70" i="3"/>
  <c r="F73" i="3" s="1"/>
  <c r="M68" i="3"/>
  <c r="L68" i="3"/>
  <c r="B62" i="3"/>
  <c r="F59" i="3"/>
  <c r="M57" i="3"/>
  <c r="L57" i="3"/>
  <c r="B54" i="3"/>
  <c r="B53" i="3"/>
  <c r="F51" i="3"/>
  <c r="F52" i="3" s="1"/>
  <c r="F53" i="3" s="1"/>
  <c r="F54" i="3" s="1"/>
  <c r="B51" i="3"/>
  <c r="B52" i="3" s="1"/>
  <c r="L50" i="3"/>
  <c r="F48" i="3"/>
  <c r="L48" i="3" s="1"/>
  <c r="M46" i="3"/>
  <c r="L46" i="3"/>
  <c r="F40" i="3"/>
  <c r="F41" i="3" s="1"/>
  <c r="F42" i="3" s="1"/>
  <c r="F43" i="3" s="1"/>
  <c r="B40" i="3"/>
  <c r="L37" i="3"/>
  <c r="F37" i="3"/>
  <c r="M35" i="3"/>
  <c r="L35" i="3"/>
  <c r="B29" i="3"/>
  <c r="L28" i="3"/>
  <c r="L26" i="3"/>
  <c r="F26" i="3"/>
  <c r="F29" i="3" s="1"/>
  <c r="F30" i="3" s="1"/>
  <c r="F31" i="3" s="1"/>
  <c r="F32" i="3" s="1"/>
  <c r="M24" i="3"/>
  <c r="L24" i="3"/>
  <c r="B19" i="3"/>
  <c r="B18" i="3"/>
  <c r="F15" i="3"/>
  <c r="M13" i="3"/>
  <c r="L13" i="3"/>
  <c r="F8" i="3"/>
  <c r="F9" i="3" s="1"/>
  <c r="F10" i="3" s="1"/>
  <c r="B7" i="3"/>
  <c r="L4" i="3"/>
  <c r="L6" i="3" s="1"/>
  <c r="F4" i="3"/>
  <c r="F7" i="3" s="1"/>
  <c r="F2" i="3"/>
  <c r="M105" i="3" s="1"/>
  <c r="B2" i="3"/>
  <c r="L39" i="3" s="1"/>
  <c r="M112" i="2"/>
  <c r="L112" i="2"/>
  <c r="B108" i="2"/>
  <c r="B109" i="2" s="1"/>
  <c r="B107" i="2"/>
  <c r="B106" i="2"/>
  <c r="F103" i="2"/>
  <c r="M101" i="2"/>
  <c r="L101" i="2"/>
  <c r="F98" i="2"/>
  <c r="F95" i="2"/>
  <c r="F96" i="2" s="1"/>
  <c r="F97" i="2" s="1"/>
  <c r="B95" i="2"/>
  <c r="F92" i="2"/>
  <c r="L92" i="2" s="1"/>
  <c r="M90" i="2"/>
  <c r="L90" i="2"/>
  <c r="F87" i="2"/>
  <c r="F85" i="2"/>
  <c r="F86" i="2" s="1"/>
  <c r="B85" i="2"/>
  <c r="B86" i="2" s="1"/>
  <c r="F84" i="2"/>
  <c r="B84" i="2"/>
  <c r="L83" i="2"/>
  <c r="F81" i="2"/>
  <c r="L81" i="2" s="1"/>
  <c r="M79" i="2"/>
  <c r="L79" i="2"/>
  <c r="F73" i="2"/>
  <c r="F74" i="2" s="1"/>
  <c r="F75" i="2" s="1"/>
  <c r="F76" i="2" s="1"/>
  <c r="B73" i="2"/>
  <c r="L72" i="2"/>
  <c r="L70" i="2"/>
  <c r="F70" i="2"/>
  <c r="M68" i="2"/>
  <c r="L68" i="2"/>
  <c r="B63" i="2"/>
  <c r="B62" i="2"/>
  <c r="F59" i="2"/>
  <c r="M57" i="2"/>
  <c r="L57" i="2"/>
  <c r="F51" i="2"/>
  <c r="F52" i="2" s="1"/>
  <c r="F53" i="2" s="1"/>
  <c r="F54" i="2" s="1"/>
  <c r="B51" i="2"/>
  <c r="L48" i="2"/>
  <c r="L50" i="2" s="1"/>
  <c r="F48" i="2"/>
  <c r="M46" i="2"/>
  <c r="L46" i="2"/>
  <c r="B41" i="2"/>
  <c r="B42" i="2" s="1"/>
  <c r="B40" i="2"/>
  <c r="F37" i="2"/>
  <c r="M35" i="2"/>
  <c r="L35" i="2"/>
  <c r="B30" i="2"/>
  <c r="B29" i="2"/>
  <c r="F26" i="2"/>
  <c r="M24" i="2"/>
  <c r="L24" i="2"/>
  <c r="B18" i="2"/>
  <c r="F15" i="2"/>
  <c r="L15" i="2" s="1"/>
  <c r="L17" i="2" s="1"/>
  <c r="M13" i="2"/>
  <c r="L13" i="2"/>
  <c r="F9" i="2"/>
  <c r="F10" i="2" s="1"/>
  <c r="B8" i="2"/>
  <c r="B7" i="2"/>
  <c r="L4" i="2"/>
  <c r="L6" i="2" s="1"/>
  <c r="F4" i="2"/>
  <c r="F7" i="2" s="1"/>
  <c r="F8" i="2" s="1"/>
  <c r="F2" i="2"/>
  <c r="M17" i="2" s="1"/>
  <c r="B2" i="2"/>
  <c r="AQ5" i="13"/>
  <c r="AO5" i="10"/>
  <c r="AQ5" i="14"/>
  <c r="AO5" i="13"/>
  <c r="AQ5" i="11"/>
  <c r="AO5" i="15"/>
  <c r="AQ5" i="9"/>
  <c r="AQ5" i="16"/>
  <c r="AN5" i="10"/>
  <c r="AP5" i="10"/>
  <c r="AN5" i="11"/>
  <c r="AN5" i="9"/>
  <c r="AM5" i="16"/>
  <c r="AN5" i="12"/>
  <c r="AM5" i="12"/>
  <c r="AM5" i="11"/>
  <c r="AP5" i="9"/>
  <c r="AP5" i="13"/>
  <c r="AM5" i="13"/>
  <c r="AO5" i="11"/>
  <c r="AP5" i="11"/>
  <c r="AM5" i="15"/>
  <c r="AQ5" i="10"/>
  <c r="AM5" i="9"/>
  <c r="AO5" i="14"/>
  <c r="AM5" i="14"/>
  <c r="AQ5" i="12"/>
  <c r="AP5" i="14"/>
  <c r="AO5" i="9"/>
  <c r="AO5" i="12"/>
  <c r="AQ5" i="15"/>
  <c r="AN5" i="15"/>
  <c r="AN5" i="16"/>
  <c r="AP5" i="15"/>
  <c r="AN5" i="14"/>
  <c r="AP5" i="12"/>
  <c r="AM5" i="10"/>
  <c r="AP5" i="16"/>
  <c r="AO5" i="16"/>
  <c r="AN5" i="13"/>
  <c r="L7" i="3"/>
  <c r="H84" i="5"/>
  <c r="M40" i="2"/>
  <c r="D29" i="4"/>
  <c r="L7" i="4"/>
  <c r="L30" i="4"/>
  <c r="L18" i="6"/>
  <c r="M29" i="6"/>
  <c r="L74" i="4"/>
  <c r="H17" i="1"/>
  <c r="M76" i="3"/>
  <c r="L84" i="4"/>
  <c r="D7" i="3"/>
  <c r="L62" i="4"/>
  <c r="M19" i="5"/>
  <c r="H9" i="1"/>
  <c r="L29" i="4"/>
  <c r="L40" i="6"/>
  <c r="L51" i="4"/>
  <c r="M62" i="2"/>
  <c r="L76" i="3"/>
  <c r="D109" i="2"/>
  <c r="H40" i="6"/>
  <c r="G14" i="1"/>
  <c r="M75" i="3"/>
  <c r="M85" i="4"/>
  <c r="M18" i="5"/>
  <c r="B15" i="1"/>
  <c r="M84" i="3"/>
  <c r="M95" i="6"/>
  <c r="D19" i="5"/>
  <c r="B13" i="1"/>
  <c r="H84" i="4"/>
  <c r="M18" i="6"/>
  <c r="D73" i="6"/>
  <c r="H29" i="2"/>
  <c r="B14" i="1"/>
  <c r="E10" i="1"/>
  <c r="M40" i="4"/>
  <c r="D8" i="2"/>
  <c r="E17" i="1"/>
  <c r="D29" i="2"/>
  <c r="D84" i="6"/>
  <c r="L95" i="2"/>
  <c r="L74" i="5"/>
  <c r="D11" i="1"/>
  <c r="L106" i="2"/>
  <c r="H18" i="3"/>
  <c r="M95" i="3"/>
  <c r="F18" i="1"/>
  <c r="M30" i="4"/>
  <c r="D7" i="6"/>
  <c r="M73" i="4"/>
  <c r="H109" i="2"/>
  <c r="H84" i="2"/>
  <c r="H85" i="2"/>
  <c r="F16" i="1"/>
  <c r="M73" i="6"/>
  <c r="H29" i="4"/>
  <c r="F14" i="1"/>
  <c r="D18" i="1"/>
  <c r="H75" i="4"/>
  <c r="D73" i="4"/>
  <c r="D13" i="1"/>
  <c r="F9" i="1"/>
  <c r="D75" i="3"/>
  <c r="M74" i="5"/>
  <c r="H30" i="4"/>
  <c r="F15" i="1"/>
  <c r="D18" i="6"/>
  <c r="H51" i="3"/>
  <c r="M106" i="6"/>
  <c r="H106" i="6"/>
  <c r="D17" i="1"/>
  <c r="H12" i="1"/>
  <c r="M108" i="2"/>
  <c r="D12" i="1"/>
  <c r="H52" i="3"/>
  <c r="L41" i="6"/>
  <c r="M51" i="3"/>
  <c r="G18" i="1"/>
  <c r="H41" i="4"/>
  <c r="E18" i="1"/>
  <c r="B11" i="1"/>
  <c r="H73" i="2"/>
  <c r="G12" i="1"/>
  <c r="H18" i="4"/>
  <c r="M84" i="2"/>
  <c r="H18" i="6"/>
  <c r="D29" i="6"/>
  <c r="E13" i="1"/>
  <c r="L75" i="3"/>
  <c r="F12" i="1"/>
  <c r="H73" i="4"/>
  <c r="M74" i="4"/>
  <c r="H85" i="4"/>
  <c r="M40" i="6"/>
  <c r="D84" i="2"/>
  <c r="H107" i="2"/>
  <c r="H62" i="2"/>
  <c r="D62" i="4"/>
  <c r="M29" i="4"/>
  <c r="M106" i="2"/>
  <c r="B17" i="1"/>
  <c r="H19" i="5"/>
  <c r="L18" i="5"/>
  <c r="D15" i="1"/>
  <c r="M62" i="4"/>
  <c r="D14" i="1"/>
  <c r="D7" i="5"/>
  <c r="M51" i="5"/>
  <c r="D30" i="4"/>
  <c r="H106" i="3"/>
  <c r="D62" i="2"/>
  <c r="D74" i="3"/>
  <c r="D18" i="5"/>
  <c r="H13" i="1"/>
  <c r="H18" i="1"/>
  <c r="L73" i="4"/>
  <c r="L18" i="4"/>
  <c r="L85" i="4"/>
  <c r="D40" i="2"/>
  <c r="L18" i="3"/>
  <c r="L84" i="5"/>
  <c r="F13" i="1"/>
  <c r="E11" i="1"/>
  <c r="G13" i="1"/>
  <c r="H10" i="1"/>
  <c r="D62" i="5"/>
  <c r="D16" i="1"/>
  <c r="F11" i="1"/>
  <c r="D76" i="4"/>
  <c r="E9" i="1"/>
  <c r="M106" i="5"/>
  <c r="M7" i="3"/>
  <c r="F10" i="1"/>
  <c r="H18" i="5"/>
  <c r="L19" i="5"/>
  <c r="B10" i="1"/>
  <c r="D84" i="5"/>
  <c r="M84" i="5"/>
  <c r="M41" i="5"/>
  <c r="E16" i="1"/>
  <c r="M41" i="2"/>
  <c r="D76" i="3"/>
  <c r="L74" i="3"/>
  <c r="H11" i="1"/>
  <c r="L51" i="3"/>
  <c r="D41" i="4"/>
  <c r="D106" i="4"/>
  <c r="G15" i="1"/>
  <c r="M41" i="4"/>
  <c r="L95" i="6"/>
  <c r="L8" i="2"/>
  <c r="L84" i="2"/>
  <c r="L52" i="3"/>
  <c r="D106" i="2"/>
  <c r="G17" i="1"/>
  <c r="H52" i="4"/>
  <c r="D85" i="4"/>
  <c r="B18" i="1"/>
  <c r="H74" i="4"/>
  <c r="L86" i="4"/>
  <c r="G10" i="1"/>
  <c r="G9" i="1"/>
  <c r="H106" i="4"/>
  <c r="E12" i="1"/>
  <c r="M18" i="4"/>
  <c r="D95" i="2"/>
  <c r="D41" i="2"/>
  <c r="H51" i="5"/>
  <c r="G16" i="1"/>
  <c r="H15" i="1"/>
  <c r="E14" i="1"/>
  <c r="D10" i="1"/>
  <c r="D74" i="4"/>
  <c r="L75" i="4"/>
  <c r="M75" i="4"/>
  <c r="M84" i="6"/>
  <c r="L106" i="4"/>
  <c r="H14" i="1"/>
  <c r="D18" i="4"/>
  <c r="F17" i="1"/>
  <c r="M73" i="5"/>
  <c r="B16" i="1"/>
  <c r="L40" i="2"/>
  <c r="H16" i="1"/>
  <c r="H108" i="2"/>
  <c r="H75" i="3"/>
  <c r="M30" i="2"/>
  <c r="L108" i="2"/>
  <c r="D40" i="5"/>
  <c r="L106" i="5"/>
  <c r="B9" i="1"/>
  <c r="H107" i="4"/>
  <c r="H41" i="2"/>
  <c r="L85" i="2"/>
  <c r="M29" i="2"/>
  <c r="M73" i="3"/>
  <c r="D9" i="1"/>
  <c r="M74" i="3"/>
  <c r="H106" i="5"/>
  <c r="L40" i="4"/>
  <c r="H40" i="5"/>
  <c r="H95" i="2"/>
  <c r="E15" i="1"/>
  <c r="M106" i="4"/>
  <c r="H74" i="5"/>
  <c r="M84" i="4"/>
  <c r="H74" i="3"/>
  <c r="L62" i="2"/>
  <c r="D107" i="2"/>
  <c r="D106" i="5"/>
  <c r="G11" i="1"/>
  <c r="D19" i="3"/>
  <c r="M85" i="2"/>
  <c r="D107" i="4"/>
  <c r="H106" i="2"/>
  <c r="L29" i="2"/>
  <c r="B12" i="1"/>
  <c r="M6" i="4" l="1"/>
  <c r="M94" i="4"/>
  <c r="M6" i="2"/>
  <c r="M83" i="3"/>
  <c r="M72" i="2"/>
  <c r="M83" i="2"/>
  <c r="N108" i="2"/>
  <c r="J74" i="3"/>
  <c r="N19" i="5"/>
  <c r="J106" i="4"/>
  <c r="J18" i="4"/>
  <c r="N106" i="5"/>
  <c r="J84" i="5"/>
  <c r="J29" i="4"/>
  <c r="N74" i="4"/>
  <c r="J41" i="4"/>
  <c r="J107" i="2"/>
  <c r="J40" i="5"/>
  <c r="J41" i="2"/>
  <c r="N84" i="2"/>
  <c r="N30" i="4"/>
  <c r="N75" i="4"/>
  <c r="J19" i="5"/>
  <c r="N75" i="3"/>
  <c r="J85" i="4"/>
  <c r="J107" i="4"/>
  <c r="J73" i="4"/>
  <c r="N74" i="5"/>
  <c r="N7" i="3"/>
  <c r="N85" i="4"/>
  <c r="J95" i="2"/>
  <c r="N40" i="6"/>
  <c r="N29" i="2"/>
  <c r="N62" i="4"/>
  <c r="N76" i="3"/>
  <c r="N40" i="2"/>
  <c r="J106" i="5"/>
  <c r="N95" i="6"/>
  <c r="N85" i="2"/>
  <c r="J109" i="2"/>
  <c r="N18" i="5"/>
  <c r="N18" i="4"/>
  <c r="N106" i="4"/>
  <c r="N84" i="5"/>
  <c r="N51" i="3"/>
  <c r="J75" i="3"/>
  <c r="N106" i="2"/>
  <c r="J74" i="4"/>
  <c r="N84" i="4"/>
  <c r="J18" i="6"/>
  <c r="J84" i="2"/>
  <c r="N40" i="4"/>
  <c r="N73" i="4"/>
  <c r="D19" i="1"/>
  <c r="N74" i="3"/>
  <c r="E19" i="1"/>
  <c r="N18" i="6"/>
  <c r="F19" i="1"/>
  <c r="G19" i="1"/>
  <c r="N62" i="2"/>
  <c r="N29" i="4"/>
  <c r="H19" i="1"/>
  <c r="J29" i="2"/>
  <c r="J30" i="4"/>
  <c r="J62" i="2"/>
  <c r="J106" i="2"/>
  <c r="J18" i="5"/>
  <c r="B31" i="5"/>
  <c r="B52" i="2"/>
  <c r="B32" i="4"/>
  <c r="B31" i="2"/>
  <c r="B42" i="5"/>
  <c r="B108" i="6"/>
  <c r="B19" i="2"/>
  <c r="B9" i="2"/>
  <c r="M94" i="2"/>
  <c r="L94" i="2"/>
  <c r="B20" i="4"/>
  <c r="F62" i="6"/>
  <c r="F63" i="6" s="1"/>
  <c r="F64" i="6" s="1"/>
  <c r="F65" i="6" s="1"/>
  <c r="L59" i="6"/>
  <c r="M61" i="6"/>
  <c r="B42" i="4"/>
  <c r="B64" i="4"/>
  <c r="B20" i="6"/>
  <c r="L59" i="3"/>
  <c r="F62" i="3"/>
  <c r="F63" i="3" s="1"/>
  <c r="F64" i="3" s="1"/>
  <c r="F65" i="3" s="1"/>
  <c r="B43" i="2"/>
  <c r="B63" i="3"/>
  <c r="M72" i="5"/>
  <c r="M17" i="5"/>
  <c r="M28" i="5"/>
  <c r="M83" i="5"/>
  <c r="M39" i="5"/>
  <c r="M94" i="5"/>
  <c r="M105" i="5"/>
  <c r="F7" i="5"/>
  <c r="F8" i="5" s="1"/>
  <c r="F9" i="5" s="1"/>
  <c r="F10" i="5" s="1"/>
  <c r="L4" i="5"/>
  <c r="B108" i="5"/>
  <c r="B86" i="3"/>
  <c r="B64" i="2"/>
  <c r="B41" i="3"/>
  <c r="F18" i="3"/>
  <c r="F19" i="3" s="1"/>
  <c r="F20" i="3" s="1"/>
  <c r="F21" i="3" s="1"/>
  <c r="L15" i="3"/>
  <c r="L17" i="3" s="1"/>
  <c r="L17" i="6"/>
  <c r="L94" i="6"/>
  <c r="L105" i="6"/>
  <c r="L72" i="6"/>
  <c r="L39" i="6"/>
  <c r="L50" i="6"/>
  <c r="L61" i="6"/>
  <c r="L6" i="6"/>
  <c r="L28" i="6"/>
  <c r="M28" i="4"/>
  <c r="L28" i="4"/>
  <c r="L92" i="3"/>
  <c r="M94" i="3" s="1"/>
  <c r="F95" i="3"/>
  <c r="F96" i="3" s="1"/>
  <c r="F97" i="3" s="1"/>
  <c r="F98" i="3" s="1"/>
  <c r="B8" i="4"/>
  <c r="B87" i="4"/>
  <c r="B86" i="5"/>
  <c r="M94" i="6"/>
  <c r="M39" i="6"/>
  <c r="M50" i="6"/>
  <c r="M72" i="6"/>
  <c r="M17" i="6"/>
  <c r="M105" i="6"/>
  <c r="B96" i="3"/>
  <c r="L26" i="2"/>
  <c r="L28" i="2" s="1"/>
  <c r="F29" i="2"/>
  <c r="F30" i="2" s="1"/>
  <c r="F31" i="2" s="1"/>
  <c r="F32" i="2" s="1"/>
  <c r="B53" i="4"/>
  <c r="L70" i="3"/>
  <c r="L72" i="3" s="1"/>
  <c r="M50" i="3"/>
  <c r="M6" i="3"/>
  <c r="M39" i="3"/>
  <c r="M28" i="3"/>
  <c r="M105" i="2"/>
  <c r="L59" i="2"/>
  <c r="F62" i="2"/>
  <c r="F63" i="2" s="1"/>
  <c r="F64" i="2" s="1"/>
  <c r="F65" i="2" s="1"/>
  <c r="B96" i="2"/>
  <c r="B63" i="5"/>
  <c r="B74" i="2"/>
  <c r="L37" i="2"/>
  <c r="F40" i="2"/>
  <c r="F41" i="2" s="1"/>
  <c r="F42" i="2" s="1"/>
  <c r="F43" i="2" s="1"/>
  <c r="B20" i="3"/>
  <c r="B52" i="5"/>
  <c r="B42" i="6"/>
  <c r="L4" i="6"/>
  <c r="M6" i="6" s="1"/>
  <c r="AH10" i="9"/>
  <c r="B30" i="6"/>
  <c r="F18" i="2"/>
  <c r="F19" i="2" s="1"/>
  <c r="F20" i="2" s="1"/>
  <c r="F21" i="2" s="1"/>
  <c r="B87" i="2"/>
  <c r="F40" i="4"/>
  <c r="F41" i="4" s="1"/>
  <c r="F42" i="4" s="1"/>
  <c r="F43" i="4" s="1"/>
  <c r="L37" i="4"/>
  <c r="L39" i="4" s="1"/>
  <c r="B8" i="6"/>
  <c r="B107" i="3"/>
  <c r="B85" i="6"/>
  <c r="B8" i="5"/>
  <c r="B96" i="5"/>
  <c r="B63" i="6"/>
  <c r="F84" i="4"/>
  <c r="F85" i="4" s="1"/>
  <c r="F86" i="4" s="1"/>
  <c r="F87" i="4" s="1"/>
  <c r="L81" i="4"/>
  <c r="L83" i="4" s="1"/>
  <c r="B52" i="6"/>
  <c r="B30" i="3"/>
  <c r="B20" i="5"/>
  <c r="B96" i="4"/>
  <c r="L103" i="2"/>
  <c r="L105" i="2" s="1"/>
  <c r="F106" i="2"/>
  <c r="F107" i="2" s="1"/>
  <c r="F108" i="2" s="1"/>
  <c r="F109" i="2" s="1"/>
  <c r="M17" i="3"/>
  <c r="B8" i="3"/>
  <c r="L70" i="4"/>
  <c r="B108" i="4"/>
  <c r="L59" i="5"/>
  <c r="L61" i="5" s="1"/>
  <c r="F62" i="5"/>
  <c r="F63" i="5" s="1"/>
  <c r="F64" i="5" s="1"/>
  <c r="F65" i="5" s="1"/>
  <c r="B75" i="5"/>
  <c r="P10" i="9"/>
  <c r="AA651" i="9"/>
  <c r="L83" i="3"/>
  <c r="H653" i="9"/>
  <c r="AI10" i="10"/>
  <c r="B96" i="6"/>
  <c r="L94" i="3"/>
  <c r="F95" i="6"/>
  <c r="F96" i="6" s="1"/>
  <c r="F97" i="6" s="1"/>
  <c r="F98" i="6" s="1"/>
  <c r="I654" i="11"/>
  <c r="Z651" i="9"/>
  <c r="X654" i="9"/>
  <c r="F652" i="11"/>
  <c r="Y653" i="10"/>
  <c r="AH10" i="11"/>
  <c r="J652" i="11"/>
  <c r="AI10" i="11"/>
  <c r="H651" i="12"/>
  <c r="F654" i="12"/>
  <c r="Z652" i="9"/>
  <c r="M28" i="2"/>
  <c r="M105" i="4"/>
  <c r="M61" i="4"/>
  <c r="M17" i="4"/>
  <c r="F73" i="5"/>
  <c r="F74" i="5" s="1"/>
  <c r="F75" i="5" s="1"/>
  <c r="F76" i="5" s="1"/>
  <c r="X651" i="10"/>
  <c r="AB652" i="9"/>
  <c r="P10" i="10"/>
  <c r="F18" i="5"/>
  <c r="F19" i="5" s="1"/>
  <c r="F20" i="5" s="1"/>
  <c r="F21" i="5" s="1"/>
  <c r="B74" i="6"/>
  <c r="F653" i="9"/>
  <c r="Q10" i="10"/>
  <c r="Z651" i="10"/>
  <c r="X654" i="10"/>
  <c r="M50" i="2"/>
  <c r="G653" i="9"/>
  <c r="Z652" i="12"/>
  <c r="AH10" i="14"/>
  <c r="Q10" i="16"/>
  <c r="AI10" i="9"/>
  <c r="I652" i="9"/>
  <c r="AA651" i="13"/>
  <c r="F651" i="14"/>
  <c r="AA653" i="14"/>
  <c r="AH10" i="13"/>
  <c r="AI10" i="13"/>
  <c r="G651" i="11"/>
  <c r="AB653" i="11"/>
  <c r="Z652" i="13"/>
  <c r="G652" i="12"/>
  <c r="AB654" i="12"/>
  <c r="H652" i="12"/>
  <c r="G651" i="9"/>
  <c r="AB653" i="9"/>
  <c r="AI10" i="12"/>
  <c r="F652" i="14"/>
  <c r="P10" i="15"/>
  <c r="F652" i="15"/>
  <c r="AA654" i="15"/>
  <c r="J652" i="12"/>
  <c r="G652" i="14"/>
  <c r="AB654" i="14"/>
  <c r="D107" i="5"/>
  <c r="M63" i="4"/>
  <c r="D75" i="4"/>
  <c r="D18" i="2"/>
  <c r="M18" i="3"/>
  <c r="L63" i="4"/>
  <c r="H42" i="2"/>
  <c r="M62" i="3"/>
  <c r="D19" i="4"/>
  <c r="L95" i="5"/>
  <c r="D41" i="6"/>
  <c r="D40" i="6"/>
  <c r="H73" i="6"/>
  <c r="H8" i="2"/>
  <c r="H95" i="6"/>
  <c r="H7" i="3"/>
  <c r="H95" i="5"/>
  <c r="D85" i="2"/>
  <c r="M52" i="4"/>
  <c r="H54" i="3"/>
  <c r="D85" i="3"/>
  <c r="L51" i="6"/>
  <c r="M31" i="4"/>
  <c r="L30" i="5"/>
  <c r="H86" i="2"/>
  <c r="D106" i="6"/>
  <c r="D73" i="3"/>
  <c r="L41" i="4"/>
  <c r="D19" i="6"/>
  <c r="L7" i="6"/>
  <c r="D107" i="6"/>
  <c r="H40" i="3"/>
  <c r="D40" i="3"/>
  <c r="D95" i="6"/>
  <c r="D84" i="3"/>
  <c r="M107" i="6"/>
  <c r="M109" i="2"/>
  <c r="H76" i="4"/>
  <c r="D52" i="3"/>
  <c r="L42" i="2"/>
  <c r="L84" i="3"/>
  <c r="H51" i="4"/>
  <c r="L86" i="2"/>
  <c r="L18" i="2"/>
  <c r="H30" i="2"/>
  <c r="M7" i="5"/>
  <c r="H30" i="5"/>
  <c r="L73" i="5"/>
  <c r="M7" i="6"/>
  <c r="D53" i="3"/>
  <c r="H107" i="5"/>
  <c r="H51" i="2"/>
  <c r="H107" i="6"/>
  <c r="L95" i="4"/>
  <c r="M95" i="2"/>
  <c r="L76" i="4"/>
  <c r="L53" i="3"/>
  <c r="L107" i="6"/>
  <c r="D7" i="4"/>
  <c r="L19" i="4"/>
  <c r="D40" i="4"/>
  <c r="M29" i="5"/>
  <c r="H62" i="6"/>
  <c r="M51" i="2"/>
  <c r="M95" i="4"/>
  <c r="H62" i="5"/>
  <c r="D62" i="3"/>
  <c r="M7" i="4"/>
  <c r="M8" i="2"/>
  <c r="L40" i="3"/>
  <c r="H95" i="4"/>
  <c r="D51" i="5"/>
  <c r="L109" i="2"/>
  <c r="H19" i="4"/>
  <c r="D41" i="5"/>
  <c r="H7" i="2"/>
  <c r="D86" i="2"/>
  <c r="L106" i="6"/>
  <c r="H7" i="5"/>
  <c r="L41" i="5"/>
  <c r="H63" i="2"/>
  <c r="L31" i="4"/>
  <c r="L41" i="2"/>
  <c r="D52" i="4"/>
  <c r="H41" i="5"/>
  <c r="M73" i="2"/>
  <c r="D95" i="5"/>
  <c r="H51" i="6"/>
  <c r="L63" i="2"/>
  <c r="D85" i="5"/>
  <c r="L7" i="2"/>
  <c r="L62" i="6"/>
  <c r="D54" i="3"/>
  <c r="M40" i="5"/>
  <c r="M76" i="4"/>
  <c r="D106" i="3"/>
  <c r="H63" i="4"/>
  <c r="D74" i="5"/>
  <c r="D29" i="3"/>
  <c r="D51" i="3"/>
  <c r="M63" i="2"/>
  <c r="L73" i="2"/>
  <c r="L85" i="5"/>
  <c r="H7" i="4"/>
  <c r="D30" i="5"/>
  <c r="H18" i="2"/>
  <c r="D18" i="3"/>
  <c r="D51" i="4"/>
  <c r="L73" i="6"/>
  <c r="L29" i="3"/>
  <c r="H40" i="2"/>
  <c r="D29" i="5"/>
  <c r="D63" i="4"/>
  <c r="D42" i="2"/>
  <c r="L106" i="3"/>
  <c r="L107" i="4"/>
  <c r="H31" i="4"/>
  <c r="M53" i="3"/>
  <c r="D30" i="2"/>
  <c r="L52" i="4"/>
  <c r="H84" i="3"/>
  <c r="L62" i="5"/>
  <c r="D108" i="2"/>
  <c r="L30" i="2"/>
  <c r="M19" i="4"/>
  <c r="H85" i="5"/>
  <c r="M62" i="6"/>
  <c r="H53" i="3"/>
  <c r="H76" i="3"/>
  <c r="H29" i="6"/>
  <c r="L95" i="3"/>
  <c r="L19" i="6"/>
  <c r="M106" i="3"/>
  <c r="L54" i="3"/>
  <c r="D95" i="4"/>
  <c r="M19" i="6"/>
  <c r="M29" i="3"/>
  <c r="H29" i="3"/>
  <c r="M41" i="6"/>
  <c r="D62" i="6"/>
  <c r="H85" i="3"/>
  <c r="M85" i="3"/>
  <c r="D51" i="2"/>
  <c r="M7" i="2"/>
  <c r="L73" i="3"/>
  <c r="M52" i="3"/>
  <c r="H95" i="3"/>
  <c r="M86" i="4"/>
  <c r="L62" i="3"/>
  <c r="H86" i="4"/>
  <c r="M19" i="3"/>
  <c r="M85" i="5"/>
  <c r="L51" i="5"/>
  <c r="H62" i="4"/>
  <c r="L85" i="3"/>
  <c r="M62" i="5"/>
  <c r="H62" i="3"/>
  <c r="D63" i="2"/>
  <c r="M54" i="3"/>
  <c r="D51" i="6"/>
  <c r="M18" i="2"/>
  <c r="H19" i="3"/>
  <c r="L40" i="5"/>
  <c r="H7" i="6"/>
  <c r="D84" i="4"/>
  <c r="H73" i="5"/>
  <c r="L7" i="5"/>
  <c r="M40" i="3"/>
  <c r="M107" i="4"/>
  <c r="D31" i="4"/>
  <c r="D73" i="2"/>
  <c r="H84" i="6"/>
  <c r="L107" i="2"/>
  <c r="L29" i="5"/>
  <c r="H29" i="5"/>
  <c r="L51" i="2"/>
  <c r="H19" i="6"/>
  <c r="M107" i="5"/>
  <c r="D7" i="2"/>
  <c r="L107" i="5"/>
  <c r="L19" i="3"/>
  <c r="L84" i="6"/>
  <c r="M30" i="5"/>
  <c r="H40" i="4"/>
  <c r="M86" i="2"/>
  <c r="D86" i="4"/>
  <c r="D73" i="5"/>
  <c r="H73" i="3"/>
  <c r="L29" i="6"/>
  <c r="M51" i="6"/>
  <c r="H41" i="6"/>
  <c r="M42" i="2"/>
  <c r="D95" i="3"/>
  <c r="M51" i="4"/>
  <c r="M107" i="2"/>
  <c r="M95" i="5"/>
  <c r="P76" i="4"/>
  <c r="P73" i="4"/>
  <c r="P54" i="3"/>
  <c r="P51" i="3"/>
  <c r="P76" i="3"/>
  <c r="P73" i="3"/>
  <c r="P109" i="2"/>
  <c r="P106" i="2"/>
  <c r="J106" i="3" l="1"/>
  <c r="N30" i="5"/>
  <c r="J63" i="4"/>
  <c r="N107" i="4"/>
  <c r="N41" i="6"/>
  <c r="J7" i="6"/>
  <c r="J85" i="5"/>
  <c r="N107" i="6"/>
  <c r="J19" i="6"/>
  <c r="J107" i="5"/>
  <c r="N95" i="2"/>
  <c r="N8" i="2"/>
  <c r="J78" i="3"/>
  <c r="J79" i="3"/>
  <c r="J62" i="6"/>
  <c r="N7" i="6"/>
  <c r="J53" i="3"/>
  <c r="N76" i="4"/>
  <c r="J51" i="6"/>
  <c r="J51" i="5"/>
  <c r="J8" i="2"/>
  <c r="J40" i="4"/>
  <c r="J74" i="5"/>
  <c r="J112" i="2"/>
  <c r="J108" i="2"/>
  <c r="J111" i="2"/>
  <c r="N63" i="4"/>
  <c r="N73" i="3"/>
  <c r="N73" i="2"/>
  <c r="J62" i="3"/>
  <c r="J107" i="6"/>
  <c r="J40" i="2"/>
  <c r="J73" i="5"/>
  <c r="J73" i="3"/>
  <c r="N62" i="6"/>
  <c r="J41" i="6"/>
  <c r="N51" i="5"/>
  <c r="J41" i="5"/>
  <c r="J51" i="4"/>
  <c r="N41" i="5"/>
  <c r="N107" i="2"/>
  <c r="N7" i="5"/>
  <c r="N40" i="3"/>
  <c r="N18" i="3"/>
  <c r="J40" i="3"/>
  <c r="J30" i="2"/>
  <c r="N40" i="5"/>
  <c r="N51" i="4"/>
  <c r="J84" i="4"/>
  <c r="N86" i="4"/>
  <c r="N18" i="2"/>
  <c r="N62" i="3"/>
  <c r="J19" i="3"/>
  <c r="J95" i="6"/>
  <c r="N29" i="5"/>
  <c r="J63" i="2"/>
  <c r="N106" i="3"/>
  <c r="J30" i="5"/>
  <c r="J7" i="3"/>
  <c r="N53" i="3"/>
  <c r="J85" i="2"/>
  <c r="N85" i="5"/>
  <c r="J56" i="3"/>
  <c r="J57" i="3"/>
  <c r="J51" i="3"/>
  <c r="N41" i="4"/>
  <c r="J18" i="3"/>
  <c r="J86" i="2"/>
  <c r="J95" i="5"/>
  <c r="J52" i="4"/>
  <c r="J42" i="2"/>
  <c r="N95" i="4"/>
  <c r="J73" i="2"/>
  <c r="N19" i="4"/>
  <c r="N52" i="4"/>
  <c r="N42" i="2"/>
  <c r="J51" i="2"/>
  <c r="J76" i="4"/>
  <c r="J7" i="4"/>
  <c r="J52" i="3"/>
  <c r="N52" i="3"/>
  <c r="N73" i="5"/>
  <c r="J29" i="3"/>
  <c r="N41" i="2"/>
  <c r="J62" i="4"/>
  <c r="J54" i="3"/>
  <c r="J73" i="6"/>
  <c r="J75" i="4"/>
  <c r="J79" i="4"/>
  <c r="J78" i="4"/>
  <c r="J7" i="5"/>
  <c r="N109" i="2"/>
  <c r="J95" i="4"/>
  <c r="J106" i="6"/>
  <c r="N30" i="2"/>
  <c r="N84" i="3"/>
  <c r="J86" i="4"/>
  <c r="N95" i="5"/>
  <c r="N19" i="3"/>
  <c r="N31" i="4"/>
  <c r="N63" i="2"/>
  <c r="J84" i="6"/>
  <c r="J19" i="4"/>
  <c r="J84" i="3"/>
  <c r="J29" i="5"/>
  <c r="N51" i="2"/>
  <c r="J85" i="3"/>
  <c r="J40" i="6"/>
  <c r="N29" i="3"/>
  <c r="J76" i="3"/>
  <c r="J95" i="3"/>
  <c r="J18" i="2"/>
  <c r="N51" i="6"/>
  <c r="J62" i="5"/>
  <c r="N95" i="3"/>
  <c r="N54" i="3"/>
  <c r="N7" i="2"/>
  <c r="N86" i="2"/>
  <c r="N7" i="4"/>
  <c r="J31" i="4"/>
  <c r="N85" i="3"/>
  <c r="N29" i="6"/>
  <c r="J29" i="6"/>
  <c r="N84" i="6"/>
  <c r="N62" i="5"/>
  <c r="N73" i="6"/>
  <c r="N106" i="6"/>
  <c r="N107" i="5"/>
  <c r="N19" i="6"/>
  <c r="J7" i="2"/>
  <c r="M61" i="2"/>
  <c r="L61" i="2"/>
  <c r="B32" i="5"/>
  <c r="B109" i="4"/>
  <c r="B64" i="6"/>
  <c r="B43" i="6"/>
  <c r="B75" i="6"/>
  <c r="L6" i="5"/>
  <c r="M6" i="5"/>
  <c r="B97" i="2"/>
  <c r="B65" i="4"/>
  <c r="M61" i="5"/>
  <c r="B109" i="6"/>
  <c r="B21" i="6"/>
  <c r="B53" i="6"/>
  <c r="B108" i="3"/>
  <c r="B9" i="6"/>
  <c r="B53" i="5"/>
  <c r="B87" i="5"/>
  <c r="L72" i="4"/>
  <c r="M72" i="4"/>
  <c r="M72" i="3"/>
  <c r="B97" i="5"/>
  <c r="B42" i="3"/>
  <c r="B76" i="5"/>
  <c r="B9" i="3"/>
  <c r="B9" i="5"/>
  <c r="B32" i="2"/>
  <c r="B64" i="3"/>
  <c r="B43" i="5"/>
  <c r="M39" i="4"/>
  <c r="M61" i="3"/>
  <c r="L61" i="3"/>
  <c r="B109" i="5"/>
  <c r="M83" i="4"/>
  <c r="B43" i="4"/>
  <c r="B97" i="6"/>
  <c r="B9" i="4"/>
  <c r="B21" i="3"/>
  <c r="B21" i="5"/>
  <c r="L39" i="2"/>
  <c r="M39" i="2"/>
  <c r="B87" i="3"/>
  <c r="B53" i="2"/>
  <c r="B86" i="6"/>
  <c r="B21" i="4"/>
  <c r="B65" i="2"/>
  <c r="B97" i="4"/>
  <c r="B54" i="4"/>
  <c r="B75" i="2"/>
  <c r="B31" i="6"/>
  <c r="B10" i="2"/>
  <c r="B31" i="3"/>
  <c r="B64" i="5"/>
  <c r="B97" i="3"/>
  <c r="B20" i="2"/>
  <c r="D20" i="3"/>
  <c r="M63" i="3"/>
  <c r="L108" i="5"/>
  <c r="D63" i="3"/>
  <c r="D31" i="2"/>
  <c r="D64" i="2"/>
  <c r="M85" i="6"/>
  <c r="M63" i="5"/>
  <c r="H20" i="5"/>
  <c r="L19" i="2"/>
  <c r="M19" i="2"/>
  <c r="D108" i="6"/>
  <c r="D43" i="2"/>
  <c r="H20" i="4"/>
  <c r="H43" i="2"/>
  <c r="L74" i="2"/>
  <c r="H41" i="3"/>
  <c r="H20" i="3"/>
  <c r="L42" i="5"/>
  <c r="D52" i="2"/>
  <c r="M20" i="5"/>
  <c r="D74" i="2"/>
  <c r="M64" i="2"/>
  <c r="H31" i="2"/>
  <c r="D87" i="4"/>
  <c r="H8" i="3"/>
  <c r="L64" i="2"/>
  <c r="H108" i="5"/>
  <c r="M42" i="5"/>
  <c r="M8" i="5"/>
  <c r="M52" i="6"/>
  <c r="D63" i="6"/>
  <c r="H63" i="5"/>
  <c r="H63" i="6"/>
  <c r="L42" i="4"/>
  <c r="L63" i="5"/>
  <c r="M96" i="2"/>
  <c r="M96" i="5"/>
  <c r="D32" i="4"/>
  <c r="L20" i="6"/>
  <c r="H20" i="6"/>
  <c r="H87" i="2"/>
  <c r="H75" i="5"/>
  <c r="L20" i="3"/>
  <c r="M41" i="3"/>
  <c r="H96" i="6"/>
  <c r="L8" i="6"/>
  <c r="D42" i="6"/>
  <c r="L53" i="4"/>
  <c r="D31" i="5"/>
  <c r="D63" i="5"/>
  <c r="L52" i="5"/>
  <c r="M108" i="6"/>
  <c r="M86" i="3"/>
  <c r="L8" i="3"/>
  <c r="D20" i="6"/>
  <c r="M108" i="4"/>
  <c r="L8" i="4"/>
  <c r="H19" i="2"/>
  <c r="H30" i="6"/>
  <c r="D75" i="5"/>
  <c r="D30" i="6"/>
  <c r="D42" i="4"/>
  <c r="L74" i="6"/>
  <c r="H63" i="3"/>
  <c r="H9" i="2"/>
  <c r="H96" i="3"/>
  <c r="H8" i="4"/>
  <c r="M32" i="4"/>
  <c r="M96" i="3"/>
  <c r="D41" i="3"/>
  <c r="M96" i="6"/>
  <c r="L32" i="4"/>
  <c r="D8" i="3"/>
  <c r="L85" i="6"/>
  <c r="H52" i="2"/>
  <c r="L9" i="2"/>
  <c r="M86" i="5"/>
  <c r="D96" i="2"/>
  <c r="D8" i="5"/>
  <c r="D107" i="3"/>
  <c r="H42" i="5"/>
  <c r="M96" i="4"/>
  <c r="L108" i="6"/>
  <c r="H8" i="5"/>
  <c r="L52" i="6"/>
  <c r="D52" i="6"/>
  <c r="M64" i="4"/>
  <c r="D8" i="4"/>
  <c r="M74" i="6"/>
  <c r="D42" i="5"/>
  <c r="H74" i="6"/>
  <c r="L31" i="5"/>
  <c r="L63" i="6"/>
  <c r="D108" i="5"/>
  <c r="H85" i="6"/>
  <c r="M31" i="2"/>
  <c r="H42" i="4"/>
  <c r="L63" i="3"/>
  <c r="L87" i="4"/>
  <c r="D8" i="6"/>
  <c r="M42" i="4"/>
  <c r="H108" i="6"/>
  <c r="L43" i="2"/>
  <c r="L107" i="3"/>
  <c r="M31" i="5"/>
  <c r="H96" i="2"/>
  <c r="L8" i="5"/>
  <c r="D96" i="3"/>
  <c r="H42" i="6"/>
  <c r="D86" i="3"/>
  <c r="L96" i="2"/>
  <c r="H96" i="4"/>
  <c r="L96" i="5"/>
  <c r="M75" i="5"/>
  <c r="H74" i="2"/>
  <c r="D53" i="4"/>
  <c r="D85" i="6"/>
  <c r="M63" i="6"/>
  <c r="M8" i="3"/>
  <c r="L96" i="3"/>
  <c r="H53" i="4"/>
  <c r="M20" i="6"/>
  <c r="H30" i="3"/>
  <c r="L108" i="4"/>
  <c r="L30" i="3"/>
  <c r="L96" i="6"/>
  <c r="L52" i="2"/>
  <c r="H52" i="5"/>
  <c r="L20" i="4"/>
  <c r="D19" i="2"/>
  <c r="M30" i="3"/>
  <c r="M20" i="4"/>
  <c r="H64" i="2"/>
  <c r="L96" i="4"/>
  <c r="H52" i="6"/>
  <c r="L42" i="6"/>
  <c r="M9" i="2"/>
  <c r="H64" i="4"/>
  <c r="D9" i="2"/>
  <c r="M52" i="5"/>
  <c r="M52" i="2"/>
  <c r="D108" i="4"/>
  <c r="M107" i="3"/>
  <c r="L75" i="5"/>
  <c r="H86" i="5"/>
  <c r="L86" i="5"/>
  <c r="M8" i="4"/>
  <c r="D74" i="6"/>
  <c r="L30" i="6"/>
  <c r="M8" i="6"/>
  <c r="L87" i="2"/>
  <c r="H87" i="4"/>
  <c r="M30" i="6"/>
  <c r="L31" i="2"/>
  <c r="D86" i="5"/>
  <c r="D96" i="6"/>
  <c r="M43" i="2"/>
  <c r="D20" i="5"/>
  <c r="D96" i="4"/>
  <c r="H86" i="3"/>
  <c r="L64" i="4"/>
  <c r="D96" i="5"/>
  <c r="H8" i="6"/>
  <c r="H31" i="5"/>
  <c r="D30" i="3"/>
  <c r="M42" i="6"/>
  <c r="M87" i="4"/>
  <c r="M108" i="5"/>
  <c r="L20" i="5"/>
  <c r="H107" i="3"/>
  <c r="L86" i="3"/>
  <c r="M53" i="4"/>
  <c r="L41" i="3"/>
  <c r="D87" i="2"/>
  <c r="M87" i="2"/>
  <c r="H32" i="4"/>
  <c r="D52" i="5"/>
  <c r="D20" i="4"/>
  <c r="H96" i="5"/>
  <c r="D64" i="4"/>
  <c r="H108" i="4"/>
  <c r="M74" i="2"/>
  <c r="M20" i="3"/>
  <c r="P43" i="2"/>
  <c r="P40" i="2"/>
  <c r="P84" i="4"/>
  <c r="P87" i="4"/>
  <c r="P84" i="2"/>
  <c r="P87" i="2"/>
  <c r="P32" i="4"/>
  <c r="P29" i="4"/>
  <c r="J74" i="2" l="1"/>
  <c r="N85" i="6"/>
  <c r="J45" i="2"/>
  <c r="J46" i="2"/>
  <c r="N32" i="4"/>
  <c r="J64" i="4"/>
  <c r="N96" i="2"/>
  <c r="J52" i="2"/>
  <c r="N31" i="5"/>
  <c r="N63" i="3"/>
  <c r="N107" i="3"/>
  <c r="J96" i="2"/>
  <c r="J63" i="5"/>
  <c r="N96" i="6"/>
  <c r="N108" i="5"/>
  <c r="J90" i="4"/>
  <c r="J89" i="4"/>
  <c r="N20" i="3"/>
  <c r="J8" i="4"/>
  <c r="J34" i="4"/>
  <c r="J35" i="4"/>
  <c r="J32" i="4"/>
  <c r="J31" i="5"/>
  <c r="N52" i="2"/>
  <c r="N75" i="5"/>
  <c r="J64" i="2"/>
  <c r="J87" i="4"/>
  <c r="N87" i="4"/>
  <c r="N30" i="6"/>
  <c r="N20" i="6"/>
  <c r="N20" i="4"/>
  <c r="J30" i="6"/>
  <c r="N63" i="6"/>
  <c r="N74" i="2"/>
  <c r="N64" i="4"/>
  <c r="N52" i="5"/>
  <c r="J75" i="5"/>
  <c r="J43" i="2"/>
  <c r="N8" i="4"/>
  <c r="N43" i="2"/>
  <c r="J20" i="5"/>
  <c r="N9" i="2"/>
  <c r="J108" i="5"/>
  <c r="J20" i="6"/>
  <c r="J42" i="6"/>
  <c r="N8" i="5"/>
  <c r="J87" i="2"/>
  <c r="J86" i="5"/>
  <c r="N42" i="6"/>
  <c r="J90" i="2"/>
  <c r="J89" i="2"/>
  <c r="N86" i="5"/>
  <c r="N19" i="2"/>
  <c r="N87" i="2"/>
  <c r="J8" i="5"/>
  <c r="J63" i="6"/>
  <c r="J20" i="4"/>
  <c r="J20" i="3"/>
  <c r="J19" i="2"/>
  <c r="J42" i="5"/>
  <c r="J108" i="6"/>
  <c r="J8" i="3"/>
  <c r="J52" i="5"/>
  <c r="N108" i="6"/>
  <c r="N108" i="4"/>
  <c r="J108" i="4"/>
  <c r="J85" i="6"/>
  <c r="N8" i="6"/>
  <c r="N96" i="3"/>
  <c r="N41" i="3"/>
  <c r="N86" i="3"/>
  <c r="N8" i="3"/>
  <c r="J96" i="6"/>
  <c r="J86" i="3"/>
  <c r="J63" i="3"/>
  <c r="J30" i="3"/>
  <c r="N63" i="5"/>
  <c r="J8" i="6"/>
  <c r="J53" i="4"/>
  <c r="N53" i="4"/>
  <c r="N42" i="5"/>
  <c r="J96" i="3"/>
  <c r="J107" i="3"/>
  <c r="J96" i="4"/>
  <c r="J42" i="4"/>
  <c r="J52" i="6"/>
  <c r="N96" i="4"/>
  <c r="N74" i="6"/>
  <c r="N31" i="2"/>
  <c r="N96" i="5"/>
  <c r="N52" i="6"/>
  <c r="J41" i="3"/>
  <c r="N42" i="4"/>
  <c r="J31" i="2"/>
  <c r="N30" i="3"/>
  <c r="J9" i="2"/>
  <c r="N64" i="2"/>
  <c r="N20" i="5"/>
  <c r="J96" i="5"/>
  <c r="J74" i="6"/>
  <c r="B76" i="2"/>
  <c r="B65" i="3"/>
  <c r="B54" i="2"/>
  <c r="B43" i="3"/>
  <c r="B109" i="3"/>
  <c r="B98" i="2"/>
  <c r="B10" i="3"/>
  <c r="B10" i="6"/>
  <c r="B10" i="4"/>
  <c r="B87" i="6"/>
  <c r="B10" i="5"/>
  <c r="B32" i="6"/>
  <c r="B21" i="2"/>
  <c r="B54" i="5"/>
  <c r="B65" i="6"/>
  <c r="B98" i="4"/>
  <c r="B98" i="3"/>
  <c r="B98" i="6"/>
  <c r="B65" i="5"/>
  <c r="B32" i="3"/>
  <c r="B76" i="6"/>
  <c r="B98" i="5"/>
  <c r="B54" i="6"/>
  <c r="L21" i="5"/>
  <c r="D43" i="4"/>
  <c r="H32" i="5"/>
  <c r="M54" i="4"/>
  <c r="H9" i="6"/>
  <c r="M108" i="3"/>
  <c r="D109" i="6"/>
  <c r="H32" i="2"/>
  <c r="M87" i="3"/>
  <c r="M53" i="2"/>
  <c r="M109" i="6"/>
  <c r="D86" i="6"/>
  <c r="L65" i="4"/>
  <c r="M64" i="6"/>
  <c r="M76" i="5"/>
  <c r="D64" i="6"/>
  <c r="M65" i="4"/>
  <c r="D75" i="6"/>
  <c r="M10" i="2"/>
  <c r="H87" i="3"/>
  <c r="L32" i="5"/>
  <c r="D75" i="2"/>
  <c r="D42" i="3"/>
  <c r="L9" i="6"/>
  <c r="D87" i="5"/>
  <c r="H109" i="5"/>
  <c r="L9" i="5"/>
  <c r="H64" i="3"/>
  <c r="D32" i="5"/>
  <c r="D97" i="3"/>
  <c r="M31" i="6"/>
  <c r="L75" i="2"/>
  <c r="D9" i="4"/>
  <c r="H97" i="4"/>
  <c r="L31" i="6"/>
  <c r="H21" i="4"/>
  <c r="L20" i="2"/>
  <c r="M97" i="4"/>
  <c r="H65" i="4"/>
  <c r="H54" i="4"/>
  <c r="M43" i="5"/>
  <c r="L21" i="4"/>
  <c r="D108" i="3"/>
  <c r="M65" i="2"/>
  <c r="D65" i="4"/>
  <c r="L97" i="4"/>
  <c r="L43" i="4"/>
  <c r="M97" i="3"/>
  <c r="M109" i="4"/>
  <c r="H9" i="5"/>
  <c r="M9" i="6"/>
  <c r="L109" i="4"/>
  <c r="M86" i="6"/>
  <c r="H109" i="6"/>
  <c r="M21" i="3"/>
  <c r="H75" i="6"/>
  <c r="M9" i="5"/>
  <c r="L53" i="2"/>
  <c r="D43" i="5"/>
  <c r="L86" i="6"/>
  <c r="M64" i="3"/>
  <c r="D109" i="4"/>
  <c r="L64" i="3"/>
  <c r="D43" i="6"/>
  <c r="L97" i="2"/>
  <c r="D21" i="5"/>
  <c r="H65" i="2"/>
  <c r="D31" i="6"/>
  <c r="M43" i="4"/>
  <c r="H86" i="6"/>
  <c r="D64" i="3"/>
  <c r="M43" i="6"/>
  <c r="M32" i="5"/>
  <c r="L21" i="6"/>
  <c r="L97" i="6"/>
  <c r="M87" i="5"/>
  <c r="H43" i="4"/>
  <c r="H21" i="3"/>
  <c r="H43" i="6"/>
  <c r="D20" i="2"/>
  <c r="L64" i="5"/>
  <c r="D109" i="5"/>
  <c r="H64" i="6"/>
  <c r="D54" i="4"/>
  <c r="L31" i="3"/>
  <c r="M21" i="6"/>
  <c r="H97" i="5"/>
  <c r="M20" i="2"/>
  <c r="L87" i="3"/>
  <c r="D97" i="2"/>
  <c r="H87" i="5"/>
  <c r="H76" i="5"/>
  <c r="D9" i="5"/>
  <c r="M21" i="4"/>
  <c r="H108" i="3"/>
  <c r="H53" i="2"/>
  <c r="D76" i="5"/>
  <c r="M53" i="6"/>
  <c r="L97" i="5"/>
  <c r="H9" i="3"/>
  <c r="M31" i="3"/>
  <c r="M97" i="5"/>
  <c r="L9" i="4"/>
  <c r="M9" i="4"/>
  <c r="H31" i="6"/>
  <c r="L32" i="2"/>
  <c r="L43" i="6"/>
  <c r="D65" i="2"/>
  <c r="H64" i="5"/>
  <c r="L53" i="6"/>
  <c r="H10" i="2"/>
  <c r="L75" i="6"/>
  <c r="L108" i="3"/>
  <c r="M9" i="3"/>
  <c r="H42" i="3"/>
  <c r="H21" i="5"/>
  <c r="M42" i="3"/>
  <c r="L76" i="5"/>
  <c r="D32" i="2"/>
  <c r="D97" i="5"/>
  <c r="M53" i="5"/>
  <c r="D87" i="3"/>
  <c r="L109" i="6"/>
  <c r="H53" i="5"/>
  <c r="H97" i="2"/>
  <c r="H97" i="3"/>
  <c r="D21" i="3"/>
  <c r="D10" i="2"/>
  <c r="L53" i="5"/>
  <c r="M32" i="2"/>
  <c r="H43" i="5"/>
  <c r="D64" i="5"/>
  <c r="L65" i="2"/>
  <c r="H97" i="6"/>
  <c r="D97" i="6"/>
  <c r="M97" i="6"/>
  <c r="H9" i="4"/>
  <c r="M97" i="2"/>
  <c r="D31" i="3"/>
  <c r="L97" i="3"/>
  <c r="L43" i="5"/>
  <c r="H53" i="6"/>
  <c r="D53" i="2"/>
  <c r="M109" i="5"/>
  <c r="L21" i="3"/>
  <c r="D9" i="3"/>
  <c r="L10" i="2"/>
  <c r="M64" i="5"/>
  <c r="L54" i="4"/>
  <c r="D21" i="4"/>
  <c r="H21" i="6"/>
  <c r="L87" i="5"/>
  <c r="D53" i="5"/>
  <c r="D53" i="6"/>
  <c r="M21" i="5"/>
  <c r="L109" i="5"/>
  <c r="D97" i="4"/>
  <c r="M75" i="2"/>
  <c r="D21" i="6"/>
  <c r="L9" i="3"/>
  <c r="H75" i="2"/>
  <c r="H20" i="2"/>
  <c r="H31" i="3"/>
  <c r="L42" i="3"/>
  <c r="H109" i="4"/>
  <c r="L64" i="6"/>
  <c r="D9" i="6"/>
  <c r="M75" i="6"/>
  <c r="P65" i="4"/>
  <c r="P62" i="4"/>
  <c r="P29" i="5"/>
  <c r="P32" i="5"/>
  <c r="P43" i="4"/>
  <c r="P40" i="4"/>
  <c r="P40" i="6"/>
  <c r="P43" i="6"/>
  <c r="P73" i="5"/>
  <c r="P76" i="5"/>
  <c r="P87" i="3"/>
  <c r="P84" i="3"/>
  <c r="P106" i="6"/>
  <c r="P109" i="6"/>
  <c r="P29" i="2"/>
  <c r="P32" i="2"/>
  <c r="P62" i="2"/>
  <c r="P65" i="2"/>
  <c r="P40" i="5"/>
  <c r="P43" i="5"/>
  <c r="P18" i="3"/>
  <c r="P21" i="3"/>
  <c r="P7" i="2"/>
  <c r="P10" i="2"/>
  <c r="P51" i="4"/>
  <c r="P54" i="4"/>
  <c r="P21" i="4"/>
  <c r="P18" i="4"/>
  <c r="P84" i="5"/>
  <c r="P87" i="5"/>
  <c r="P18" i="5"/>
  <c r="P21" i="5"/>
  <c r="P106" i="5"/>
  <c r="P109" i="5"/>
  <c r="P21" i="6"/>
  <c r="P18" i="6"/>
  <c r="P106" i="4"/>
  <c r="P109" i="4"/>
  <c r="N43" i="6" l="1"/>
  <c r="N109" i="5"/>
  <c r="J9" i="5"/>
  <c r="J76" i="5"/>
  <c r="J23" i="6"/>
  <c r="J24" i="6"/>
  <c r="J97" i="3"/>
  <c r="J87" i="5"/>
  <c r="J21" i="5"/>
  <c r="J9" i="4"/>
  <c r="J75" i="2"/>
  <c r="N76" i="5"/>
  <c r="J21" i="4"/>
  <c r="N87" i="3"/>
  <c r="N64" i="3"/>
  <c r="N87" i="5"/>
  <c r="J24" i="5"/>
  <c r="J23" i="5"/>
  <c r="J34" i="5"/>
  <c r="J35" i="5"/>
  <c r="J20" i="2"/>
  <c r="J34" i="2"/>
  <c r="J35" i="2"/>
  <c r="J13" i="2"/>
  <c r="J12" i="2"/>
  <c r="J53" i="6"/>
  <c r="J42" i="3"/>
  <c r="J65" i="4"/>
  <c r="J45" i="5"/>
  <c r="J46" i="5"/>
  <c r="N54" i="4"/>
  <c r="J53" i="2"/>
  <c r="J90" i="3"/>
  <c r="J89" i="3"/>
  <c r="J21" i="6"/>
  <c r="J9" i="6"/>
  <c r="N109" i="6"/>
  <c r="N65" i="4"/>
  <c r="J24" i="3"/>
  <c r="J23" i="3"/>
  <c r="N43" i="4"/>
  <c r="J64" i="3"/>
  <c r="N21" i="6"/>
  <c r="J67" i="2"/>
  <c r="J68" i="2"/>
  <c r="J65" i="2"/>
  <c r="N108" i="3"/>
  <c r="N21" i="5"/>
  <c r="J112" i="4"/>
  <c r="J111" i="4"/>
  <c r="N9" i="6"/>
  <c r="N53" i="6"/>
  <c r="J109" i="6"/>
  <c r="J97" i="4"/>
  <c r="J56" i="4"/>
  <c r="J57" i="4"/>
  <c r="J64" i="6"/>
  <c r="N31" i="6"/>
  <c r="N9" i="3"/>
  <c r="N53" i="2"/>
  <c r="J43" i="4"/>
  <c r="J23" i="4"/>
  <c r="J24" i="4"/>
  <c r="J97" i="2"/>
  <c r="J89" i="5"/>
  <c r="J90" i="5"/>
  <c r="N97" i="3"/>
  <c r="N65" i="2"/>
  <c r="N75" i="6"/>
  <c r="N75" i="2"/>
  <c r="N109" i="4"/>
  <c r="N32" i="2"/>
  <c r="N10" i="2"/>
  <c r="N97" i="4"/>
  <c r="N42" i="3"/>
  <c r="J97" i="5"/>
  <c r="N64" i="6"/>
  <c r="N9" i="5"/>
  <c r="N21" i="3"/>
  <c r="J53" i="5"/>
  <c r="J97" i="6"/>
  <c r="N97" i="6"/>
  <c r="N9" i="4"/>
  <c r="N20" i="2"/>
  <c r="N32" i="5"/>
  <c r="J111" i="6"/>
  <c r="J112" i="6"/>
  <c r="N31" i="3"/>
  <c r="N43" i="5"/>
  <c r="J9" i="3"/>
  <c r="J21" i="3"/>
  <c r="N86" i="6"/>
  <c r="J46" i="6"/>
  <c r="J45" i="6"/>
  <c r="J78" i="5"/>
  <c r="J79" i="5"/>
  <c r="J111" i="5"/>
  <c r="J112" i="5"/>
  <c r="N21" i="4"/>
  <c r="J87" i="3"/>
  <c r="N97" i="2"/>
  <c r="N53" i="5"/>
  <c r="J75" i="6"/>
  <c r="J108" i="3"/>
  <c r="J32" i="2"/>
  <c r="J32" i="5"/>
  <c r="J10" i="2"/>
  <c r="J109" i="4"/>
  <c r="J31" i="3"/>
  <c r="J43" i="5"/>
  <c r="J68" i="4"/>
  <c r="J67" i="4"/>
  <c r="J31" i="6"/>
  <c r="J54" i="4"/>
  <c r="J86" i="6"/>
  <c r="N97" i="5"/>
  <c r="J64" i="5"/>
  <c r="J45" i="4"/>
  <c r="J46" i="4"/>
  <c r="N64" i="5"/>
  <c r="J109" i="5"/>
  <c r="J43" i="6"/>
  <c r="M98" i="4"/>
  <c r="H54" i="6"/>
  <c r="D10" i="3"/>
  <c r="M65" i="6"/>
  <c r="H10" i="5"/>
  <c r="L32" i="6"/>
  <c r="H87" i="6"/>
  <c r="D10" i="6"/>
  <c r="D98" i="2"/>
  <c r="H54" i="5"/>
  <c r="L10" i="3"/>
  <c r="M32" i="6"/>
  <c r="D98" i="3"/>
  <c r="D65" i="5"/>
  <c r="L98" i="6"/>
  <c r="D76" i="6"/>
  <c r="D54" i="6"/>
  <c r="L65" i="5"/>
  <c r="L109" i="3"/>
  <c r="H65" i="5"/>
  <c r="D65" i="6"/>
  <c r="L76" i="2"/>
  <c r="M10" i="3"/>
  <c r="M65" i="3"/>
  <c r="D76" i="2"/>
  <c r="H98" i="4"/>
  <c r="M21" i="2"/>
  <c r="L10" i="6"/>
  <c r="D54" i="2"/>
  <c r="L98" i="5"/>
  <c r="L10" i="4"/>
  <c r="H76" i="2"/>
  <c r="H76" i="6"/>
  <c r="H32" i="6"/>
  <c r="H109" i="3"/>
  <c r="H21" i="2"/>
  <c r="H98" i="5"/>
  <c r="M98" i="2"/>
  <c r="L43" i="3"/>
  <c r="D10" i="4"/>
  <c r="H10" i="6"/>
  <c r="H10" i="3"/>
  <c r="D32" i="3"/>
  <c r="H65" i="3"/>
  <c r="M76" i="2"/>
  <c r="M32" i="3"/>
  <c r="H98" i="2"/>
  <c r="L54" i="5"/>
  <c r="M54" i="5"/>
  <c r="L54" i="6"/>
  <c r="M98" i="6"/>
  <c r="L98" i="4"/>
  <c r="L76" i="6"/>
  <c r="L54" i="2"/>
  <c r="M76" i="6"/>
  <c r="L10" i="5"/>
  <c r="D21" i="2"/>
  <c r="D43" i="3"/>
  <c r="H54" i="2"/>
  <c r="L65" i="3"/>
  <c r="D98" i="5"/>
  <c r="L87" i="6"/>
  <c r="M87" i="6"/>
  <c r="D32" i="6"/>
  <c r="H65" i="6"/>
  <c r="L98" i="2"/>
  <c r="L21" i="2"/>
  <c r="D65" i="3"/>
  <c r="M98" i="5"/>
  <c r="M10" i="5"/>
  <c r="L32" i="3"/>
  <c r="M43" i="3"/>
  <c r="M65" i="5"/>
  <c r="D10" i="5"/>
  <c r="D54" i="5"/>
  <c r="D98" i="4"/>
  <c r="H32" i="3"/>
  <c r="L65" i="6"/>
  <c r="H98" i="6"/>
  <c r="M54" i="6"/>
  <c r="D87" i="6"/>
  <c r="H10" i="4"/>
  <c r="H98" i="3"/>
  <c r="D98" i="6"/>
  <c r="M10" i="6"/>
  <c r="M98" i="3"/>
  <c r="D109" i="3"/>
  <c r="M54" i="2"/>
  <c r="L98" i="3"/>
  <c r="M109" i="3"/>
  <c r="H43" i="3"/>
  <c r="M10" i="4"/>
  <c r="P10" i="3"/>
  <c r="P7" i="3"/>
  <c r="P73" i="2"/>
  <c r="P76" i="2"/>
  <c r="P76" i="6"/>
  <c r="P73" i="6"/>
  <c r="P32" i="6"/>
  <c r="P29" i="6"/>
  <c r="P95" i="2"/>
  <c r="P98" i="2"/>
  <c r="P18" i="2"/>
  <c r="P21" i="2"/>
  <c r="P65" i="3"/>
  <c r="P62" i="3"/>
  <c r="P95" i="5"/>
  <c r="P98" i="5"/>
  <c r="P62" i="5"/>
  <c r="P65" i="5"/>
  <c r="P10" i="5"/>
  <c r="P7" i="5"/>
  <c r="P54" i="5"/>
  <c r="P51" i="5"/>
  <c r="P98" i="4"/>
  <c r="P95" i="4"/>
  <c r="P32" i="3"/>
  <c r="P29" i="3"/>
  <c r="P62" i="6"/>
  <c r="P65" i="6"/>
  <c r="P54" i="6"/>
  <c r="P51" i="6"/>
  <c r="P87" i="6"/>
  <c r="P84" i="6"/>
  <c r="P98" i="6"/>
  <c r="P95" i="6"/>
  <c r="P7" i="6"/>
  <c r="P10" i="6"/>
  <c r="P51" i="2"/>
  <c r="P54" i="2"/>
  <c r="P95" i="3"/>
  <c r="P98" i="3"/>
  <c r="P106" i="3"/>
  <c r="P109" i="3"/>
  <c r="P43" i="3"/>
  <c r="P40" i="3"/>
  <c r="P7" i="4"/>
  <c r="P10" i="4"/>
  <c r="J13" i="5" l="1"/>
  <c r="J12" i="5"/>
  <c r="J101" i="6"/>
  <c r="J100" i="6"/>
  <c r="N87" i="6"/>
  <c r="J68" i="6"/>
  <c r="J67" i="6"/>
  <c r="N43" i="3"/>
  <c r="J45" i="3"/>
  <c r="J46" i="3"/>
  <c r="J65" i="3"/>
  <c r="J56" i="2"/>
  <c r="J57" i="2"/>
  <c r="J100" i="3"/>
  <c r="J101" i="3"/>
  <c r="N10" i="3"/>
  <c r="J34" i="6"/>
  <c r="J35" i="6"/>
  <c r="N32" i="6"/>
  <c r="J43" i="3"/>
  <c r="J35" i="3"/>
  <c r="J34" i="3"/>
  <c r="J21" i="2"/>
  <c r="J76" i="2"/>
  <c r="J76" i="6"/>
  <c r="J98" i="6"/>
  <c r="N76" i="6"/>
  <c r="N65" i="5"/>
  <c r="N65" i="6"/>
  <c r="J68" i="3"/>
  <c r="J67" i="3"/>
  <c r="J79" i="2"/>
  <c r="J78" i="2"/>
  <c r="J111" i="3"/>
  <c r="J112" i="3"/>
  <c r="J57" i="6"/>
  <c r="J56" i="6"/>
  <c r="J12" i="4"/>
  <c r="J13" i="4"/>
  <c r="N98" i="4"/>
  <c r="J10" i="6"/>
  <c r="N98" i="2"/>
  <c r="J89" i="6"/>
  <c r="J90" i="6"/>
  <c r="N98" i="6"/>
  <c r="N10" i="5"/>
  <c r="J32" i="3"/>
  <c r="N32" i="3"/>
  <c r="J56" i="5"/>
  <c r="J57" i="5"/>
  <c r="J54" i="2"/>
  <c r="N109" i="3"/>
  <c r="N76" i="2"/>
  <c r="N98" i="5"/>
  <c r="J10" i="3"/>
  <c r="J98" i="5"/>
  <c r="N98" i="3"/>
  <c r="J10" i="4"/>
  <c r="J100" i="4"/>
  <c r="J101" i="4"/>
  <c r="J12" i="6"/>
  <c r="J13" i="6"/>
  <c r="J98" i="2"/>
  <c r="J87" i="6"/>
  <c r="J79" i="6"/>
  <c r="J78" i="6"/>
  <c r="J65" i="5"/>
  <c r="J23" i="2"/>
  <c r="J24" i="2"/>
  <c r="N65" i="3"/>
  <c r="J109" i="3"/>
  <c r="N54" i="2"/>
  <c r="J98" i="3"/>
  <c r="J54" i="6"/>
  <c r="J13" i="3"/>
  <c r="J12" i="3"/>
  <c r="J98" i="4"/>
  <c r="J101" i="2"/>
  <c r="J100" i="2"/>
  <c r="J10" i="5"/>
  <c r="J67" i="5"/>
  <c r="J68" i="5"/>
  <c r="J32" i="6"/>
  <c r="J65" i="6"/>
  <c r="N54" i="5"/>
  <c r="J54" i="5"/>
  <c r="N21" i="2"/>
  <c r="J101" i="5"/>
  <c r="J100" i="5"/>
  <c r="N54" i="6"/>
  <c r="N10" i="4"/>
  <c r="N10" i="6"/>
</calcChain>
</file>

<file path=xl/sharedStrings.xml><?xml version="1.0" encoding="utf-8"?>
<sst xmlns="http://schemas.openxmlformats.org/spreadsheetml/2006/main" count="16366" uniqueCount="195">
  <si>
    <t>Anchor</t>
  </si>
  <si>
    <t>MPEG-151</t>
  </si>
  <si>
    <t>Proposal</t>
  </si>
  <si>
    <t>Sequence</t>
  </si>
  <si>
    <t>BD-rate
RGB-PSNR</t>
  </si>
  <si>
    <t>BD-rate
YUV-PSNR</t>
  </si>
  <si>
    <t>BD-rate
YUV-SSIM</t>
  </si>
  <si>
    <t>BD-rate
YUV-IVSSIM</t>
  </si>
  <si>
    <t>BD-rate
LPIPS</t>
  </si>
  <si>
    <t>fruit</t>
  </si>
  <si>
    <t>breakfast</t>
  </si>
  <si>
    <t>breakfast_track</t>
  </si>
  <si>
    <t>breakfast_semitrack</t>
  </si>
  <si>
    <t>cinema_track</t>
  </si>
  <si>
    <t>cinema_semitrack</t>
  </si>
  <si>
    <t>breakdance_track</t>
  </si>
  <si>
    <t>breakdance_semitrack</t>
  </si>
  <si>
    <t>bartender_track</t>
  </si>
  <si>
    <t>bartender_semitrack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</si>
  <si>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</si>
  <si>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</si>
  <si>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</si>
  <si>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</si>
  <si>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</si>
  <si>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</si>
  <si>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</si>
  <si>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</si>
  <si>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</si>
  <si>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</si>
  <si>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</si>
  <si>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</si>
  <si>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</si>
  <si>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</si>
  <si>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</si>
  <si>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</si>
  <si>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</si>
  <si>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</si>
  <si>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</si>
  <si>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</si>
  <si>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</si>
  <si>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</si>
  <si>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</si>
  <si>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</si>
  <si>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</si>
  <si>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</si>
  <si>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</si>
  <si>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</si>
  <si>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</si>
  <si>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</si>
  <si>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</si>
  <si>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</si>
  <si>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</si>
  <si>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</si>
  <si>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</si>
  <si>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</si>
  <si>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</si>
  <si>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</si>
  <si>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</si>
  <si>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</si>
  <si>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</si>
  <si>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</si>
  <si>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</si>
  <si>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</si>
  <si>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</si>
  <si>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</si>
  <si>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</si>
  <si>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</si>
  <si>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</si>
  <si>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</si>
  <si>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</si>
  <si>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</si>
  <si>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</si>
  <si>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</si>
  <si>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</si>
  <si>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</si>
  <si>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</si>
  <si>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</si>
  <si>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</si>
  <si>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</si>
  <si>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</si>
  <si>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</si>
  <si>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</si>
  <si>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</si>
  <si>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</si>
  <si>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</si>
  <si>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</si>
  <si>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</si>
  <si>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</si>
  <si>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</si>
  <si>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</si>
  <si>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</si>
  <si>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</si>
  <si>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</si>
  <si>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</si>
  <si>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</si>
  <si>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</si>
  <si>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</si>
  <si>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</si>
  <si>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</si>
  <si>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</si>
  <si>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</si>
  <si>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</si>
  <si>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</si>
  <si>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</si>
  <si>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</si>
  <si>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</si>
  <si>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</si>
  <si>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</si>
  <si>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</si>
  <si>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</si>
  <si>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</si>
  <si>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</si>
  <si>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</si>
  <si>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</si>
  <si>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</si>
  <si>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</si>
  <si>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</si>
  <si>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</si>
  <si>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</si>
  <si>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</si>
  <si>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</si>
  <si>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</si>
  <si>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</si>
  <si>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</si>
  <si>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</si>
  <si>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</si>
  <si>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</si>
  <si>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</si>
  <si>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</si>
  <si>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</si>
  <si>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</si>
  <si>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</si>
  <si>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</si>
  <si>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</si>
  <si>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</si>
  <si>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</si>
  <si>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</si>
  <si>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</si>
  <si>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</si>
  <si>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</si>
  <si>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</si>
  <si>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</si>
  <si>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</si>
  <si>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</si>
  <si>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</si>
  <si>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</si>
  <si>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</si>
  <si>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</si>
  <si>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</si>
  <si>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</si>
  <si>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</si>
  <si>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</si>
  <si>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</si>
  <si>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</si>
  <si>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</si>
  <si>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</si>
  <si>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</si>
  <si>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</si>
  <si>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</si>
  <si>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</si>
  <si>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</si>
  <si>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</si>
  <si>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</si>
  <si>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</si>
  <si>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</si>
  <si>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</si>
  <si>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</si>
  <si>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</si>
  <si>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</si>
  <si>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</si>
  <si>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</si>
  <si>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</si>
  <si>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</si>
  <si>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</si>
  <si>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</si>
  <si>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</si>
  <si>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</si>
  <si>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</si>
  <si>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</si>
  <si>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</si>
  <si>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</si>
  <si>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</si>
  <si>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</si>
  <si>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</si>
  <si>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</si>
  <si>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</si>
  <si>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</si>
  <si>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</si>
  <si>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</si>
  <si>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</si>
  <si>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</si>
  <si>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</si>
  <si>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</si>
  <si>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</si>
  <si>
    <t>raht-kFractionBits:20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</si>
</sst>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1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13" fillId="0" borderId="5" xfId="0" applyFont="1" applyBorder="1" applyAlignment="1">
      <alignment horizontal="center"/>
    </xf>
    <xf numFmtId="0" fontId="0" fillId="0" borderId="0" xfId="0"/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4" fontId="5" fillId="2" borderId="1" xfId="0" applyNumberFormat="1" applyFont="1" applyFill="1" applyBorder="1" applyAlignment="1">
      <alignment horizontal="center" vertical="center"/>
    </xf>
    <xf numFmtId="4" fontId="5" fillId="2" borderId="0" xfId="0" applyNumberFormat="1" applyFont="1" applyFill="1" applyAlignment="1">
      <alignment horizontal="center" vertic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11" xfId="0" applyFont="1" applyBorder="1" applyAlignment="1">
      <alignment horizontal="center" vertical="center"/>
    </xf>
    <xf numFmtId="0" fontId="0" fillId="0" borderId="0" xfId="0"/>
    <xf numFmtId="14" fontId="13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10" xfId="0" applyBorder="1"/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10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34.749182266666672</c:v>
                </c:pt>
                <c:pt idx="1">
                  <c:v>37.375619733333338</c:v>
                </c:pt>
                <c:pt idx="2">
                  <c:v>38.600735666666658</c:v>
                </c:pt>
                <c:pt idx="3">
                  <c:v>39.234061666666669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2A-4964-A882-0F5B8B9751E4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raht-kFractionBits:20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36.60993586666666</c:v>
                </c:pt>
                <c:pt idx="1">
                  <c:v>39.892359333333339</c:v>
                </c:pt>
                <c:pt idx="2">
                  <c:v>41.623637466666665</c:v>
                </c:pt>
                <c:pt idx="3">
                  <c:v>42.638828799999992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2A-4964-A882-0F5B8B9751E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2A-4964-A882-0F5B8B9751E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2A-4964-A882-0F5B8B975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7B-40B5-B50E-0404834F0EAE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raht-kFractionBits:20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27.813470733333336</c:v>
                </c:pt>
                <c:pt idx="1">
                  <c:v>31.747040733333336</c:v>
                </c:pt>
                <c:pt idx="2">
                  <c:v>37.430681066666665</c:v>
                </c:pt>
                <c:pt idx="3">
                  <c:v>41.06555706666667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7B-40B5-B50E-0404834F0EA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7B-40B5-B50E-0404834F0EA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07B-40B5-B50E-0404834F0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27.22274933333334</c:v>
                </c:pt>
                <c:pt idx="1">
                  <c:v>30.713218200000004</c:v>
                </c:pt>
                <c:pt idx="2">
                  <c:v>35.10646113333334</c:v>
                </c:pt>
                <c:pt idx="3">
                  <c:v>37.603516266666666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E1-454D-BB24-1D04F0C7C671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raht-kFractionBits:20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27.740633666666668</c:v>
                </c:pt>
                <c:pt idx="1">
                  <c:v>31.862694266666661</c:v>
                </c:pt>
                <c:pt idx="2">
                  <c:v>37.333256799999994</c:v>
                </c:pt>
                <c:pt idx="3">
                  <c:v>40.765590533333331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E1-454D-BB24-1D04F0C7C67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E1-454D-BB24-1D04F0C7C67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2E1-454D-BB24-1D04F0C7C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30.713581809523816</c:v>
                </c:pt>
                <c:pt idx="1">
                  <c:v>33.293589285714276</c:v>
                </c:pt>
                <c:pt idx="2">
                  <c:v>36.446848571428575</c:v>
                </c:pt>
                <c:pt idx="3">
                  <c:v>39.467625952380949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2A-491F-BD11-3062A09BD3DD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raht-kFractionBits:20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31.036524761904758</c:v>
                </c:pt>
                <c:pt idx="1">
                  <c:v>34.278727571428568</c:v>
                </c:pt>
                <c:pt idx="2">
                  <c:v>38.523751142857151</c:v>
                </c:pt>
                <c:pt idx="3">
                  <c:v>42.787958428571429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2A-491F-BD11-3062A09BD3D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2A-491F-BD11-3062A09BD3D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2A-491F-BD11-3062A09BD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30.541978380952383</c:v>
                </c:pt>
                <c:pt idx="1">
                  <c:v>33.228850857142866</c:v>
                </c:pt>
                <c:pt idx="2">
                  <c:v>36.326138</c:v>
                </c:pt>
                <c:pt idx="3">
                  <c:v>39.080388285714292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6-4665-9537-6F7FC927EB8F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raht-kFractionBits:20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30.906328857142853</c:v>
                </c:pt>
                <c:pt idx="1">
                  <c:v>34.294832190476185</c:v>
                </c:pt>
                <c:pt idx="2">
                  <c:v>38.505670428571428</c:v>
                </c:pt>
                <c:pt idx="3">
                  <c:v>42.657705095238093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56-4665-9537-6F7FC927EB8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56-4665-9537-6F7FC927EB8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56-4665-9537-6F7FC927E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27.700256499999991</c:v>
                </c:pt>
                <c:pt idx="1">
                  <c:v>32.126857718749996</c:v>
                </c:pt>
                <c:pt idx="2">
                  <c:v>36.681857406249996</c:v>
                </c:pt>
                <c:pt idx="3">
                  <c:v>39.778941062500003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A2-4EBD-A2A8-1D981BB9996F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raht-kFractionBits:20 breakdance_track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27.998365562500002</c:v>
                </c:pt>
                <c:pt idx="1">
                  <c:v>32.908316812499997</c:v>
                </c:pt>
                <c:pt idx="2">
                  <c:v>38.425601874999991</c:v>
                </c:pt>
                <c:pt idx="3">
                  <c:v>42.905248812500005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A2-4EBD-A2A8-1D981BB9996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A2-4EBD-A2A8-1D981BB9996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A2-4EBD-A2A8-1D981BB99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raht-kFractionBits:20 breakdance_semitrack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27.860971468749998</c:v>
                </c:pt>
                <c:pt idx="1">
                  <c:v>32.852588500000003</c:v>
                </c:pt>
                <c:pt idx="2">
                  <c:v>38.141921187499996</c:v>
                </c:pt>
                <c:pt idx="3">
                  <c:v>42.135759499999992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61-4E00-87F4-C478B5A9819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61-4E00-87F4-C478B5A9819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61-4E00-87F4-C478B5A9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raht-kFractionBits:20 bartender_track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37.904303999999996</c:v>
                </c:pt>
                <c:pt idx="1">
                  <c:v>56.021999999999998</c:v>
                </c:pt>
                <c:pt idx="2">
                  <c:v>83.811503999999999</c:v>
                </c:pt>
                <c:pt idx="3">
                  <c:v>121.28760000000001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31.802631285714284</c:v>
                </c:pt>
                <c:pt idx="1">
                  <c:v>35.265904714285718</c:v>
                </c:pt>
                <c:pt idx="2">
                  <c:v>39.532626761904766</c:v>
                </c:pt>
                <c:pt idx="3">
                  <c:v>43.547650666666676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F9-4704-8664-ACD0881C408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F9-4704-8664-ACD0881C408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F9-4704-8664-ACD0881C4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raht-kFractionBits:20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39.078191999999994</c:v>
                </c:pt>
                <c:pt idx="1">
                  <c:v>57.88199199999999</c:v>
                </c:pt>
                <c:pt idx="2">
                  <c:v>86.779640000000001</c:v>
                </c:pt>
                <c:pt idx="3">
                  <c:v>125.57141600000001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31.532453761904758</c:v>
                </c:pt>
                <c:pt idx="1">
                  <c:v>35.149915476190486</c:v>
                </c:pt>
                <c:pt idx="2">
                  <c:v>39.3200760952381</c:v>
                </c:pt>
                <c:pt idx="3">
                  <c:v>43.267325047619053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11-4220-960B-4419E2541F6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11-4220-960B-4419E2541F6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11-4220-960B-4419E2541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43.409885083333336</c:v>
                </c:pt>
                <c:pt idx="1">
                  <c:v>46.790057708333329</c:v>
                </c:pt>
                <c:pt idx="2">
                  <c:v>48.108836500000002</c:v>
                </c:pt>
                <c:pt idx="3">
                  <c:v>49.590225416666669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46-423E-B742-771173967375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raht-kFractionBits:20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45.266979958333337</c:v>
                </c:pt>
                <c:pt idx="1">
                  <c:v>49.392051166666675</c:v>
                </c:pt>
                <c:pt idx="2">
                  <c:v>51.453986083333326</c:v>
                </c:pt>
                <c:pt idx="3">
                  <c:v>53.569742708333337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46-423E-B742-77117396737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46-423E-B742-77117396737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46-423E-B742-771173967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38.896995266666664</c:v>
                </c:pt>
                <c:pt idx="1">
                  <c:v>41.334714466666675</c:v>
                </c:pt>
                <c:pt idx="2">
                  <c:v>42.532670000000003</c:v>
                </c:pt>
                <c:pt idx="3">
                  <c:v>43.189662066666671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A5-4A74-A868-17E0052A6D3A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raht-kFractionBits:20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41.153984133333324</c:v>
                </c:pt>
                <c:pt idx="1">
                  <c:v>43.856499666666664</c:v>
                </c:pt>
                <c:pt idx="2">
                  <c:v>45.258660333333324</c:v>
                </c:pt>
                <c:pt idx="3">
                  <c:v>46.1152254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A5-4A74-A868-17E0052A6D3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A5-4A74-A868-17E0052A6D3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A5-4A74-A868-17E0052A6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32.467099999999995</c:v>
                </c:pt>
                <c:pt idx="1">
                  <c:v>35.240454933333332</c:v>
                </c:pt>
                <c:pt idx="2">
                  <c:v>39.284910999999994</c:v>
                </c:pt>
                <c:pt idx="3">
                  <c:v>41.927219866666668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8B-4A48-B975-2E5194658C87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raht-kFractionBits:20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33.787992866666663</c:v>
                </c:pt>
                <c:pt idx="1">
                  <c:v>36.659647866666667</c:v>
                </c:pt>
                <c:pt idx="2">
                  <c:v>41.078055599999992</c:v>
                </c:pt>
                <c:pt idx="3">
                  <c:v>44.316641266666672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8B-4A48-B975-2E5194658C8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8B-4A48-B975-2E5194658C8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8B-4A48-B975-2E5194658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32.317823466666667</c:v>
                </c:pt>
                <c:pt idx="1">
                  <c:v>35.228296533333335</c:v>
                </c:pt>
                <c:pt idx="2">
                  <c:v>39.209074666666666</c:v>
                </c:pt>
                <c:pt idx="3">
                  <c:v>41.685257266666667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CF-4DA5-9C8C-12C61792CD72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raht-kFractionBits:20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33.720327533333332</c:v>
                </c:pt>
                <c:pt idx="1">
                  <c:v>36.700888066666671</c:v>
                </c:pt>
                <c:pt idx="2">
                  <c:v>40.966615400000002</c:v>
                </c:pt>
                <c:pt idx="3">
                  <c:v>44.055435199999998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CF-4DA5-9C8C-12C61792CD7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CF-4DA5-9C8C-12C61792CD7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DCF-4DA5-9C8C-12C61792C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34.314412904761902</c:v>
                </c:pt>
                <c:pt idx="1">
                  <c:v>36.934864238095237</c:v>
                </c:pt>
                <c:pt idx="2">
                  <c:v>40.48651685714286</c:v>
                </c:pt>
                <c:pt idx="3">
                  <c:v>43.660332190476183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9C-4364-9283-ADA8B6E76A67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raht-kFractionBits:20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35.004028380952384</c:v>
                </c:pt>
                <c:pt idx="1">
                  <c:v>37.73904704761906</c:v>
                </c:pt>
                <c:pt idx="2">
                  <c:v>41.786036952380961</c:v>
                </c:pt>
                <c:pt idx="3">
                  <c:v>45.808300476190468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9C-4364-9283-ADA8B6E76A6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9C-4364-9283-ADA8B6E76A6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69C-4364-9283-ADA8B6E76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34.175089714285711</c:v>
                </c:pt>
                <c:pt idx="1">
                  <c:v>36.840509571428569</c:v>
                </c:pt>
                <c:pt idx="2">
                  <c:v>40.399201142857144</c:v>
                </c:pt>
                <c:pt idx="3">
                  <c:v>43.319599333333336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13-4831-8B7E-7C1C5B8E75FF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raht-kFractionBits:20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34.871026714285712</c:v>
                </c:pt>
                <c:pt idx="1">
                  <c:v>37.727126857142849</c:v>
                </c:pt>
                <c:pt idx="2">
                  <c:v>41.801209666666665</c:v>
                </c:pt>
                <c:pt idx="3">
                  <c:v>45.67518585714285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13-4831-8B7E-7C1C5B8E75F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13-4831-8B7E-7C1C5B8E75F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13-4831-8B7E-7C1C5B8E7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31.727322375000004</c:v>
                </c:pt>
                <c:pt idx="1">
                  <c:v>35.829733562499996</c:v>
                </c:pt>
                <c:pt idx="2">
                  <c:v>40.548064250000003</c:v>
                </c:pt>
                <c:pt idx="3">
                  <c:v>43.708715093749994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15-4142-AAC4-DFDE08ABD157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raht-kFractionBits:20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32.090469406250008</c:v>
                </c:pt>
                <c:pt idx="1">
                  <c:v>36.405809843749999</c:v>
                </c:pt>
                <c:pt idx="2">
                  <c:v>41.735656187500012</c:v>
                </c:pt>
                <c:pt idx="3">
                  <c:v>45.932918343749996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15-4142-AAC4-DFDE08ABD15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15-4142-AAC4-DFDE08ABD15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15-4142-AAC4-DFDE08ABD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31.633154781249999</c:v>
                </c:pt>
                <c:pt idx="1">
                  <c:v>35.796777500000005</c:v>
                </c:pt>
                <c:pt idx="2">
                  <c:v>40.292257375000013</c:v>
                </c:pt>
                <c:pt idx="3">
                  <c:v>43.124703437500003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1E-4843-A682-57831556EAA9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raht-kFractionBits:20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31.991210531250005</c:v>
                </c:pt>
                <c:pt idx="1">
                  <c:v>36.354998687499993</c:v>
                </c:pt>
                <c:pt idx="2">
                  <c:v>41.453256187499996</c:v>
                </c:pt>
                <c:pt idx="3">
                  <c:v>45.19730815625001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1E-4843-A682-57831556EAA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1E-4843-A682-57831556EAA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1E-4843-A682-57831556E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37.948527999999996</c:v>
                </c:pt>
                <c:pt idx="1">
                  <c:v>56.081432</c:v>
                </c:pt>
                <c:pt idx="2">
                  <c:v>83.899416000000002</c:v>
                </c:pt>
                <c:pt idx="3">
                  <c:v>121.390568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34.971935000000002</c:v>
                </c:pt>
                <c:pt idx="1">
                  <c:v>37.957441523809521</c:v>
                </c:pt>
                <c:pt idx="2">
                  <c:v>41.642704333333349</c:v>
                </c:pt>
                <c:pt idx="3">
                  <c:v>44.420052047619052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3E-40C2-8D4D-1EEC5B4E6A62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raht-kFractionBits:20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37.904303999999996</c:v>
                </c:pt>
                <c:pt idx="1">
                  <c:v>56.021999999999998</c:v>
                </c:pt>
                <c:pt idx="2">
                  <c:v>83.811503999999999</c:v>
                </c:pt>
                <c:pt idx="3">
                  <c:v>121.28760000000001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35.629791095238105</c:v>
                </c:pt>
                <c:pt idx="1">
                  <c:v>38.773043047619048</c:v>
                </c:pt>
                <c:pt idx="2">
                  <c:v>42.893367857142863</c:v>
                </c:pt>
                <c:pt idx="3">
                  <c:v>46.615720666666675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3E-40C2-8D4D-1EEC5B4E6A6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3E-40C2-8D4D-1EEC5B4E6A6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A3E-40C2-8D4D-1EEC5B4E6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raht-kFractionBits:20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39.078191999999994</c:v>
                </c:pt>
                <c:pt idx="1">
                  <c:v>57.88199199999999</c:v>
                </c:pt>
                <c:pt idx="2">
                  <c:v>86.779640000000001</c:v>
                </c:pt>
                <c:pt idx="3">
                  <c:v>125.57141600000001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35.379214142857144</c:v>
                </c:pt>
                <c:pt idx="1">
                  <c:v>38.652551571428567</c:v>
                </c:pt>
                <c:pt idx="2">
                  <c:v>42.613356142857143</c:v>
                </c:pt>
                <c:pt idx="3">
                  <c:v>46.318871238095241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B2-4AB9-85CE-AA73CF795CB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B2-4AB9-85CE-AA73CF795CB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B2-4AB9-85CE-AA73CF795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47.254513624999994</c:v>
                </c:pt>
                <c:pt idx="1">
                  <c:v>50.435263208333339</c:v>
                </c:pt>
                <c:pt idx="2">
                  <c:v>51.732762416666652</c:v>
                </c:pt>
                <c:pt idx="3">
                  <c:v>53.154724874999999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A1-4A83-86FB-763FB905BD53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raht-kFractionBits:20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48.820518916666657</c:v>
                </c:pt>
                <c:pt idx="1">
                  <c:v>52.286270375000008</c:v>
                </c:pt>
                <c:pt idx="2">
                  <c:v>54.03951112499999</c:v>
                </c:pt>
                <c:pt idx="3">
                  <c:v>55.909495458333332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A1-4A83-86FB-763FB905BD5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A1-4A83-86FB-763FB905BD5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A1-4A83-86FB-763FB905B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0.98575294599999996</c:v>
                </c:pt>
                <c:pt idx="1">
                  <c:v>0.99170901333333339</c:v>
                </c:pt>
                <c:pt idx="2">
                  <c:v>0.99345479600000008</c:v>
                </c:pt>
                <c:pt idx="3">
                  <c:v>0.99423304933333345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2C-419F-A4A9-B753FBAE5A95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raht-kFractionBits:20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0.98637233866666663</c:v>
                </c:pt>
                <c:pt idx="1">
                  <c:v>0.99224924800000003</c:v>
                </c:pt>
                <c:pt idx="2">
                  <c:v>0.99397937200000019</c:v>
                </c:pt>
                <c:pt idx="3">
                  <c:v>0.99479953599999993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2C-419F-A4A9-B753FBAE5A9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32C-419F-A4A9-B753FBAE5A9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32C-419F-A4A9-B753FBAE5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0.95833688400000006</c:v>
                </c:pt>
                <c:pt idx="1">
                  <c:v>0.97572322399999978</c:v>
                </c:pt>
                <c:pt idx="2">
                  <c:v>0.98810872066666655</c:v>
                </c:pt>
                <c:pt idx="3">
                  <c:v>0.99241338533333334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9E-4EAE-842E-806FD91AAA3F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raht-kFractionBits:20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0.95836929999999998</c:v>
                </c:pt>
                <c:pt idx="1">
                  <c:v>0.97590032066666665</c:v>
                </c:pt>
                <c:pt idx="2">
                  <c:v>0.98845811266666672</c:v>
                </c:pt>
                <c:pt idx="3">
                  <c:v>0.99283938133333327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9E-4EAE-842E-806FD91AAA3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9E-4EAE-842E-806FD91AAA3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19E-4EAE-842E-806FD91AA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0.95698564733333324</c:v>
                </c:pt>
                <c:pt idx="1">
                  <c:v>0.9749194326666667</c:v>
                </c:pt>
                <c:pt idx="2">
                  <c:v>0.98757303066666668</c:v>
                </c:pt>
                <c:pt idx="3">
                  <c:v>0.99193356466666682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37-4B85-BA44-74E96568E96A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raht-kFractionBits:20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0.9570314213333333</c:v>
                </c:pt>
                <c:pt idx="1">
                  <c:v>0.97523187066666672</c:v>
                </c:pt>
                <c:pt idx="2">
                  <c:v>0.98799858266666674</c:v>
                </c:pt>
                <c:pt idx="3">
                  <c:v>0.9924088533333334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37-4B85-BA44-74E96568E96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37-4B85-BA44-74E96568E96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37-4B85-BA44-74E96568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0.96903136380952382</c:v>
                </c:pt>
                <c:pt idx="1">
                  <c:v>0.98082668380952365</c:v>
                </c:pt>
                <c:pt idx="2">
                  <c:v>0.98939370380952374</c:v>
                </c:pt>
                <c:pt idx="3">
                  <c:v>0.99380515857142848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42-4824-960A-43043F851DE9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raht-kFractionBits:20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0.96906233476190506</c:v>
                </c:pt>
                <c:pt idx="1">
                  <c:v>0.98089687666666658</c:v>
                </c:pt>
                <c:pt idx="2">
                  <c:v>0.98967564809523789</c:v>
                </c:pt>
                <c:pt idx="3">
                  <c:v>0.99411495142857143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42-4824-960A-43043F851DE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42-4824-960A-43043F851DE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742-4824-960A-43043F851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0.96755116761904758</c:v>
                </c:pt>
                <c:pt idx="1">
                  <c:v>0.97986977619047599</c:v>
                </c:pt>
                <c:pt idx="2">
                  <c:v>0.98891836142857159</c:v>
                </c:pt>
                <c:pt idx="3">
                  <c:v>0.99346047666666659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16-4BAA-833E-5C5B586CAA63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raht-kFractionBits:20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0.96771701380952402</c:v>
                </c:pt>
                <c:pt idx="1">
                  <c:v>0.98001915476190471</c:v>
                </c:pt>
                <c:pt idx="2">
                  <c:v>0.98923608190476187</c:v>
                </c:pt>
                <c:pt idx="3">
                  <c:v>0.99385043714285737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16-4BAA-833E-5C5B586CAA6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16-4BAA-833E-5C5B586CAA6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16-4BAA-833E-5C5B586CA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0.93688656531250003</c:v>
                </c:pt>
                <c:pt idx="1">
                  <c:v>0.97254385749999983</c:v>
                </c:pt>
                <c:pt idx="2">
                  <c:v>0.98944849312499994</c:v>
                </c:pt>
                <c:pt idx="3">
                  <c:v>0.99455648124999985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69-4222-953F-5842A4FD5298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raht-kFractionBits:20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0.93706721781249991</c:v>
                </c:pt>
                <c:pt idx="1">
                  <c:v>0.97289961375</c:v>
                </c:pt>
                <c:pt idx="2">
                  <c:v>0.98979419281249992</c:v>
                </c:pt>
                <c:pt idx="3">
                  <c:v>0.99492763312499988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69-4222-953F-5842A4FD529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69-4222-953F-5842A4FD529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69-4222-953F-5842A4FD5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raht-kFractionBits:20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0.92959751562499993</c:v>
                </c:pt>
                <c:pt idx="1">
                  <c:v>0.96992496562500019</c:v>
                </c:pt>
                <c:pt idx="2">
                  <c:v>0.98859655531250001</c:v>
                </c:pt>
                <c:pt idx="3">
                  <c:v>0.99423508656249981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A6-4AAF-B0B6-C6823FF8153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A6-4AAF-B0B6-C6823FF8153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A6-4AAF-B0B6-C6823FF81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raht-kFractionBits:20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37.904303999999996</c:v>
                </c:pt>
                <c:pt idx="1">
                  <c:v>56.021999999999998</c:v>
                </c:pt>
                <c:pt idx="2">
                  <c:v>83.811503999999999</c:v>
                </c:pt>
                <c:pt idx="3">
                  <c:v>121.28760000000001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0.97014456142857119</c:v>
                </c:pt>
                <c:pt idx="1">
                  <c:v>0.98141200714285703</c:v>
                </c:pt>
                <c:pt idx="2">
                  <c:v>0.9902724047619047</c:v>
                </c:pt>
                <c:pt idx="3">
                  <c:v>0.99421466952380955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39-42C1-8C27-8EC20038994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39-42C1-8C27-8EC20038994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39-42C1-8C27-8EC200389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raht-kFractionBits:20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39.078191999999994</c:v>
                </c:pt>
                <c:pt idx="1">
                  <c:v>57.88199199999999</c:v>
                </c:pt>
                <c:pt idx="2">
                  <c:v>86.779640000000001</c:v>
                </c:pt>
                <c:pt idx="3">
                  <c:v>125.57141600000001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0.96845465285714294</c:v>
                </c:pt>
                <c:pt idx="1">
                  <c:v>0.98016943523809508</c:v>
                </c:pt>
                <c:pt idx="2">
                  <c:v>0.98953771666666668</c:v>
                </c:pt>
                <c:pt idx="3">
                  <c:v>0.99377431047619036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D8-4F0D-94ED-BCFD6387038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D8-4F0D-94ED-BCFD6387038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D8-4F0D-94ED-BCFD63870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0.99789476916666675</c:v>
                </c:pt>
                <c:pt idx="1">
                  <c:v>0.99867078999999981</c:v>
                </c:pt>
                <c:pt idx="2">
                  <c:v>0.99891922250000009</c:v>
                </c:pt>
                <c:pt idx="3">
                  <c:v>0.9991094437500001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42-47C2-A673-261C084BAE74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raht-kFractionBits:20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0.99793651624999979</c:v>
                </c:pt>
                <c:pt idx="1">
                  <c:v>0.99872104374999982</c:v>
                </c:pt>
                <c:pt idx="2">
                  <c:v>0.99896345875000014</c:v>
                </c:pt>
                <c:pt idx="3">
                  <c:v>0.99915831291666668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42-47C2-A673-261C084BAE7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42-47C2-A673-261C084BAE7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42-47C2-A673-261C084BA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0.99025311599999999</c:v>
                </c:pt>
                <c:pt idx="1">
                  <c:v>0.99195924199999985</c:v>
                </c:pt>
                <c:pt idx="2">
                  <c:v>0.99302144466666675</c:v>
                </c:pt>
                <c:pt idx="3">
                  <c:v>0.99441893800000003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0D-472C-9E10-9DABA005DE4F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raht-kFractionBits:20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0.99354874133333348</c:v>
                </c:pt>
                <c:pt idx="1">
                  <c:v>0.99544287399999998</c:v>
                </c:pt>
                <c:pt idx="2">
                  <c:v>0.99650025066666681</c:v>
                </c:pt>
                <c:pt idx="3">
                  <c:v>0.99774691400000004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0D-472C-9E10-9DABA005DE4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0D-472C-9E10-9DABA005DE4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0D-472C-9E10-9DABA005D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0.95452699866666679</c:v>
                </c:pt>
                <c:pt idx="1">
                  <c:v>0.97254070799999992</c:v>
                </c:pt>
                <c:pt idx="2">
                  <c:v>0.99034704333333323</c:v>
                </c:pt>
                <c:pt idx="3">
                  <c:v>0.9951982220000003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7-455D-A22E-3D54ED01F394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raht-kFractionBits:20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0.95587289466666681</c:v>
                </c:pt>
                <c:pt idx="1">
                  <c:v>0.97469807133333342</c:v>
                </c:pt>
                <c:pt idx="2">
                  <c:v>0.99093398799999999</c:v>
                </c:pt>
                <c:pt idx="3">
                  <c:v>0.99634679533333359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7-455D-A22E-3D54ED01F39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7-455D-A22E-3D54ED01F39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7-455D-A22E-3D54ED01F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0.95391290933333339</c:v>
                </c:pt>
                <c:pt idx="1">
                  <c:v>0.97218706533333332</c:v>
                </c:pt>
                <c:pt idx="2">
                  <c:v>0.99002121133333343</c:v>
                </c:pt>
                <c:pt idx="3">
                  <c:v>0.99514774999999989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A2-463C-8855-59EF22BF3EFE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raht-kFractionBits:20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0.95550544866666676</c:v>
                </c:pt>
                <c:pt idx="1">
                  <c:v>0.97468111600000007</c:v>
                </c:pt>
                <c:pt idx="2">
                  <c:v>0.99077244733333325</c:v>
                </c:pt>
                <c:pt idx="3">
                  <c:v>0.99619560400000018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A2-463C-8855-59EF22BF3EF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A2-463C-8855-59EF22BF3EF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9A2-463C-8855-59EF22BF3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0.97449244047619055</c:v>
                </c:pt>
                <c:pt idx="1">
                  <c:v>0.98494449047619048</c:v>
                </c:pt>
                <c:pt idx="2">
                  <c:v>0.99257969380952371</c:v>
                </c:pt>
                <c:pt idx="3">
                  <c:v>0.99605770809523819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EC-4133-864D-9C0E6B408F1E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raht-kFractionBits:20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0.97486962523809539</c:v>
                </c:pt>
                <c:pt idx="1">
                  <c:v>0.9853513633333334</c:v>
                </c:pt>
                <c:pt idx="2">
                  <c:v>0.99305804952380938</c:v>
                </c:pt>
                <c:pt idx="3">
                  <c:v>0.99662715380952371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EC-4133-864D-9C0E6B408F1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EC-4133-864D-9C0E6B408F1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FEC-4133-864D-9C0E6B408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0.97329683999999994</c:v>
                </c:pt>
                <c:pt idx="1">
                  <c:v>0.98444683619047624</c:v>
                </c:pt>
                <c:pt idx="2">
                  <c:v>0.99233596333333352</c:v>
                </c:pt>
                <c:pt idx="3">
                  <c:v>0.99586930666666673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67-4018-ADD6-E7028919F38C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raht-kFractionBits:20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0.97395939857142844</c:v>
                </c:pt>
                <c:pt idx="1">
                  <c:v>0.98513399047619032</c:v>
                </c:pt>
                <c:pt idx="2">
                  <c:v>0.99288331380952366</c:v>
                </c:pt>
                <c:pt idx="3">
                  <c:v>0.99651579571428561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67-4018-ADD6-E7028919F38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67-4018-ADD6-E7028919F38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67-4018-ADD6-E7028919F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0.96381933531250008</c:v>
                </c:pt>
                <c:pt idx="1">
                  <c:v>0.98289698375000001</c:v>
                </c:pt>
                <c:pt idx="2">
                  <c:v>0.99287583718749994</c:v>
                </c:pt>
                <c:pt idx="3">
                  <c:v>0.99625927531250025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21-499F-B8B7-01614356EBAF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raht-kFractionBits:20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0.96421997343749999</c:v>
                </c:pt>
                <c:pt idx="1">
                  <c:v>0.98324764406249998</c:v>
                </c:pt>
                <c:pt idx="2">
                  <c:v>0.99329307812500001</c:v>
                </c:pt>
                <c:pt idx="3">
                  <c:v>0.99680079562500001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21-499F-B8B7-01614356EBA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21-499F-B8B7-01614356EBA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221-499F-B8B7-01614356E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0.96216957468750008</c:v>
                </c:pt>
                <c:pt idx="1">
                  <c:v>0.98207449125000013</c:v>
                </c:pt>
                <c:pt idx="2">
                  <c:v>0.99251801968750009</c:v>
                </c:pt>
                <c:pt idx="3">
                  <c:v>0.99602294281250014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4E-49E5-AF5D-4FB7419A5BA7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raht-kFractionBits:20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0.96255889000000028</c:v>
                </c:pt>
                <c:pt idx="1">
                  <c:v>0.98248135375000001</c:v>
                </c:pt>
                <c:pt idx="2">
                  <c:v>0.99293924562500013</c:v>
                </c:pt>
                <c:pt idx="3">
                  <c:v>0.99657628437500012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4E-49E5-AF5D-4FB7419A5BA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4E-49E5-AF5D-4FB7419A5BA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4E-49E5-AF5D-4FB7419A5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raht-kFractionBits:20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37.904303999999996</c:v>
                </c:pt>
                <c:pt idx="1">
                  <c:v>56.021999999999998</c:v>
                </c:pt>
                <c:pt idx="2">
                  <c:v>83.811503999999999</c:v>
                </c:pt>
                <c:pt idx="3">
                  <c:v>121.28760000000001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0.97613948761904779</c:v>
                </c:pt>
                <c:pt idx="1">
                  <c:v>0.98638870999999972</c:v>
                </c:pt>
                <c:pt idx="2">
                  <c:v>0.99354173904761889</c:v>
                </c:pt>
                <c:pt idx="3">
                  <c:v>0.99675964190476185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E7-4981-AE24-F8C10453A71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E7-4981-AE24-F8C10453A71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E7-4981-AE24-F8C10453A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raht-kFractionBits:20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0.96255889000000028</c:v>
                </c:pt>
                <c:pt idx="1">
                  <c:v>0.98248135375000001</c:v>
                </c:pt>
                <c:pt idx="2">
                  <c:v>0.99293924562500013</c:v>
                </c:pt>
                <c:pt idx="3">
                  <c:v>0.99657628437500012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A0-4E6E-9F4E-47B847A1E43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A0-4E6E-9F4E-47B847A1E43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A0-4E6E-9F4E-47B847A1E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raht-kFractionBits:20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39.078191999999994</c:v>
                </c:pt>
                <c:pt idx="1">
                  <c:v>57.88199199999999</c:v>
                </c:pt>
                <c:pt idx="2">
                  <c:v>86.779640000000001</c:v>
                </c:pt>
                <c:pt idx="3">
                  <c:v>125.57141600000001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0.97536403238095259</c:v>
                </c:pt>
                <c:pt idx="1">
                  <c:v>0.98593933333333306</c:v>
                </c:pt>
                <c:pt idx="2">
                  <c:v>0.99312553285714278</c:v>
                </c:pt>
                <c:pt idx="3">
                  <c:v>0.9966197390476188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C7-497B-90E4-F8728AC58F6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C7-497B-90E4-F8728AC58F6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8C7-497B-90E4-F8728AC58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0.99837623125000008</c:v>
                </c:pt>
                <c:pt idx="1">
                  <c:v>0.99920279708333315</c:v>
                </c:pt>
                <c:pt idx="2">
                  <c:v>0.99937497375000028</c:v>
                </c:pt>
                <c:pt idx="3">
                  <c:v>0.99952589916666668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FF-4A00-B08C-B27DEF0049CF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raht-kFractionBits:20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0.99846624166666664</c:v>
                </c:pt>
                <c:pt idx="1">
                  <c:v>0.99932530541666642</c:v>
                </c:pt>
                <c:pt idx="2">
                  <c:v>0.99952585499999991</c:v>
                </c:pt>
                <c:pt idx="3">
                  <c:v>0.99968925208333304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FF-4A00-B08C-B27DEF0049C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FF-4A00-B08C-B27DEF0049C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FF-4A00-B08C-B27DEF004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2.3186905733333332E-2</c:v>
                </c:pt>
                <c:pt idx="1">
                  <c:v>1.4264820533333333E-2</c:v>
                </c:pt>
                <c:pt idx="2">
                  <c:v>1.1909770366666666E-2</c:v>
                </c:pt>
                <c:pt idx="3">
                  <c:v>1.10563534E-2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BA-4113-811F-F355052F133A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raht-kFractionBits:20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1.533537043333333E-2</c:v>
                </c:pt>
                <c:pt idx="1">
                  <c:v>7.8005268666666659E-3</c:v>
                </c:pt>
                <c:pt idx="2">
                  <c:v>5.5928531866666674E-3</c:v>
                </c:pt>
                <c:pt idx="3">
                  <c:v>4.5820438000000003E-3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BA-4113-811F-F355052F133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BA-4113-811F-F355052F133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3BA-4113-811F-F355052F1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6.6136436800000004E-2</c:v>
                </c:pt>
                <c:pt idx="1">
                  <c:v>4.1030773533333328E-2</c:v>
                </c:pt>
                <c:pt idx="2">
                  <c:v>2.4437460799999998E-2</c:v>
                </c:pt>
                <c:pt idx="3">
                  <c:v>1.7442298933333333E-2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E8-4673-B64D-EF5A6C620956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raht-kFractionBits:20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5.6792373066666672E-2</c:v>
                </c:pt>
                <c:pt idx="1">
                  <c:v>3.2299469666666664E-2</c:v>
                </c:pt>
                <c:pt idx="2">
                  <c:v>1.5802477666666662E-2</c:v>
                </c:pt>
                <c:pt idx="3">
                  <c:v>8.9120792400000023E-3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E8-4673-B64D-EF5A6C62095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E8-4673-B64D-EF5A6C62095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108.862088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E8-4673-B64D-EF5A6C620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6.8783966799999999E-2</c:v>
                </c:pt>
                <c:pt idx="1">
                  <c:v>4.2531585266666672E-2</c:v>
                </c:pt>
                <c:pt idx="2">
                  <c:v>2.4929068266666667E-2</c:v>
                </c:pt>
                <c:pt idx="3">
                  <c:v>1.8277800266666668E-2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1D-4F08-BF87-972729ADCE15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raht-kFractionBits:20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5.789443973333333E-2</c:v>
                </c:pt>
                <c:pt idx="1">
                  <c:v>3.2927790533333334E-2</c:v>
                </c:pt>
                <c:pt idx="2">
                  <c:v>1.6205756233333334E-2</c:v>
                </c:pt>
                <c:pt idx="3">
                  <c:v>9.5512996333333329E-3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1D-4F08-BF87-972729ADCE1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1D-4F08-BF87-972729ADCE1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112.14424799999999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F1D-4F08-BF87-972729ADC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6.1487775095238097E-2</c:v>
                </c:pt>
                <c:pt idx="1">
                  <c:v>4.16115809047619E-2</c:v>
                </c:pt>
                <c:pt idx="2">
                  <c:v>2.6420933619047609E-2</c:v>
                </c:pt>
                <c:pt idx="3">
                  <c:v>1.4465071833333334E-2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9F-4FBD-8002-6478B35A1AF3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raht-kFractionBits:20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5.3840448714285713E-2</c:v>
                </c:pt>
                <c:pt idx="1">
                  <c:v>3.4440573333333328E-2</c:v>
                </c:pt>
                <c:pt idx="2">
                  <c:v>1.929209880952381E-2</c:v>
                </c:pt>
                <c:pt idx="3">
                  <c:v>8.5733571190476175E-3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9F-4FBD-8002-6478B35A1AF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9F-4FBD-8002-6478B35A1AF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86.991584000000003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9F-4FBD-8002-6478B35A1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6.3508869333333329E-2</c:v>
                </c:pt>
                <c:pt idx="1">
                  <c:v>4.2858485857142858E-2</c:v>
                </c:pt>
                <c:pt idx="2">
                  <c:v>2.7275866380952384E-2</c:v>
                </c:pt>
                <c:pt idx="3">
                  <c:v>1.5456564333333332E-2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45-46EF-8F5A-B709A06A3DD5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raht-kFractionBits:20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5.5222621571428557E-2</c:v>
                </c:pt>
                <c:pt idx="1">
                  <c:v>3.5305397714285709E-2</c:v>
                </c:pt>
                <c:pt idx="2">
                  <c:v>1.9383960238095237E-2</c:v>
                </c:pt>
                <c:pt idx="3">
                  <c:v>8.8245419999999995E-3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45-46EF-8F5A-B709A06A3DD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45-46EF-8F5A-B709A06A3DD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45-46EF-8F5A-B709A06A3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7.5452414593750003E-2</c:v>
                </c:pt>
                <c:pt idx="1">
                  <c:v>3.8158042187500005E-2</c:v>
                </c:pt>
                <c:pt idx="2">
                  <c:v>1.8273288156250001E-2</c:v>
                </c:pt>
                <c:pt idx="3">
                  <c:v>1.0210079965625E-2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D9-4FD9-8772-4E0B6E84AE57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raht-kFractionBits:20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6.9926632531250005E-2</c:v>
                </c:pt>
                <c:pt idx="1">
                  <c:v>3.2316649406250002E-2</c:v>
                </c:pt>
                <c:pt idx="2">
                  <c:v>1.2657430781250001E-2</c:v>
                </c:pt>
                <c:pt idx="3">
                  <c:v>5.3776234250000002E-3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D9-4FD9-8772-4E0B6E84AE5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D9-4FD9-8772-4E0B6E84AE5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356.432816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AD9-4FD9-8772-4E0B6E84A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raht-kFractionBits:20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7.3880629187499991E-2</c:v>
                </c:pt>
                <c:pt idx="1">
                  <c:v>3.3153722125E-2</c:v>
                </c:pt>
                <c:pt idx="2">
                  <c:v>1.3031633578125004E-2</c:v>
                </c:pt>
                <c:pt idx="3">
                  <c:v>5.8194821093750003E-3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6B-47A1-AB4A-1981CE988EB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6B-47A1-AB4A-1981CE988EB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372.53076799999991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6B-47A1-AB4A-1981CE988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raht-kFractionBits:20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37.904303999999996</c:v>
                </c:pt>
                <c:pt idx="1">
                  <c:v>56.021999999999998</c:v>
                </c:pt>
                <c:pt idx="2">
                  <c:v>83.811503999999999</c:v>
                </c:pt>
                <c:pt idx="3">
                  <c:v>121.28760000000001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5.7006689190476176E-2</c:v>
                </c:pt>
                <c:pt idx="1">
                  <c:v>3.7055408857142862E-2</c:v>
                </c:pt>
                <c:pt idx="2">
                  <c:v>1.789395333333333E-2</c:v>
                </c:pt>
                <c:pt idx="3">
                  <c:v>7.786523200000001E-3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6D-4658-97F6-190BDF477AE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6D-4658-97F6-190BDF477AE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121.390568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6D-4658-97F6-190BDF477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raht-kFractionBits:20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39.078191999999994</c:v>
                </c:pt>
                <c:pt idx="1">
                  <c:v>57.88199199999999</c:v>
                </c:pt>
                <c:pt idx="2">
                  <c:v>86.779640000000001</c:v>
                </c:pt>
                <c:pt idx="3">
                  <c:v>125.57141600000001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5.9227567476190478E-2</c:v>
                </c:pt>
                <c:pt idx="1">
                  <c:v>3.8941382142857146E-2</c:v>
                </c:pt>
                <c:pt idx="2">
                  <c:v>1.9022951761904761E-2</c:v>
                </c:pt>
                <c:pt idx="3">
                  <c:v>8.4342040619047615E-3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75-4A3B-A707-8A2BB931C74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75-4A3B-A707-8A2BB931C74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75-4A3B-A707-8A2BB931C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8.1516018749999992E-3</c:v>
                </c:pt>
                <c:pt idx="1">
                  <c:v>4.5681070708333332E-3</c:v>
                </c:pt>
                <c:pt idx="2">
                  <c:v>3.3346815416666667E-3</c:v>
                </c:pt>
                <c:pt idx="3">
                  <c:v>2.3079262666666667E-3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EF-4CB3-83B8-1B60DDA5AA2F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raht-kFractionBits:20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6.4511383041666662E-3</c:v>
                </c:pt>
                <c:pt idx="1">
                  <c:v>3.4380993833333338E-3</c:v>
                </c:pt>
                <c:pt idx="2">
                  <c:v>2.2802280166666668E-3</c:v>
                </c:pt>
                <c:pt idx="3">
                  <c:v>1.2600069291666665E-3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EF-4CB3-83B8-1B60DDA5AA2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EF-4CB3-83B8-1B60DDA5AA2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EF-4CB3-83B8-1B60DDA5A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riu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1934;&#24230;&#25552;&#21319;&#20026;20__1F-ge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(auto)"/>
      <sheetName val="RGB-PSNR"/>
      <sheetName val="YUV-PSNR"/>
      <sheetName val="YUV-SSIM"/>
      <sheetName val="YUV-IVSSIM"/>
      <sheetName val="LPIPS"/>
      <sheetName val="fruit"/>
      <sheetName val="breakfast"/>
      <sheetName val="breakfast_track"/>
      <sheetName val="breakfast_semitrack"/>
      <sheetName val="cinema_track"/>
      <sheetName val="cinema_semitrack"/>
      <sheetName val="breakdance_track"/>
      <sheetName val="breakdance_semitrack"/>
      <sheetName val="bartender_track"/>
      <sheetName val="bartender_semitrack"/>
    </sheetNames>
    <sheetDataSet>
      <sheetData sheetId="0">
        <row r="3">
          <cell r="C3" t="str">
            <v>MPEG-151</v>
          </cell>
        </row>
        <row r="4">
          <cell r="C4" t="str">
            <v>my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(auto)"/>
      <sheetName val="RGB-PSNR"/>
      <sheetName val="YUV-PSNR"/>
      <sheetName val="YUV-SSIM"/>
      <sheetName val="YUV-IVSSIM"/>
      <sheetName val="LPIPS"/>
      <sheetName val="fruit"/>
      <sheetName val="breakfast"/>
      <sheetName val="breakfast_track"/>
      <sheetName val="breakfast_semitrack"/>
      <sheetName val="cinema_track"/>
      <sheetName val="cinema_semitrack"/>
      <sheetName val="breakdance_track"/>
      <sheetName val="breakdance_semitrack"/>
      <sheetName val="bartender_track"/>
      <sheetName val="bartender_semitrack"/>
    </sheetNames>
    <sheetDataSet>
      <sheetData sheetId="0">
        <row r="3">
          <cell r="C3" t="str">
            <v>MPEG-151</v>
          </cell>
        </row>
        <row r="4">
          <cell r="C4" t="str">
            <v>my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C4" sqref="C4:H4"/>
    </sheetView>
  </sheetViews>
  <sheetFormatPr defaultColWidth="8.59765625" defaultRowHeight="14.4" x14ac:dyDescent="0.25"/>
  <cols>
    <col min="1" max="1" width="1.59765625" style="206" bestFit="1" customWidth="1"/>
    <col min="2" max="2" width="30.69921875" style="206" customWidth="1"/>
    <col min="3" max="3" width="9.59765625" style="206" hidden="1" customWidth="1"/>
    <col min="4" max="5" width="9.59765625" style="206" bestFit="1" customWidth="1"/>
    <col min="6" max="6" width="8.19921875" style="206" customWidth="1"/>
    <col min="7" max="7" width="9.69921875" style="206" customWidth="1"/>
    <col min="8" max="8" width="10.8984375" style="206" customWidth="1"/>
    <col min="9" max="9" width="7.19921875" style="206" customWidth="1"/>
    <col min="10" max="11" width="8.59765625" style="206" customWidth="1"/>
    <col min="12" max="16384" width="8.59765625" style="206"/>
  </cols>
  <sheetData>
    <row r="1" spans="1:9" x14ac:dyDescent="0.25">
      <c r="A1" s="170"/>
      <c r="B1" s="165"/>
      <c r="C1" s="165"/>
      <c r="D1" s="170"/>
      <c r="E1" s="170"/>
      <c r="F1" s="170"/>
      <c r="G1" s="170"/>
      <c r="H1" s="170"/>
      <c r="I1" s="170"/>
    </row>
    <row r="2" spans="1:9" x14ac:dyDescent="0.25">
      <c r="A2" s="165"/>
      <c r="B2" s="5"/>
      <c r="C2" s="147"/>
      <c r="D2" s="165"/>
      <c r="E2" s="165"/>
      <c r="F2" s="165"/>
      <c r="G2" s="165"/>
      <c r="H2" s="165"/>
      <c r="I2" s="165"/>
    </row>
    <row r="3" spans="1:9" x14ac:dyDescent="0.25">
      <c r="A3" s="165"/>
      <c r="B3" s="5" t="s">
        <v>0</v>
      </c>
      <c r="C3" s="274" t="s">
        <v>1</v>
      </c>
      <c r="D3" s="275"/>
      <c r="E3" s="275"/>
      <c r="F3" s="275"/>
      <c r="G3" s="275"/>
      <c r="H3" s="275"/>
      <c r="I3" s="165"/>
    </row>
    <row r="4" spans="1:9" x14ac:dyDescent="0.25">
      <c r="A4" s="165"/>
      <c r="B4" s="5" t="s">
        <v>2</v>
      </c>
      <c r="C4" s="274" t="s">
        <v>194</v>
      </c>
      <c r="D4" s="275"/>
      <c r="E4" s="275"/>
      <c r="F4" s="275"/>
      <c r="G4" s="275"/>
      <c r="H4" s="275"/>
      <c r="I4" s="165"/>
    </row>
    <row r="5" spans="1:9" x14ac:dyDescent="0.25">
      <c r="A5" s="165"/>
      <c r="B5" s="5"/>
      <c r="C5" s="147"/>
      <c r="D5" s="165"/>
      <c r="E5" s="165"/>
      <c r="F5" s="165"/>
      <c r="G5" s="165"/>
      <c r="H5" s="165"/>
      <c r="I5" s="165"/>
    </row>
    <row r="6" spans="1:9" x14ac:dyDescent="0.25">
      <c r="A6" s="165"/>
      <c r="B6" s="2"/>
      <c r="C6" s="2"/>
      <c r="D6" s="165"/>
      <c r="E6" s="165"/>
      <c r="F6" s="165"/>
      <c r="G6" s="165"/>
      <c r="H6" s="165"/>
      <c r="I6" s="165"/>
    </row>
    <row r="7" spans="1:9" s="15" customFormat="1" ht="16.5" customHeight="1" thickBot="1" x14ac:dyDescent="0.3">
      <c r="A7" s="171"/>
      <c r="B7" s="276"/>
      <c r="C7" s="277"/>
      <c r="D7" s="277"/>
      <c r="E7" s="277"/>
      <c r="F7" s="277"/>
      <c r="G7" s="277"/>
      <c r="H7" s="277"/>
      <c r="I7" s="171"/>
    </row>
    <row r="8" spans="1:9" ht="30" customHeight="1" thickBot="1" x14ac:dyDescent="0.3">
      <c r="A8" s="165"/>
      <c r="B8" s="205" t="s">
        <v>3</v>
      </c>
      <c r="C8" s="16"/>
      <c r="D8" s="17" t="s">
        <v>4</v>
      </c>
      <c r="E8" s="17" t="s">
        <v>5</v>
      </c>
      <c r="F8" s="17" t="s">
        <v>6</v>
      </c>
      <c r="G8" s="17" t="s">
        <v>7</v>
      </c>
      <c r="H8" s="193" t="s">
        <v>8</v>
      </c>
      <c r="I8" s="14"/>
    </row>
    <row r="9" spans="1:9" ht="15.75" customHeight="1" x14ac:dyDescent="0.25">
      <c r="A9" s="165"/>
      <c r="B9" s="172" t="str">
        <f t="shared" ref="B9:B18" ca="1" si="0">INDIRECT(C9&amp;"!B2")</f>
        <v>fruit</v>
      </c>
      <c r="C9" s="191" t="s">
        <v>9</v>
      </c>
      <c r="D9" s="215">
        <f t="shared" ref="D9:D18" ca="1" si="1">INDIRECT($C9&amp;"!AM$5")</f>
        <v>-0.24575754876111289</v>
      </c>
      <c r="E9" s="215">
        <f t="shared" ref="E9:E18" ca="1" si="2">INDIRECT($C9&amp;"!AN$5")</f>
        <v>-0.21237843141159518</v>
      </c>
      <c r="F9" s="215">
        <f t="shared" ref="F9:F18" ca="1" si="3">INDIRECT($C9&amp;"!AO$5")</f>
        <v>-3.1472420329064277E-2</v>
      </c>
      <c r="G9" s="215">
        <f t="shared" ref="G9:G18" ca="1" si="4">INDIRECT($C9&amp;"!AP$5")</f>
        <v>-7.6473531561813024E-2</v>
      </c>
      <c r="H9" s="216">
        <f t="shared" ref="H9:H18" ca="1" si="5">INDIRECT($C9&amp;"!AQ$5")</f>
        <v>-0.15683516212724269</v>
      </c>
      <c r="I9" s="217"/>
    </row>
    <row r="10" spans="1:9" ht="15.75" customHeight="1" x14ac:dyDescent="0.25">
      <c r="A10" s="165"/>
      <c r="B10" s="172" t="str">
        <f t="shared" ca="1" si="0"/>
        <v>breakfast</v>
      </c>
      <c r="C10" s="191" t="s">
        <v>10</v>
      </c>
      <c r="D10" s="215">
        <f t="shared" ca="1" si="1"/>
        <v>-0.29998555386064618</v>
      </c>
      <c r="E10" s="215">
        <f t="shared" ca="1" si="2"/>
        <v>-0.35280691157277866</v>
      </c>
      <c r="F10" s="215">
        <f t="shared" ca="1" si="3"/>
        <v>-5.4686040469321684E-2</v>
      </c>
      <c r="G10" s="215">
        <f t="shared" ca="1" si="4"/>
        <v>-0.54473891580085709</v>
      </c>
      <c r="H10" s="218">
        <f t="shared" ca="1" si="5"/>
        <v>-0.33143517056925886</v>
      </c>
      <c r="I10" s="217"/>
    </row>
    <row r="11" spans="1:9" ht="15.75" customHeight="1" x14ac:dyDescent="0.25">
      <c r="A11" s="165"/>
      <c r="B11" s="172" t="str">
        <f t="shared" ca="1" si="0"/>
        <v>breakfast_track</v>
      </c>
      <c r="C11" s="191" t="s">
        <v>11</v>
      </c>
      <c r="D11" s="215">
        <f t="shared" ca="1" si="1"/>
        <v>-0.12537373074812908</v>
      </c>
      <c r="E11" s="215">
        <f t="shared" ca="1" si="2"/>
        <v>-0.15394786703508112</v>
      </c>
      <c r="F11" s="215">
        <f t="shared" ca="1" si="3"/>
        <v>-9.3563420689090071E-3</v>
      </c>
      <c r="G11" s="215">
        <f t="shared" ca="1" si="4"/>
        <v>-3.6483214527012753E-2</v>
      </c>
      <c r="H11" s="218">
        <f t="shared" ca="1" si="5"/>
        <v>-0.16452808543713815</v>
      </c>
      <c r="I11" s="217"/>
    </row>
    <row r="12" spans="1:9" ht="15.75" customHeight="1" x14ac:dyDescent="0.25">
      <c r="A12" s="165"/>
      <c r="B12" s="172" t="str">
        <f t="shared" ca="1" si="0"/>
        <v>breakfast_semitrack</v>
      </c>
      <c r="C12" s="192" t="s">
        <v>12</v>
      </c>
      <c r="D12" s="215">
        <f t="shared" ca="1" si="1"/>
        <v>-0.1249973861814434</v>
      </c>
      <c r="E12" s="215">
        <f t="shared" ca="1" si="2"/>
        <v>-0.15765322046995756</v>
      </c>
      <c r="F12" s="215">
        <f t="shared" ca="1" si="3"/>
        <v>-1.1999607875983975E-2</v>
      </c>
      <c r="G12" s="215">
        <f t="shared" ca="1" si="4"/>
        <v>-4.2165279071206041E-2</v>
      </c>
      <c r="H12" s="218">
        <f t="shared" ca="1" si="5"/>
        <v>-0.17173413046597519</v>
      </c>
      <c r="I12" s="217"/>
    </row>
    <row r="13" spans="1:9" ht="15.75" customHeight="1" x14ac:dyDescent="0.25">
      <c r="A13" s="165"/>
      <c r="B13" s="172" t="str">
        <f t="shared" ca="1" si="0"/>
        <v>cinema_track</v>
      </c>
      <c r="C13" s="192" t="s">
        <v>13</v>
      </c>
      <c r="D13" s="215">
        <f t="shared" ca="1" si="1"/>
        <v>-0.15097507095408425</v>
      </c>
      <c r="E13" s="215">
        <f t="shared" ca="1" si="2"/>
        <v>-0.11771009443048919</v>
      </c>
      <c r="F13" s="215">
        <f t="shared" ca="1" si="3"/>
        <v>-9.0674632941166733E-3</v>
      </c>
      <c r="G13" s="215">
        <f t="shared" ca="1" si="4"/>
        <v>-2.4492602702721356E-2</v>
      </c>
      <c r="H13" s="218">
        <f t="shared" ca="1" si="5"/>
        <v>-0.16425773022479095</v>
      </c>
      <c r="I13" s="217"/>
    </row>
    <row r="14" spans="1:9" ht="15.75" customHeight="1" x14ac:dyDescent="0.25">
      <c r="A14" s="165"/>
      <c r="B14" s="172" t="str">
        <f t="shared" ca="1" si="0"/>
        <v>cinema_semitrack</v>
      </c>
      <c r="C14" s="191" t="s">
        <v>14</v>
      </c>
      <c r="D14" s="215">
        <f t="shared" ca="1" si="1"/>
        <v>-0.1587725136504603</v>
      </c>
      <c r="E14" s="215">
        <f t="shared" ca="1" si="2"/>
        <v>-0.12682522463140133</v>
      </c>
      <c r="F14" s="215">
        <f t="shared" ca="1" si="3"/>
        <v>-1.1799226709041877E-2</v>
      </c>
      <c r="G14" s="215">
        <f t="shared" ca="1" si="4"/>
        <v>-3.2878241949723774E-2</v>
      </c>
      <c r="H14" s="218">
        <f t="shared" ca="1" si="5"/>
        <v>-0.17290929006174705</v>
      </c>
      <c r="I14" s="217"/>
    </row>
    <row r="15" spans="1:9" ht="15.75" customHeight="1" x14ac:dyDescent="0.25">
      <c r="A15" s="165"/>
      <c r="B15" s="172" t="str">
        <f t="shared" ca="1" si="0"/>
        <v>breakdance_track</v>
      </c>
      <c r="C15" s="191" t="s">
        <v>15</v>
      </c>
      <c r="D15" s="215">
        <f t="shared" ca="1" si="1"/>
        <v>-8.490449856460458E-2</v>
      </c>
      <c r="E15" s="215">
        <f t="shared" ca="1" si="2"/>
        <v>-6.8051070774799549E-2</v>
      </c>
      <c r="F15" s="215">
        <f t="shared" ca="1" si="3"/>
        <v>-8.1322512753704279E-3</v>
      </c>
      <c r="G15" s="215">
        <f t="shared" ca="1" si="4"/>
        <v>-1.4275838395076734E-2</v>
      </c>
      <c r="H15" s="218">
        <f t="shared" ca="1" si="5"/>
        <v>-8.4435068233854382E-2</v>
      </c>
      <c r="I15" s="217"/>
    </row>
    <row r="16" spans="1:9" ht="15.75" customHeight="1" x14ac:dyDescent="0.25">
      <c r="A16" s="165"/>
      <c r="B16" s="172" t="str">
        <f t="shared" ca="1" si="0"/>
        <v>breakdance_semitrack</v>
      </c>
      <c r="C16" s="191" t="s">
        <v>16</v>
      </c>
      <c r="D16" s="215">
        <f t="shared" ca="1" si="1"/>
        <v>-8.3872317609067548E-2</v>
      </c>
      <c r="E16" s="215">
        <f t="shared" ca="1" si="2"/>
        <v>-6.7781133700055674E-2</v>
      </c>
      <c r="F16" s="215">
        <f t="shared" ca="1" si="3"/>
        <v>-7.8425485211751633E-3</v>
      </c>
      <c r="G16" s="215">
        <f t="shared" ca="1" si="4"/>
        <v>-1.4614401348213457E-2</v>
      </c>
      <c r="H16" s="218">
        <f t="shared" ca="1" si="5"/>
        <v>-7.3303810299978678E-2</v>
      </c>
      <c r="I16" s="217"/>
    </row>
    <row r="17" spans="1:9" ht="15.75" customHeight="1" x14ac:dyDescent="0.25">
      <c r="A17" s="165"/>
      <c r="B17" s="172" t="str">
        <f t="shared" ca="1" si="0"/>
        <v>bartender_track</v>
      </c>
      <c r="C17" s="191" t="s">
        <v>17</v>
      </c>
      <c r="D17" s="215">
        <f t="shared" ca="1" si="1"/>
        <v>-0.13962868611627199</v>
      </c>
      <c r="E17" s="215">
        <f t="shared" ca="1" si="2"/>
        <v>-0.11193220329643327</v>
      </c>
      <c r="F17" s="215">
        <f t="shared" ca="1" si="3"/>
        <v>-9.3471626218891712E-3</v>
      </c>
      <c r="G17" s="215">
        <f t="shared" ca="1" si="4"/>
        <v>-2.3870576357866935E-2</v>
      </c>
      <c r="H17" s="218">
        <f t="shared" ca="1" si="5"/>
        <v>-9.991589025641201E-2</v>
      </c>
      <c r="I17" s="217"/>
    </row>
    <row r="18" spans="1:9" ht="15.75" customHeight="1" thickBot="1" x14ac:dyDescent="0.3">
      <c r="A18" s="165"/>
      <c r="B18" s="172" t="str">
        <f t="shared" ca="1" si="0"/>
        <v>bartender_semitrack</v>
      </c>
      <c r="C18" s="191" t="s">
        <v>18</v>
      </c>
      <c r="D18" s="215">
        <f t="shared" ca="1" si="1"/>
        <v>-0.13239142587871788</v>
      </c>
      <c r="E18" s="215">
        <f t="shared" ca="1" si="2"/>
        <v>-0.10739172796466345</v>
      </c>
      <c r="F18" s="215">
        <f t="shared" ca="1" si="3"/>
        <v>-8.9268025977186083E-3</v>
      </c>
      <c r="G18" s="215">
        <f t="shared" ca="1" si="4"/>
        <v>-3.3987972098898589E-2</v>
      </c>
      <c r="H18" s="218">
        <f t="shared" ca="1" si="5"/>
        <v>-9.3512984076032146E-2</v>
      </c>
      <c r="I18" s="217"/>
    </row>
    <row r="19" spans="1:9" ht="15.75" customHeight="1" thickBot="1" x14ac:dyDescent="0.3">
      <c r="A19" s="165"/>
      <c r="B19" s="272" t="s">
        <v>19</v>
      </c>
      <c r="C19" s="273"/>
      <c r="D19" s="219">
        <f ca="1">IF(COUNTIF(D9:D18,"=0")&gt;0,0,AVERAGE(D9:D18))</f>
        <v>-0.15466587323245379</v>
      </c>
      <c r="E19" s="219">
        <f ca="1">IF(COUNTIF(E9:E18,"=0")&gt;0,0,AVERAGE(E9:E18))</f>
        <v>-0.14764778852872551</v>
      </c>
      <c r="F19" s="219">
        <f ca="1">IF(COUNTIF(F9:F18,"=0")&gt;0,0,AVERAGE(F9:F18))</f>
        <v>-1.6262986576259086E-2</v>
      </c>
      <c r="G19" s="219">
        <f ca="1">IF(COUNTIF(G9:G18,"=0")&gt;0,0,AVERAGE(G9:G18))</f>
        <v>-8.4398057381338973E-2</v>
      </c>
      <c r="H19" s="219">
        <f ca="1">IF(COUNTIF(H9:H18,"=0")&gt;0,0,AVERAGE(H9:H18))</f>
        <v>-0.15128673217524299</v>
      </c>
      <c r="I19" s="217"/>
    </row>
    <row r="20" spans="1:9" ht="15.75" customHeight="1" x14ac:dyDescent="0.25">
      <c r="B20" s="217"/>
    </row>
    <row r="21" spans="1:9" ht="15.75" customHeight="1" x14ac:dyDescent="0.25">
      <c r="B21" s="217"/>
    </row>
    <row r="22" spans="1:9" ht="15.75" customHeight="1" x14ac:dyDescent="0.25">
      <c r="B22" s="171"/>
    </row>
    <row r="23" spans="1:9" x14ac:dyDescent="0.25">
      <c r="B23" s="220"/>
    </row>
  </sheetData>
  <mergeCells count="4">
    <mergeCell ref="B19:C19"/>
    <mergeCell ref="C4:H4"/>
    <mergeCell ref="B7:H7"/>
    <mergeCell ref="C3:H3"/>
  </mergeCells>
  <phoneticPr fontId="27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8" bestFit="1" customWidth="1"/>
    <col min="2" max="2" width="19.59765625" style="208" customWidth="1"/>
    <col min="3" max="3" width="9.3984375" style="208" customWidth="1"/>
    <col min="4" max="4" width="14.3984375" style="208" customWidth="1"/>
    <col min="5" max="5" width="4.59765625" style="208" customWidth="1"/>
    <col min="6" max="6" width="18.5" style="208" bestFit="1" customWidth="1"/>
    <col min="7" max="7" width="9.3984375" style="208" customWidth="1"/>
    <col min="8" max="8" width="14.3984375" style="208" customWidth="1"/>
    <col min="9" max="9" width="4.59765625" style="208" customWidth="1"/>
    <col min="10" max="10" width="9.59765625" style="208" customWidth="1"/>
    <col min="11" max="11" width="4.59765625" style="208" customWidth="1"/>
    <col min="12" max="12" width="14.3984375" style="208" bestFit="1" customWidth="1"/>
    <col min="13" max="13" width="21.59765625" style="208" bestFit="1" customWidth="1"/>
    <col min="14" max="14" width="7.59765625" style="208" bestFit="1" customWidth="1"/>
    <col min="15" max="15" width="4.59765625" style="208" customWidth="1"/>
    <col min="16" max="16" width="9.59765625" style="208" bestFit="1" customWidth="1"/>
    <col min="17" max="17" width="4.59765625" style="208" customWidth="1"/>
    <col min="18" max="18" width="84.59765625" style="208" customWidth="1"/>
    <col min="19" max="19" width="6.5" style="208" bestFit="1" customWidth="1"/>
    <col min="20" max="20" width="9.59765625" style="208" bestFit="1" customWidth="1"/>
    <col min="21" max="21" width="1.59765625" style="208" bestFit="1" customWidth="1"/>
    <col min="22" max="22" width="7.59765625" style="208" bestFit="1" customWidth="1"/>
    <col min="23" max="23" width="1.59765625" style="208" bestFit="1" customWidth="1"/>
    <col min="24" max="24" width="14.3984375" style="208" bestFit="1" customWidth="1"/>
    <col min="25" max="25" width="16.09765625" style="208" bestFit="1" customWidth="1"/>
    <col min="26" max="26" width="5.09765625" style="208" bestFit="1" customWidth="1"/>
    <col min="27" max="27" width="1.59765625" style="208" bestFit="1" customWidth="1"/>
    <col min="28" max="28" width="9" style="211" bestFit="1" customWidth="1"/>
    <col min="29" max="29" width="9" style="208" customWidth="1"/>
    <col min="30" max="30" width="1.3984375" style="208" bestFit="1" customWidth="1"/>
    <col min="31" max="31" width="80.59765625" style="208" customWidth="1"/>
    <col min="32" max="32" width="1.3984375" style="208" bestFit="1" customWidth="1"/>
    <col min="33" max="38" width="9" style="208" customWidth="1"/>
  </cols>
  <sheetData>
    <row r="1" spans="1:32" x14ac:dyDescent="0.25">
      <c r="AD1" s="11"/>
      <c r="AF1" s="11"/>
    </row>
    <row r="2" spans="1:32" x14ac:dyDescent="0.25">
      <c r="B2" s="280" t="str">
        <f>'Summary (auto)'!C3</f>
        <v>MPEG-151</v>
      </c>
      <c r="C2" s="279"/>
      <c r="D2" s="279"/>
      <c r="E2" s="198"/>
      <c r="F2" s="280" t="str">
        <f>'Summary (auto)'!C4</f>
        <v>raht-kFractionBits:20</v>
      </c>
      <c r="G2" s="279"/>
      <c r="H2" s="279"/>
      <c r="I2" s="211"/>
      <c r="J2" s="209" t="s">
        <v>20</v>
      </c>
      <c r="K2" s="211"/>
      <c r="L2" s="285" t="s">
        <v>21</v>
      </c>
      <c r="M2" s="279"/>
      <c r="N2" s="279"/>
      <c r="O2" s="211"/>
      <c r="P2" s="209" t="s">
        <v>22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11"/>
      <c r="J3" s="211"/>
      <c r="K3" s="174"/>
      <c r="L3" s="85" t="s">
        <v>23</v>
      </c>
      <c r="M3" s="85" t="s">
        <v>24</v>
      </c>
      <c r="N3" s="211"/>
      <c r="O3" s="174"/>
      <c r="P3" s="211"/>
      <c r="U3" s="173"/>
      <c r="W3" s="173"/>
    </row>
    <row r="4" spans="1:32" x14ac:dyDescent="0.25">
      <c r="B4" s="282" t="s">
        <v>9</v>
      </c>
      <c r="C4" s="283"/>
      <c r="D4" s="284"/>
      <c r="E4" s="3"/>
      <c r="F4" s="282" t="str">
        <f>B4</f>
        <v>fruit</v>
      </c>
      <c r="G4" s="283"/>
      <c r="H4" s="284"/>
      <c r="I4" s="3"/>
      <c r="J4" s="210"/>
      <c r="L4" s="286" t="str">
        <f>F4</f>
        <v>fruit</v>
      </c>
      <c r="M4" s="283"/>
      <c r="N4" s="284"/>
      <c r="O4" s="178"/>
      <c r="P4" s="210"/>
      <c r="Q4" s="178"/>
      <c r="R4" s="178"/>
      <c r="S4" s="178"/>
      <c r="T4" s="178"/>
      <c r="U4" s="211"/>
      <c r="V4" s="211"/>
      <c r="X4" s="281"/>
      <c r="Y4" s="279"/>
      <c r="Z4" s="279"/>
    </row>
    <row r="5" spans="1:32" x14ac:dyDescent="0.25">
      <c r="B5" s="278" t="s">
        <v>25</v>
      </c>
      <c r="C5" s="279"/>
      <c r="D5" s="69" t="s">
        <v>26</v>
      </c>
      <c r="E5" s="221"/>
      <c r="F5" s="278" t="s">
        <v>25</v>
      </c>
      <c r="G5" s="279"/>
      <c r="H5" s="69" t="s">
        <v>26</v>
      </c>
      <c r="I5" s="10"/>
      <c r="J5" s="207" t="s">
        <v>27</v>
      </c>
      <c r="L5" s="287" t="s">
        <v>28</v>
      </c>
      <c r="M5" s="279"/>
      <c r="N5" s="288"/>
      <c r="O5" s="67"/>
      <c r="P5" s="4"/>
      <c r="Q5" s="67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75" t="s">
        <v>0</v>
      </c>
      <c r="C6" s="99" t="s">
        <v>29</v>
      </c>
      <c r="D6" s="68" t="s">
        <v>30</v>
      </c>
      <c r="E6" s="221"/>
      <c r="F6" s="175" t="s">
        <v>0</v>
      </c>
      <c r="G6" s="99" t="s">
        <v>29</v>
      </c>
      <c r="H6" s="68" t="s">
        <v>30</v>
      </c>
      <c r="I6" s="10"/>
      <c r="J6" s="73"/>
      <c r="L6" s="176" t="str">
        <f>CONCATENATE(B$2," ",L4)</f>
        <v>MPEG-151 fruit</v>
      </c>
      <c r="M6" s="194" t="str">
        <f>CONCATENATE(F$2," ",L4)</f>
        <v>raht-kFractionBits:20 fruit</v>
      </c>
      <c r="N6" s="177" t="s">
        <v>31</v>
      </c>
      <c r="O6" s="3"/>
      <c r="P6" s="4" t="s">
        <v>22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32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32</v>
      </c>
      <c r="H7" s="222">
        <f ca="1">0.001*INDIRECT($B7&amp;"!W5")</f>
        <v>3.801600000000001</v>
      </c>
      <c r="I7" s="10"/>
      <c r="J7" s="223">
        <f ca="1">H7/D7-1</f>
        <v>-1.0468826860735581E-3</v>
      </c>
      <c r="L7" s="74">
        <f ca="1">INDIRECT($B7&amp;"!"&amp;L$3&amp;"5")</f>
        <v>43.409885083333336</v>
      </c>
      <c r="M7" s="75">
        <f ca="1">INDIRECT($B7&amp;"!"&amp;M$3&amp;"5")</f>
        <v>45.266979958333337</v>
      </c>
      <c r="N7" s="76">
        <f ca="1">M7-L7</f>
        <v>1.8570948750000014</v>
      </c>
      <c r="O7" s="221"/>
      <c r="P7" s="223">
        <f ca="1">bdrate(D7:D10,L7:L10,H7:H10,M7:M10)</f>
        <v>-0.24575754876111489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33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33</v>
      </c>
      <c r="H8" s="222">
        <f ca="1">0.001*INDIRECT($B8&amp;"!W6")</f>
        <v>4.8106800000000005</v>
      </c>
      <c r="I8" s="10"/>
      <c r="J8" s="223">
        <f ca="1">H8/D8-1</f>
        <v>-1.1660412898208961E-3</v>
      </c>
      <c r="L8" s="74">
        <f ca="1">INDIRECT($B8&amp;"!"&amp;L$3&amp;"6")</f>
        <v>46.790057708333329</v>
      </c>
      <c r="M8" s="75">
        <f ca="1">INDIRECT($B8&amp;"!"&amp;M$3&amp;"6")</f>
        <v>49.392051166666675</v>
      </c>
      <c r="N8" s="76">
        <f ca="1">M8-L8</f>
        <v>2.6019934583333466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34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34</v>
      </c>
      <c r="H9" s="222">
        <f ca="1">0.001*INDIRECT($B9&amp;"!W7")</f>
        <v>6.1621440000000005</v>
      </c>
      <c r="I9" s="10"/>
      <c r="J9" s="223">
        <f ca="1">H9/D9-1</f>
        <v>-1.5723005492034314E-3</v>
      </c>
      <c r="L9" s="74">
        <f ca="1">INDIRECT($B9&amp;"!"&amp;L$3&amp;"7")</f>
        <v>48.108836500000002</v>
      </c>
      <c r="M9" s="75">
        <f ca="1">INDIRECT($B9&amp;"!"&amp;M$3&amp;"7")</f>
        <v>51.453986083333326</v>
      </c>
      <c r="N9" s="76">
        <f ca="1">M9-L9</f>
        <v>3.345149583333324</v>
      </c>
      <c r="O9" s="221"/>
      <c r="P9" s="4" t="s">
        <v>35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36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36</v>
      </c>
      <c r="H10" s="222">
        <f ca="1">0.001*INDIRECT($B10&amp;"!W8")</f>
        <v>8.6076400000000017</v>
      </c>
      <c r="I10" s="10"/>
      <c r="J10" s="223">
        <f ca="1">H10/D10-1</f>
        <v>-1.8062866568574476E-3</v>
      </c>
      <c r="L10" s="74">
        <f ca="1">INDIRECT($B10&amp;"!"&amp;L$3&amp;"8")</f>
        <v>49.590225416666669</v>
      </c>
      <c r="M10" s="75">
        <f ca="1">INDIRECT($B10&amp;"!"&amp;M$3&amp;"8")</f>
        <v>53.569742708333337</v>
      </c>
      <c r="N10" s="76">
        <f ca="1">M10-L10</f>
        <v>3.9795172916666672</v>
      </c>
      <c r="O10" s="221"/>
      <c r="P10" s="226">
        <f ca="1">bdrate(L7:L10,D7:D10,M7:M10,H7:H10)</f>
        <v>6.7049764159901271E-2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198"/>
      <c r="C14" s="198"/>
      <c r="D14" s="230"/>
      <c r="E14" s="221"/>
      <c r="F14" s="198"/>
      <c r="G14" s="198"/>
      <c r="H14" s="230"/>
      <c r="I14" s="10"/>
      <c r="J14" s="195"/>
      <c r="L14" s="196"/>
      <c r="M14" s="196"/>
      <c r="N14" s="197"/>
      <c r="O14" s="221"/>
      <c r="P14" s="211"/>
      <c r="Q14" s="221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82" t="s">
        <v>10</v>
      </c>
      <c r="C15" s="283"/>
      <c r="D15" s="284"/>
      <c r="E15" s="3"/>
      <c r="F15" s="282" t="str">
        <f>B15</f>
        <v>breakfast</v>
      </c>
      <c r="G15" s="283"/>
      <c r="H15" s="284"/>
      <c r="I15" s="3"/>
      <c r="J15" s="210"/>
      <c r="L15" s="286" t="str">
        <f>F15</f>
        <v>breakfast</v>
      </c>
      <c r="M15" s="283"/>
      <c r="N15" s="284"/>
      <c r="O15" s="178"/>
      <c r="P15" s="210"/>
      <c r="Q15" s="178"/>
      <c r="R15" s="178"/>
      <c r="S15" s="178"/>
      <c r="T15" s="178"/>
      <c r="U15" s="211"/>
      <c r="V15" s="211"/>
      <c r="X15" s="281"/>
      <c r="Y15" s="279"/>
      <c r="Z15" s="279"/>
    </row>
    <row r="16" spans="1:32" x14ac:dyDescent="0.25">
      <c r="B16" s="278" t="s">
        <v>25</v>
      </c>
      <c r="C16" s="279"/>
      <c r="D16" s="69" t="s">
        <v>26</v>
      </c>
      <c r="E16" s="221"/>
      <c r="F16" s="278" t="s">
        <v>25</v>
      </c>
      <c r="G16" s="279"/>
      <c r="H16" s="69" t="s">
        <v>26</v>
      </c>
      <c r="I16" s="10"/>
      <c r="J16" s="207" t="s">
        <v>27</v>
      </c>
      <c r="L16" s="287" t="s">
        <v>28</v>
      </c>
      <c r="M16" s="279"/>
      <c r="N16" s="288"/>
      <c r="O16" s="67"/>
      <c r="P16" s="4"/>
      <c r="Q16" s="67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75" t="s">
        <v>0</v>
      </c>
      <c r="C17" s="99" t="s">
        <v>29</v>
      </c>
      <c r="D17" s="68" t="s">
        <v>30</v>
      </c>
      <c r="E17" s="221"/>
      <c r="F17" s="175" t="s">
        <v>0</v>
      </c>
      <c r="G17" s="99" t="s">
        <v>29</v>
      </c>
      <c r="H17" s="68" t="s">
        <v>30</v>
      </c>
      <c r="I17" s="10"/>
      <c r="J17" s="73"/>
      <c r="L17" s="176" t="str">
        <f>CONCATENATE(B$2," ",L15)</f>
        <v>MPEG-151 breakfast</v>
      </c>
      <c r="M17" s="194" t="str">
        <f>CONCATENATE(F$2," ",L15)</f>
        <v>raht-kFractionBits:20 breakfast</v>
      </c>
      <c r="N17" s="177" t="s">
        <v>31</v>
      </c>
      <c r="O17" s="3"/>
      <c r="P17" s="4" t="s">
        <v>22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32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32</v>
      </c>
      <c r="H18" s="222">
        <f ca="1">0.001*INDIRECT($B18&amp;"!W5")</f>
        <v>29.707768000000002</v>
      </c>
      <c r="I18" s="10"/>
      <c r="J18" s="223">
        <f ca="1">H18/D18-1</f>
        <v>-1.4654788310911604E-3</v>
      </c>
      <c r="L18" s="74">
        <f ca="1">INDIRECT($B18&amp;"!"&amp;L$3&amp;"5")</f>
        <v>34.749182266666672</v>
      </c>
      <c r="M18" s="75">
        <f ca="1">INDIRECT($B18&amp;"!"&amp;M$3&amp;"5")</f>
        <v>36.60993586666666</v>
      </c>
      <c r="N18" s="76">
        <f ca="1">M18-L18</f>
        <v>1.8607535999999882</v>
      </c>
      <c r="O18" s="221"/>
      <c r="P18" s="223">
        <f ca="1">bdrate(D18:D21,L18:L21,H18:H21,M18:M21)</f>
        <v>-0.29998555386064729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33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33</v>
      </c>
      <c r="H19" s="222">
        <f ca="1">0.001*INDIRECT($B19&amp;"!W6")</f>
        <v>39.551535999999992</v>
      </c>
      <c r="I19" s="10"/>
      <c r="J19" s="223">
        <f ca="1">H19/D19-1</f>
        <v>-1.615527807070638E-3</v>
      </c>
      <c r="L19" s="74">
        <f ca="1">INDIRECT($B19&amp;"!"&amp;L$3&amp;"6")</f>
        <v>37.375619733333338</v>
      </c>
      <c r="M19" s="75">
        <f ca="1">INDIRECT($B19&amp;"!"&amp;M$3&amp;"6")</f>
        <v>39.892359333333339</v>
      </c>
      <c r="N19" s="76">
        <f ca="1">M19-L19</f>
        <v>2.5167396000000011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34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34</v>
      </c>
      <c r="H20" s="222">
        <f ca="1">0.001*INDIRECT($B20&amp;"!W7")</f>
        <v>53.579192000000006</v>
      </c>
      <c r="I20" s="10"/>
      <c r="J20" s="223">
        <f ca="1">H20/D20-1</f>
        <v>-1.8306381733141919E-3</v>
      </c>
      <c r="L20" s="74">
        <f ca="1">INDIRECT($B20&amp;"!"&amp;L$3&amp;"7")</f>
        <v>38.600735666666658</v>
      </c>
      <c r="M20" s="75">
        <f ca="1">INDIRECT($B20&amp;"!"&amp;M$3&amp;"7")</f>
        <v>41.623637466666665</v>
      </c>
      <c r="N20" s="76">
        <f ca="1">M20-L20</f>
        <v>3.0229018000000067</v>
      </c>
      <c r="O20" s="221"/>
      <c r="P20" s="4" t="s">
        <v>35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36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36</v>
      </c>
      <c r="H21" s="222">
        <f ca="1">0.001*INDIRECT($B21&amp;"!W8")</f>
        <v>74.990671999999989</v>
      </c>
      <c r="I21" s="10"/>
      <c r="J21" s="223">
        <f ca="1">H21/D21-1</f>
        <v>-1.8265385736345729E-3</v>
      </c>
      <c r="L21" s="74">
        <f ca="1">INDIRECT($B21&amp;"!"&amp;L$3&amp;"8")</f>
        <v>39.234061666666669</v>
      </c>
      <c r="M21" s="75">
        <f ca="1">INDIRECT($B21&amp;"!"&amp;M$3&amp;"8")</f>
        <v>42.638828799999992</v>
      </c>
      <c r="N21" s="76">
        <f ca="1">M21-L21</f>
        <v>3.4047671333333227</v>
      </c>
      <c r="O21" s="221"/>
      <c r="P21" s="226">
        <f ca="1">bdrate(L18:L21,D18:D21,M18:M21,H18:H21)</f>
        <v>7.5660875229726976E-2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2" t="s">
        <v>11</v>
      </c>
      <c r="C26" s="283"/>
      <c r="D26" s="284"/>
      <c r="E26" s="3"/>
      <c r="F26" s="282" t="str">
        <f>B26</f>
        <v>breakfast_track</v>
      </c>
      <c r="G26" s="283"/>
      <c r="H26" s="284"/>
      <c r="I26" s="3"/>
      <c r="J26" s="210"/>
      <c r="L26" s="286" t="str">
        <f>F26</f>
        <v>breakfast_track</v>
      </c>
      <c r="M26" s="283"/>
      <c r="N26" s="284"/>
      <c r="O26" s="178"/>
      <c r="P26" s="210"/>
      <c r="U26" s="211"/>
      <c r="V26" s="211"/>
      <c r="X26" s="281"/>
      <c r="Y26" s="279"/>
      <c r="Z26" s="279"/>
    </row>
    <row r="27" spans="2:28" x14ac:dyDescent="0.25">
      <c r="B27" s="278" t="s">
        <v>25</v>
      </c>
      <c r="C27" s="279"/>
      <c r="D27" s="69" t="s">
        <v>26</v>
      </c>
      <c r="E27" s="221"/>
      <c r="F27" s="278" t="s">
        <v>25</v>
      </c>
      <c r="G27" s="279"/>
      <c r="H27" s="69" t="s">
        <v>26</v>
      </c>
      <c r="I27" s="10"/>
      <c r="J27" s="207" t="s">
        <v>27</v>
      </c>
      <c r="L27" s="287" t="s">
        <v>28</v>
      </c>
      <c r="M27" s="279"/>
      <c r="N27" s="288"/>
      <c r="O27" s="67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75" t="s">
        <v>0</v>
      </c>
      <c r="C28" s="99" t="s">
        <v>29</v>
      </c>
      <c r="D28" s="68" t="s">
        <v>30</v>
      </c>
      <c r="E28" s="221"/>
      <c r="F28" s="175" t="s">
        <v>0</v>
      </c>
      <c r="G28" s="99" t="s">
        <v>29</v>
      </c>
      <c r="H28" s="68" t="s">
        <v>30</v>
      </c>
      <c r="I28" s="10"/>
      <c r="J28" s="73"/>
      <c r="L28" s="176" t="str">
        <f>CONCATENATE(B$2," ",L26)</f>
        <v>MPEG-151 breakfast_track</v>
      </c>
      <c r="M28" s="194" t="str">
        <f>CONCATENATE(F$2," ",L26)</f>
        <v>raht-kFractionBits:20 breakfast_track</v>
      </c>
      <c r="N28" s="177" t="s">
        <v>31</v>
      </c>
      <c r="O28" s="3"/>
      <c r="P28" s="4" t="s">
        <v>22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32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32</v>
      </c>
      <c r="H29" s="222">
        <f ca="1">0.001*INDIRECT($B29&amp;"!W5")</f>
        <v>36.964591999999996</v>
      </c>
      <c r="I29" s="10"/>
      <c r="J29" s="223">
        <f ca="1">H29/D29-1</f>
        <v>-1.8599390302914687E-3</v>
      </c>
      <c r="L29" s="74">
        <f ca="1">INDIRECT($B29&amp;"!"&amp;L$3&amp;"5")</f>
        <v>27.2605434</v>
      </c>
      <c r="M29" s="75">
        <f ca="1">INDIRECT($B29&amp;"!"&amp;M$3&amp;"5")</f>
        <v>27.813470733333336</v>
      </c>
      <c r="N29" s="76">
        <f ca="1">M29-L29</f>
        <v>0.55292733333333643</v>
      </c>
      <c r="O29" s="221"/>
      <c r="P29" s="223">
        <f ca="1">bdrate(D29:D32,L29:L32,H29:H32,M29:M32)</f>
        <v>-0.12537373074813107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33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33</v>
      </c>
      <c r="H30" s="222">
        <f ca="1">0.001*INDIRECT($B30&amp;"!W6")</f>
        <v>53.153799999999997</v>
      </c>
      <c r="I30" s="10"/>
      <c r="J30" s="223">
        <f ca="1">H30/D30-1</f>
        <v>-1.6829876855366521E-3</v>
      </c>
      <c r="L30" s="74">
        <f ca="1">INDIRECT($B30&amp;"!"&amp;L$3&amp;"6")</f>
        <v>30.592747199999998</v>
      </c>
      <c r="M30" s="75">
        <f ca="1">INDIRECT($B30&amp;"!"&amp;M$3&amp;"6")</f>
        <v>31.747040733333336</v>
      </c>
      <c r="N30" s="76">
        <f ca="1">M30-L30</f>
        <v>1.1542935333333375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34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34</v>
      </c>
      <c r="H31" s="222">
        <f ca="1">0.001*INDIRECT($B31&amp;"!W7")</f>
        <v>76.648168000000013</v>
      </c>
      <c r="I31" s="10"/>
      <c r="J31" s="223">
        <f ca="1">H31/D31-1</f>
        <v>-1.6303577064828989E-3</v>
      </c>
      <c r="L31" s="74">
        <f ca="1">INDIRECT($B31&amp;"!"&amp;L$3&amp;"7")</f>
        <v>35.175658733333329</v>
      </c>
      <c r="M31" s="75">
        <f ca="1">INDIRECT($B31&amp;"!"&amp;M$3&amp;"7")</f>
        <v>37.430681066666665</v>
      </c>
      <c r="N31" s="76">
        <f ca="1">M31-L31</f>
        <v>2.2550223333333363</v>
      </c>
      <c r="O31" s="221"/>
      <c r="P31" s="4" t="s">
        <v>35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36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36</v>
      </c>
      <c r="H32" s="222">
        <f ca="1">0.001*INDIRECT($B32&amp;"!W8")</f>
        <v>108.70972799999998</v>
      </c>
      <c r="I32" s="10"/>
      <c r="J32" s="223">
        <f ca="1">H32/D32-1</f>
        <v>-1.3995689665626809E-3</v>
      </c>
      <c r="L32" s="74">
        <f ca="1">INDIRECT($B32&amp;"!"&amp;L$3&amp;"8")</f>
        <v>37.845180400000004</v>
      </c>
      <c r="M32" s="75">
        <f ca="1">INDIRECT($B32&amp;"!"&amp;M$3&amp;"8")</f>
        <v>41.06555706666667</v>
      </c>
      <c r="N32" s="76">
        <f ca="1">M32-L32</f>
        <v>3.2203766666666667</v>
      </c>
      <c r="O32" s="221"/>
      <c r="P32" s="226">
        <f ca="1">bdrate(L29:L32,D29:D32,M29:M32,H29:H32)</f>
        <v>5.7634426930172511E-2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2" t="s">
        <v>12</v>
      </c>
      <c r="C37" s="283"/>
      <c r="D37" s="284"/>
      <c r="E37" s="3"/>
      <c r="F37" s="282" t="str">
        <f>B37</f>
        <v>breakfast_semitrack</v>
      </c>
      <c r="G37" s="283"/>
      <c r="H37" s="284"/>
      <c r="I37" s="3"/>
      <c r="J37" s="210"/>
      <c r="L37" s="286" t="str">
        <f>F37</f>
        <v>breakfast_semitrack</v>
      </c>
      <c r="M37" s="283"/>
      <c r="N37" s="284"/>
      <c r="O37" s="178"/>
      <c r="P37" s="210"/>
      <c r="U37" s="211"/>
      <c r="V37" s="211"/>
      <c r="X37" s="281"/>
      <c r="Y37" s="279"/>
      <c r="Z37" s="279"/>
    </row>
    <row r="38" spans="2:28" x14ac:dyDescent="0.25">
      <c r="B38" s="278" t="s">
        <v>25</v>
      </c>
      <c r="C38" s="279"/>
      <c r="D38" s="69" t="s">
        <v>26</v>
      </c>
      <c r="E38" s="221"/>
      <c r="F38" s="278" t="s">
        <v>25</v>
      </c>
      <c r="G38" s="279"/>
      <c r="H38" s="69" t="s">
        <v>26</v>
      </c>
      <c r="I38" s="10"/>
      <c r="J38" s="207" t="s">
        <v>27</v>
      </c>
      <c r="L38" s="287" t="s">
        <v>28</v>
      </c>
      <c r="M38" s="279"/>
      <c r="N38" s="288"/>
      <c r="O38" s="67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75" t="s">
        <v>0</v>
      </c>
      <c r="C39" s="99" t="s">
        <v>29</v>
      </c>
      <c r="D39" s="68" t="s">
        <v>30</v>
      </c>
      <c r="E39" s="221"/>
      <c r="F39" s="175" t="s">
        <v>0</v>
      </c>
      <c r="G39" s="99" t="s">
        <v>29</v>
      </c>
      <c r="H39" s="68" t="s">
        <v>30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raht-kFractionBits:20 breakfast_semitrack</v>
      </c>
      <c r="N39" s="177" t="s">
        <v>31</v>
      </c>
      <c r="O39" s="3"/>
      <c r="P39" s="4" t="s">
        <v>22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32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32</v>
      </c>
      <c r="H40" s="222">
        <f ca="1">0.001*INDIRECT($B40&amp;"!W5")</f>
        <v>37.872328000000003</v>
      </c>
      <c r="I40" s="10"/>
      <c r="J40" s="223">
        <f ca="1">H40/D40-1</f>
        <v>-1.9206641323457063E-3</v>
      </c>
      <c r="L40" s="74">
        <f ca="1">INDIRECT($B40&amp;"!"&amp;L$3&amp;"5")</f>
        <v>27.22274933333334</v>
      </c>
      <c r="M40" s="75">
        <f ca="1">INDIRECT($B40&amp;"!"&amp;M$3&amp;"5")</f>
        <v>27.740633666666668</v>
      </c>
      <c r="N40" s="76">
        <f ca="1">M40-L40</f>
        <v>0.51788433333332762</v>
      </c>
      <c r="O40" s="221"/>
      <c r="P40" s="223">
        <f ca="1">bdrate(D40:D43,L40:L43,H40:H43,M40:M43)</f>
        <v>-0.12499738618144274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33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33</v>
      </c>
      <c r="H41" s="222">
        <f ca="1">0.001*INDIRECT($B41&amp;"!W6")</f>
        <v>54.587872000000004</v>
      </c>
      <c r="I41" s="10"/>
      <c r="J41" s="223">
        <f ca="1">H41/D41-1</f>
        <v>-1.7134841488086749E-3</v>
      </c>
      <c r="L41" s="74">
        <f ca="1">INDIRECT($B41&amp;"!"&amp;L$3&amp;"6")</f>
        <v>30.713218200000004</v>
      </c>
      <c r="M41" s="75">
        <f ca="1">INDIRECT($B41&amp;"!"&amp;M$3&amp;"6")</f>
        <v>31.862694266666661</v>
      </c>
      <c r="N41" s="76">
        <f ca="1">M41-L41</f>
        <v>1.1494760666666579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34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34</v>
      </c>
      <c r="H42" s="222">
        <f ca="1">0.001*INDIRECT($B42&amp;"!W7")</f>
        <v>78.910656000000003</v>
      </c>
      <c r="I42" s="10"/>
      <c r="J42" s="223">
        <f ca="1">H42/D42-1</f>
        <v>-1.6464409921397305E-3</v>
      </c>
      <c r="L42" s="74">
        <f ca="1">INDIRECT($B42&amp;"!"&amp;L$3&amp;"7")</f>
        <v>35.10646113333334</v>
      </c>
      <c r="M42" s="75">
        <f ca="1">INDIRECT($B42&amp;"!"&amp;M$3&amp;"7")</f>
        <v>37.333256799999994</v>
      </c>
      <c r="N42" s="76">
        <f ca="1">M42-L42</f>
        <v>2.2267956666666535</v>
      </c>
      <c r="O42" s="221"/>
      <c r="P42" s="4" t="s">
        <v>35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36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36</v>
      </c>
      <c r="H43" s="222">
        <f ca="1">0.001*INDIRECT($B43&amp;"!W8")</f>
        <v>111.989728</v>
      </c>
      <c r="I43" s="10"/>
      <c r="J43" s="223">
        <f ca="1">H43/D43-1</f>
        <v>-1.3778682612414217E-3</v>
      </c>
      <c r="L43" s="74">
        <f ca="1">INDIRECT($B43&amp;"!"&amp;L$3&amp;"8")</f>
        <v>37.603516266666666</v>
      </c>
      <c r="M43" s="75">
        <f ca="1">INDIRECT($B43&amp;"!"&amp;M$3&amp;"8")</f>
        <v>40.765590533333331</v>
      </c>
      <c r="N43" s="76">
        <f ca="1">M43-L43</f>
        <v>3.1620742666666644</v>
      </c>
      <c r="O43" s="221"/>
      <c r="P43" s="226">
        <f ca="1">bdrate(L40:L43,D40:D43,M40:M43,H40:H43)</f>
        <v>5.6939166744691683E-2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2" t="s">
        <v>13</v>
      </c>
      <c r="C48" s="283"/>
      <c r="D48" s="284"/>
      <c r="E48" s="3"/>
      <c r="F48" s="282" t="str">
        <f>B48</f>
        <v>cinema_track</v>
      </c>
      <c r="G48" s="283"/>
      <c r="H48" s="284"/>
      <c r="I48" s="3"/>
      <c r="J48" s="210"/>
      <c r="L48" s="286" t="str">
        <f>F48</f>
        <v>cinema_track</v>
      </c>
      <c r="M48" s="283"/>
      <c r="N48" s="284"/>
      <c r="O48" s="178"/>
      <c r="P48" s="210"/>
      <c r="U48" s="211"/>
      <c r="V48" s="211"/>
      <c r="X48" s="281"/>
      <c r="Y48" s="279"/>
      <c r="Z48" s="279"/>
    </row>
    <row r="49" spans="2:28" x14ac:dyDescent="0.25">
      <c r="B49" s="278" t="s">
        <v>25</v>
      </c>
      <c r="C49" s="279"/>
      <c r="D49" s="69" t="s">
        <v>26</v>
      </c>
      <c r="E49" s="221"/>
      <c r="F49" s="278" t="s">
        <v>25</v>
      </c>
      <c r="G49" s="279"/>
      <c r="H49" s="69" t="s">
        <v>26</v>
      </c>
      <c r="I49" s="10"/>
      <c r="J49" s="207" t="s">
        <v>27</v>
      </c>
      <c r="L49" s="287" t="s">
        <v>28</v>
      </c>
      <c r="M49" s="279"/>
      <c r="N49" s="288"/>
      <c r="O49" s="67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75" t="s">
        <v>0</v>
      </c>
      <c r="C50" s="99" t="s">
        <v>29</v>
      </c>
      <c r="D50" s="68" t="s">
        <v>30</v>
      </c>
      <c r="E50" s="221"/>
      <c r="F50" s="175" t="s">
        <v>0</v>
      </c>
      <c r="G50" s="99" t="s">
        <v>29</v>
      </c>
      <c r="H50" s="68" t="s">
        <v>30</v>
      </c>
      <c r="I50" s="10"/>
      <c r="J50" s="73"/>
      <c r="L50" s="176" t="str">
        <f>CONCATENATE(B$2," ",L48)</f>
        <v>MPEG-151 cinema_track</v>
      </c>
      <c r="M50" s="194" t="str">
        <f>CONCATENATE(F$2," ",L48)</f>
        <v>raht-kFractionBits:20 cinema_track</v>
      </c>
      <c r="N50" s="177" t="s">
        <v>31</v>
      </c>
      <c r="O50" s="3"/>
      <c r="P50" s="4" t="s">
        <v>22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32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32</v>
      </c>
      <c r="H51" s="222">
        <f ca="1">0.001*INDIRECT($B51&amp;"!W5")</f>
        <v>27.417736000000001</v>
      </c>
      <c r="I51" s="10"/>
      <c r="J51" s="223">
        <f ca="1">H51/D51-1</f>
        <v>-1.4407828068722095E-3</v>
      </c>
      <c r="L51" s="74">
        <f ca="1">INDIRECT($B51&amp;"!"&amp;L$3&amp;"5")</f>
        <v>30.713581809523816</v>
      </c>
      <c r="M51" s="75">
        <f ca="1">INDIRECT($B51&amp;"!"&amp;M$3&amp;"5")</f>
        <v>31.036524761904758</v>
      </c>
      <c r="N51" s="76">
        <f ca="1">M51-L51</f>
        <v>0.32294295238094151</v>
      </c>
      <c r="O51" s="221"/>
      <c r="P51" s="223">
        <f ca="1">bdrate(D51:D54,L51:L54,H51:H54,M51:M54)</f>
        <v>-0.15097507095408302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33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33</v>
      </c>
      <c r="H52" s="222">
        <f ca="1">0.001*INDIRECT($B52&amp;"!W6")</f>
        <v>39.677615999999993</v>
      </c>
      <c r="I52" s="10"/>
      <c r="J52" s="223">
        <f ca="1">H52/D52-1</f>
        <v>-1.3635428273661709E-3</v>
      </c>
      <c r="L52" s="74">
        <f ca="1">INDIRECT($B52&amp;"!"&amp;L$3&amp;"6")</f>
        <v>33.293589285714276</v>
      </c>
      <c r="M52" s="75">
        <f ca="1">INDIRECT($B52&amp;"!"&amp;M$3&amp;"6")</f>
        <v>34.278727571428568</v>
      </c>
      <c r="N52" s="76">
        <f ca="1">M52-L52</f>
        <v>0.98513828571429229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34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34</v>
      </c>
      <c r="H53" s="222">
        <f ca="1">0.001*INDIRECT($B53&amp;"!W7")</f>
        <v>59.474360000000004</v>
      </c>
      <c r="I53" s="10"/>
      <c r="J53" s="223">
        <f ca="1">H53/D53-1</f>
        <v>-1.3034662287657595E-3</v>
      </c>
      <c r="L53" s="74">
        <f ca="1">INDIRECT($B53&amp;"!"&amp;L$3&amp;"7")</f>
        <v>36.446848571428575</v>
      </c>
      <c r="M53" s="75">
        <f ca="1">INDIRECT($B53&amp;"!"&amp;M$3&amp;"7")</f>
        <v>38.523751142857151</v>
      </c>
      <c r="N53" s="76">
        <f ca="1">M53-L53</f>
        <v>2.076902571428576</v>
      </c>
      <c r="O53" s="221"/>
      <c r="P53" s="4" t="s">
        <v>35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36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36</v>
      </c>
      <c r="H54" s="222">
        <f ca="1">0.001*INDIRECT($B54&amp;"!W8")</f>
        <v>86.901032000000015</v>
      </c>
      <c r="I54" s="10"/>
      <c r="J54" s="223">
        <f ca="1">H54/D54-1</f>
        <v>-1.040928281062059E-3</v>
      </c>
      <c r="L54" s="74">
        <f ca="1">INDIRECT($B54&amp;"!"&amp;L$3&amp;"8")</f>
        <v>39.467625952380949</v>
      </c>
      <c r="M54" s="75">
        <f ca="1">INDIRECT($B54&amp;"!"&amp;M$3&amp;"8")</f>
        <v>42.787958428571429</v>
      </c>
      <c r="N54" s="76">
        <f ca="1">M54-L54</f>
        <v>3.3203324761904796</v>
      </c>
      <c r="O54" s="221"/>
      <c r="P54" s="226">
        <f ca="1">bdrate(L51:L54,D51:D54,M51:M54,H51:H54)</f>
        <v>5.181138240663663E-2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2" t="s">
        <v>14</v>
      </c>
      <c r="C59" s="283"/>
      <c r="D59" s="284"/>
      <c r="E59" s="3"/>
      <c r="F59" s="282" t="str">
        <f>B59</f>
        <v>cinema_semitrack</v>
      </c>
      <c r="G59" s="283"/>
      <c r="H59" s="284"/>
      <c r="I59" s="3"/>
      <c r="J59" s="210"/>
      <c r="L59" s="286" t="str">
        <f>F59</f>
        <v>cinema_semitrack</v>
      </c>
      <c r="M59" s="283"/>
      <c r="N59" s="284"/>
      <c r="O59" s="178"/>
      <c r="P59" s="210"/>
      <c r="U59" s="211"/>
      <c r="V59" s="211"/>
      <c r="X59" s="281"/>
      <c r="Y59" s="279"/>
      <c r="Z59" s="279"/>
    </row>
    <row r="60" spans="2:28" x14ac:dyDescent="0.25">
      <c r="B60" s="278" t="s">
        <v>25</v>
      </c>
      <c r="C60" s="279"/>
      <c r="D60" s="69" t="s">
        <v>26</v>
      </c>
      <c r="E60" s="221"/>
      <c r="F60" s="278" t="s">
        <v>25</v>
      </c>
      <c r="G60" s="279"/>
      <c r="H60" s="69" t="s">
        <v>26</v>
      </c>
      <c r="I60" s="10"/>
      <c r="J60" s="207" t="s">
        <v>27</v>
      </c>
      <c r="L60" s="287" t="s">
        <v>28</v>
      </c>
      <c r="M60" s="279"/>
      <c r="N60" s="288"/>
      <c r="O60" s="67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75" t="s">
        <v>0</v>
      </c>
      <c r="C61" s="99" t="s">
        <v>29</v>
      </c>
      <c r="D61" s="68" t="s">
        <v>30</v>
      </c>
      <c r="E61" s="221"/>
      <c r="F61" s="175" t="s">
        <v>0</v>
      </c>
      <c r="G61" s="99" t="s">
        <v>29</v>
      </c>
      <c r="H61" s="68" t="s">
        <v>30</v>
      </c>
      <c r="I61" s="10"/>
      <c r="J61" s="73"/>
      <c r="L61" s="176" t="str">
        <f>CONCATENATE(B$2," ",L59)</f>
        <v>MPEG-151 cinema_semitrack</v>
      </c>
      <c r="M61" s="194" t="str">
        <f>CONCATENATE(F$2," ",L59)</f>
        <v>raht-kFractionBits:20 cinema_semitrack</v>
      </c>
      <c r="N61" s="177" t="s">
        <v>31</v>
      </c>
      <c r="O61" s="3"/>
      <c r="P61" s="4" t="s">
        <v>22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32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32</v>
      </c>
      <c r="H62" s="222">
        <f ca="1">0.001*INDIRECT($B62&amp;"!W5")</f>
        <v>28.276047999999999</v>
      </c>
      <c r="I62" s="10"/>
      <c r="J62" s="223">
        <f ca="1">H62/D62-1</f>
        <v>-1.440838330593941E-3</v>
      </c>
      <c r="L62" s="74">
        <f ca="1">INDIRECT($B62&amp;"!"&amp;L$3&amp;"5")</f>
        <v>30.541978380952383</v>
      </c>
      <c r="M62" s="75">
        <f ca="1">INDIRECT($B62&amp;"!"&amp;M$3&amp;"5")</f>
        <v>30.906328857142853</v>
      </c>
      <c r="N62" s="76">
        <f ca="1">M62-L62</f>
        <v>0.36435047619047012</v>
      </c>
      <c r="O62" s="221"/>
      <c r="P62" s="223">
        <f ca="1">bdrate(D62:D65,L62:L65,H62:H65,M62:M65)</f>
        <v>-0.15877251365046119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33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33</v>
      </c>
      <c r="H63" s="222">
        <f ca="1">0.001*INDIRECT($B63&amp;"!W6")</f>
        <v>41.070520000000002</v>
      </c>
      <c r="I63" s="10"/>
      <c r="J63" s="223">
        <f ca="1">H63/D63-1</f>
        <v>-1.3606805153273394E-3</v>
      </c>
      <c r="L63" s="74">
        <f ca="1">INDIRECT($B63&amp;"!"&amp;L$3&amp;"6")</f>
        <v>33.228850857142866</v>
      </c>
      <c r="M63" s="75">
        <f ca="1">INDIRECT($B63&amp;"!"&amp;M$3&amp;"6")</f>
        <v>34.294832190476185</v>
      </c>
      <c r="N63" s="76">
        <f ca="1">M63-L63</f>
        <v>1.065981333333319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34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34</v>
      </c>
      <c r="H64" s="222">
        <f ca="1">0.001*INDIRECT($B64&amp;"!W7")</f>
        <v>61.787448000000005</v>
      </c>
      <c r="I64" s="10"/>
      <c r="J64" s="223">
        <f ca="1">H64/D64-1</f>
        <v>-1.2542140116614808E-3</v>
      </c>
      <c r="L64" s="74">
        <f ca="1">INDIRECT($B64&amp;"!"&amp;L$3&amp;"7")</f>
        <v>36.326138</v>
      </c>
      <c r="M64" s="75">
        <f ca="1">INDIRECT($B64&amp;"!"&amp;M$3&amp;"7")</f>
        <v>38.505670428571428</v>
      </c>
      <c r="N64" s="76">
        <f ca="1">M64-L64</f>
        <v>2.1795324285714273</v>
      </c>
      <c r="O64" s="221"/>
      <c r="P64" s="4" t="s">
        <v>35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36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36</v>
      </c>
      <c r="H65" s="222">
        <f ca="1">0.001*INDIRECT($B65&amp;"!W8")</f>
        <v>90.327991999999995</v>
      </c>
      <c r="I65" s="10"/>
      <c r="J65" s="223">
        <f ca="1">H65/D65-1</f>
        <v>-9.8176488518297855E-4</v>
      </c>
      <c r="L65" s="74">
        <f ca="1">INDIRECT($B65&amp;"!"&amp;L$3&amp;"8")</f>
        <v>39.080388285714292</v>
      </c>
      <c r="M65" s="75">
        <f ca="1">INDIRECT($B65&amp;"!"&amp;M$3&amp;"8")</f>
        <v>42.657705095238093</v>
      </c>
      <c r="N65" s="76">
        <f ca="1">M65-L65</f>
        <v>3.5773168095238006</v>
      </c>
      <c r="O65" s="221"/>
      <c r="P65" s="226">
        <f ca="1">bdrate(L62:L65,D62:D65,M62:M65,H62:H65)</f>
        <v>5.5297966166751866E-2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2" t="s">
        <v>15</v>
      </c>
      <c r="C70" s="283"/>
      <c r="D70" s="284"/>
      <c r="E70" s="3"/>
      <c r="F70" s="282" t="str">
        <f>B70</f>
        <v>breakdance_track</v>
      </c>
      <c r="G70" s="283"/>
      <c r="H70" s="284"/>
      <c r="I70" s="3"/>
      <c r="J70" s="210"/>
      <c r="L70" s="286" t="str">
        <f>F70</f>
        <v>breakdance_track</v>
      </c>
      <c r="M70" s="283"/>
      <c r="N70" s="284"/>
      <c r="O70" s="178"/>
      <c r="P70" s="210"/>
      <c r="U70" s="211"/>
      <c r="V70" s="211"/>
      <c r="X70" s="281"/>
      <c r="Y70" s="279"/>
      <c r="Z70" s="279"/>
    </row>
    <row r="71" spans="2:28" x14ac:dyDescent="0.25">
      <c r="B71" s="278" t="s">
        <v>25</v>
      </c>
      <c r="C71" s="279"/>
      <c r="D71" s="69" t="s">
        <v>26</v>
      </c>
      <c r="E71" s="221"/>
      <c r="F71" s="278" t="s">
        <v>25</v>
      </c>
      <c r="G71" s="279"/>
      <c r="H71" s="69" t="s">
        <v>26</v>
      </c>
      <c r="I71" s="10"/>
      <c r="J71" s="207" t="s">
        <v>27</v>
      </c>
      <c r="L71" s="287" t="s">
        <v>28</v>
      </c>
      <c r="M71" s="279"/>
      <c r="N71" s="288"/>
      <c r="O71" s="67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75" t="s">
        <v>0</v>
      </c>
      <c r="C72" s="99" t="s">
        <v>29</v>
      </c>
      <c r="D72" s="68" t="s">
        <v>30</v>
      </c>
      <c r="E72" s="221"/>
      <c r="F72" s="175" t="s">
        <v>0</v>
      </c>
      <c r="G72" s="99" t="s">
        <v>29</v>
      </c>
      <c r="H72" s="68" t="s">
        <v>30</v>
      </c>
      <c r="I72" s="10"/>
      <c r="J72" s="73"/>
      <c r="L72" s="176" t="str">
        <f>CONCATENATE(B$2," ",L70)</f>
        <v>MPEG-151 breakdance_track</v>
      </c>
      <c r="M72" s="194" t="str">
        <f>CONCATENATE(F$2," ",L70)</f>
        <v>raht-kFractionBits:20 breakdance_track</v>
      </c>
      <c r="N72" s="177" t="s">
        <v>31</v>
      </c>
      <c r="O72" s="3"/>
      <c r="P72" s="4" t="s">
        <v>22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32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32</v>
      </c>
      <c r="H73" s="222">
        <f ca="1">0.001*INDIRECT($B73&amp;"!W5")</f>
        <v>126.30592</v>
      </c>
      <c r="I73" s="10"/>
      <c r="J73" s="223">
        <f ca="1">H73/D73-1</f>
        <v>-2.1834962218103549E-3</v>
      </c>
      <c r="L73" s="74">
        <f ca="1">INDIRECT($B73&amp;"!"&amp;L$3&amp;"5")</f>
        <v>27.700256499999991</v>
      </c>
      <c r="M73" s="75">
        <f ca="1">INDIRECT($B73&amp;"!"&amp;M$3&amp;"5")</f>
        <v>27.998365562500002</v>
      </c>
      <c r="N73" s="76">
        <f ca="1">M73-L73</f>
        <v>0.29810906250001068</v>
      </c>
      <c r="O73" s="221"/>
      <c r="P73" s="223">
        <f ca="1">bdrate(D73:D76,L73:L76,H73:H76,M73:M76)</f>
        <v>-8.4904498564605135E-2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33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33</v>
      </c>
      <c r="H74" s="222">
        <f ca="1">0.001*INDIRECT($B74&amp;"!W6")</f>
        <v>180.82447199999999</v>
      </c>
      <c r="I74" s="10"/>
      <c r="J74" s="223">
        <f ca="1">H74/D74-1</f>
        <v>-2.0681766275113533E-3</v>
      </c>
      <c r="L74" s="74">
        <f ca="1">INDIRECT($B74&amp;"!"&amp;L$3&amp;"6")</f>
        <v>32.126857718749996</v>
      </c>
      <c r="M74" s="75">
        <f ca="1">INDIRECT($B74&amp;"!"&amp;M$3&amp;"6")</f>
        <v>32.908316812499997</v>
      </c>
      <c r="N74" s="76">
        <f ca="1">M74-L74</f>
        <v>0.78145909375000144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34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34</v>
      </c>
      <c r="H75" s="222">
        <f ca="1">0.001*INDIRECT($B75&amp;"!W7")</f>
        <v>255.75700000000001</v>
      </c>
      <c r="I75" s="10"/>
      <c r="J75" s="223">
        <f ca="1">H75/D75-1</f>
        <v>-2.0286183590616513E-3</v>
      </c>
      <c r="L75" s="74">
        <f ca="1">INDIRECT($B75&amp;"!"&amp;L$3&amp;"7")</f>
        <v>36.681857406249996</v>
      </c>
      <c r="M75" s="75">
        <f ca="1">INDIRECT($B75&amp;"!"&amp;M$3&amp;"7")</f>
        <v>38.425601874999991</v>
      </c>
      <c r="N75" s="76">
        <f ca="1">M75-L75</f>
        <v>1.7437444687499948</v>
      </c>
      <c r="O75" s="221"/>
      <c r="P75" s="4" t="s">
        <v>35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36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36</v>
      </c>
      <c r="H76" s="222">
        <f ca="1">0.001*INDIRECT($B76&amp;"!W8")</f>
        <v>355.70987200000002</v>
      </c>
      <c r="I76" s="10"/>
      <c r="J76" s="223">
        <f ca="1">H76/D76-1</f>
        <v>-2.0282756456408979E-3</v>
      </c>
      <c r="L76" s="74">
        <f ca="1">INDIRECT($B76&amp;"!"&amp;L$3&amp;"8")</f>
        <v>39.778941062500003</v>
      </c>
      <c r="M76" s="75">
        <f ca="1">INDIRECT($B76&amp;"!"&amp;M$3&amp;"8")</f>
        <v>42.905248812500005</v>
      </c>
      <c r="N76" s="76">
        <f ca="1">M76-L76</f>
        <v>3.1263077500000023</v>
      </c>
      <c r="O76" s="221"/>
      <c r="P76" s="226">
        <f ca="1">bdrate(L73:L76,D73:D76,M73:M76,H73:H76)</f>
        <v>4.3879036328345666E-2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82" t="s">
        <v>16</v>
      </c>
      <c r="C81" s="283"/>
      <c r="D81" s="284"/>
      <c r="E81" s="3"/>
      <c r="F81" s="282" t="str">
        <f>B81</f>
        <v>breakdance_semitrack</v>
      </c>
      <c r="G81" s="283"/>
      <c r="H81" s="284"/>
      <c r="I81" s="3"/>
      <c r="J81" s="210"/>
      <c r="L81" s="286" t="str">
        <f>F81</f>
        <v>breakdance_semitrack</v>
      </c>
      <c r="M81" s="283"/>
      <c r="N81" s="284"/>
      <c r="O81" s="178"/>
      <c r="P81" s="210"/>
      <c r="U81" s="211"/>
      <c r="V81" s="211"/>
      <c r="X81" s="281"/>
      <c r="Y81" s="279"/>
      <c r="Z81" s="279"/>
    </row>
    <row r="82" spans="2:28" x14ac:dyDescent="0.25">
      <c r="B82" s="278" t="s">
        <v>25</v>
      </c>
      <c r="C82" s="279"/>
      <c r="D82" s="69" t="s">
        <v>26</v>
      </c>
      <c r="E82" s="221"/>
      <c r="F82" s="278" t="s">
        <v>25</v>
      </c>
      <c r="G82" s="279"/>
      <c r="H82" s="69" t="s">
        <v>26</v>
      </c>
      <c r="I82" s="10"/>
      <c r="J82" s="207" t="s">
        <v>27</v>
      </c>
      <c r="L82" s="287" t="s">
        <v>28</v>
      </c>
      <c r="M82" s="279"/>
      <c r="N82" s="288"/>
      <c r="O82" s="67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75" t="s">
        <v>0</v>
      </c>
      <c r="C83" s="99" t="s">
        <v>29</v>
      </c>
      <c r="D83" s="68" t="s">
        <v>30</v>
      </c>
      <c r="E83" s="221"/>
      <c r="F83" s="175" t="s">
        <v>0</v>
      </c>
      <c r="G83" s="99" t="s">
        <v>29</v>
      </c>
      <c r="H83" s="68" t="s">
        <v>30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raht-kFractionBits:20 breakdance_semitrack</v>
      </c>
      <c r="N83" s="177" t="s">
        <v>31</v>
      </c>
      <c r="O83" s="3"/>
      <c r="P83" s="4" t="s">
        <v>22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32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32</v>
      </c>
      <c r="H84" s="222">
        <f ca="1">0.001*INDIRECT($B84&amp;"!W5")</f>
        <v>132.18955199999999</v>
      </c>
      <c r="I84" s="10"/>
      <c r="J84" s="223">
        <f ca="1">H84/D84-1</f>
        <v>-2.1494282936217468E-3</v>
      </c>
      <c r="L84" s="74">
        <f ca="1">INDIRECT($B84&amp;"!"&amp;L$3&amp;"5")</f>
        <v>27.568217999999995</v>
      </c>
      <c r="M84" s="75">
        <f ca="1">INDIRECT($B84&amp;"!"&amp;M$3&amp;"5")</f>
        <v>27.860971468749998</v>
      </c>
      <c r="N84" s="76">
        <f ca="1">M84-L84</f>
        <v>0.29275346875000352</v>
      </c>
      <c r="O84" s="221"/>
      <c r="P84" s="223">
        <f ca="1">bdrate(D84:D87,L84:L87,H84:H87,M84:M87)</f>
        <v>-8.3872317609069547E-2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33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33</v>
      </c>
      <c r="H85" s="222">
        <f ca="1">0.001*INDIRECT($B85&amp;"!W6")</f>
        <v>189.39303200000001</v>
      </c>
      <c r="I85" s="10"/>
      <c r="J85" s="223">
        <f ca="1">H85/D85-1</f>
        <v>-2.0234692247279584E-3</v>
      </c>
      <c r="L85" s="74">
        <f ca="1">INDIRECT($B85&amp;"!"&amp;L$3&amp;"6")</f>
        <v>32.084753374999998</v>
      </c>
      <c r="M85" s="75">
        <f ca="1">INDIRECT($B85&amp;"!"&amp;M$3&amp;"6")</f>
        <v>32.852588500000003</v>
      </c>
      <c r="N85" s="76">
        <f ca="1">M85-L85</f>
        <v>0.76783512500000484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34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34</v>
      </c>
      <c r="H86" s="222">
        <f ca="1">0.001*INDIRECT($B86&amp;"!W7")</f>
        <v>267.70935200000002</v>
      </c>
      <c r="I86" s="10"/>
      <c r="J86" s="223">
        <f ca="1">H86/D86-1</f>
        <v>-1.9914142497733378E-3</v>
      </c>
      <c r="L86" s="74">
        <f ca="1">INDIRECT($B86&amp;"!"&amp;L$3&amp;"7")</f>
        <v>36.447411687500001</v>
      </c>
      <c r="M86" s="75">
        <f ca="1">INDIRECT($B86&amp;"!"&amp;M$3&amp;"7")</f>
        <v>38.141921187499996</v>
      </c>
      <c r="N86" s="76">
        <f ca="1">M86-L86</f>
        <v>1.6945094999999952</v>
      </c>
      <c r="O86" s="221"/>
      <c r="P86" s="4" t="s">
        <v>35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36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36</v>
      </c>
      <c r="H87" s="222">
        <f ca="1">0.001*INDIRECT($B87&amp;"!W8")</f>
        <v>371.78708800000004</v>
      </c>
      <c r="I87" s="10"/>
      <c r="J87" s="223">
        <f ca="1">H87/D87-1</f>
        <v>-1.9962914848414837E-3</v>
      </c>
      <c r="L87" s="74">
        <f ca="1">INDIRECT($B87&amp;"!"&amp;L$3&amp;"8")</f>
        <v>39.2270126875</v>
      </c>
      <c r="M87" s="75">
        <f ca="1">INDIRECT($B87&amp;"!"&amp;M$3&amp;"8")</f>
        <v>42.135759499999992</v>
      </c>
      <c r="N87" s="76">
        <f ca="1">M87-L87</f>
        <v>2.9087468124999916</v>
      </c>
      <c r="O87" s="221"/>
      <c r="P87" s="226">
        <f ca="1">bdrate(L84:L87,D84:D87,M84:M87,H84:H87)</f>
        <v>4.2433248880093144E-2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2" t="s">
        <v>17</v>
      </c>
      <c r="C92" s="283"/>
      <c r="D92" s="284"/>
      <c r="E92" s="3"/>
      <c r="F92" s="282" t="str">
        <f>B92</f>
        <v>bartender_track</v>
      </c>
      <c r="G92" s="283"/>
      <c r="H92" s="284"/>
      <c r="I92" s="3"/>
      <c r="J92" s="210"/>
      <c r="L92" s="286" t="str">
        <f>F92</f>
        <v>bartender_track</v>
      </c>
      <c r="M92" s="283"/>
      <c r="N92" s="284"/>
      <c r="O92" s="178"/>
      <c r="P92" s="210"/>
      <c r="U92" s="211"/>
      <c r="V92" s="211"/>
      <c r="X92" s="281"/>
      <c r="Y92" s="279"/>
      <c r="Z92" s="279"/>
    </row>
    <row r="93" spans="2:28" x14ac:dyDescent="0.25">
      <c r="B93" s="278" t="s">
        <v>25</v>
      </c>
      <c r="C93" s="279"/>
      <c r="D93" s="69" t="s">
        <v>26</v>
      </c>
      <c r="E93" s="221"/>
      <c r="F93" s="278" t="s">
        <v>25</v>
      </c>
      <c r="G93" s="279"/>
      <c r="H93" s="69" t="s">
        <v>26</v>
      </c>
      <c r="I93" s="10"/>
      <c r="J93" s="207" t="s">
        <v>27</v>
      </c>
      <c r="L93" s="287" t="s">
        <v>28</v>
      </c>
      <c r="M93" s="279"/>
      <c r="N93" s="288"/>
      <c r="O93" s="67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75" t="s">
        <v>0</v>
      </c>
      <c r="C94" s="99" t="s">
        <v>29</v>
      </c>
      <c r="D94" s="68" t="s">
        <v>30</v>
      </c>
      <c r="E94" s="221"/>
      <c r="F94" s="175" t="s">
        <v>0</v>
      </c>
      <c r="G94" s="99" t="s">
        <v>29</v>
      </c>
      <c r="H94" s="68" t="s">
        <v>30</v>
      </c>
      <c r="I94" s="10"/>
      <c r="J94" s="73"/>
      <c r="L94" s="176" t="str">
        <f>CONCATENATE(B$2," ",L92)</f>
        <v>MPEG-151 bartender_track</v>
      </c>
      <c r="M94" s="194" t="str">
        <f>CONCATENATE(F$2," ",L92)</f>
        <v>raht-kFractionBits:20 bartender_track</v>
      </c>
      <c r="N94" s="177" t="s">
        <v>31</v>
      </c>
      <c r="O94" s="3"/>
      <c r="P94" s="4" t="s">
        <v>22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32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32</v>
      </c>
      <c r="H95" s="222">
        <f ca="1">0.001*INDIRECT($B95&amp;"!W5")</f>
        <v>37.904303999999996</v>
      </c>
      <c r="I95" s="10"/>
      <c r="J95" s="223">
        <f ca="1">H95/D95-1</f>
        <v>-1.1653679953014251E-3</v>
      </c>
      <c r="L95" s="74">
        <f ca="1">INDIRECT($B95&amp;"!"&amp;L$3&amp;"5")</f>
        <v>31.755635095238102</v>
      </c>
      <c r="M95" s="75">
        <f ca="1">INDIRECT($B95&amp;"!"&amp;M$3&amp;"5")</f>
        <v>31.802631285714284</v>
      </c>
      <c r="N95" s="76">
        <f ca="1">M95-L95</f>
        <v>4.699619047618242E-2</v>
      </c>
      <c r="O95" s="221"/>
      <c r="P95" s="223">
        <f ca="1">bdrate(D95:D98,L95:L98,H95:H98,M95:M98)</f>
        <v>-0.13962868611626988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33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33</v>
      </c>
      <c r="H96" s="222">
        <f ca="1">0.001*INDIRECT($B96&amp;"!W6")</f>
        <v>56.021999999999998</v>
      </c>
      <c r="I96" s="10"/>
      <c r="J96" s="223">
        <f ca="1">H96/D96-1</f>
        <v>-1.059744694108411E-3</v>
      </c>
      <c r="L96" s="74">
        <f ca="1">INDIRECT($B96&amp;"!"&amp;L$3&amp;"6")</f>
        <v>34.329895857142851</v>
      </c>
      <c r="M96" s="75">
        <f ca="1">INDIRECT($B96&amp;"!"&amp;M$3&amp;"6")</f>
        <v>35.265904714285718</v>
      </c>
      <c r="N96" s="76">
        <f ca="1">M96-L96</f>
        <v>0.93600885714286619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34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34</v>
      </c>
      <c r="H97" s="222">
        <f ca="1">0.001*INDIRECT($B97&amp;"!W7")</f>
        <v>83.811503999999999</v>
      </c>
      <c r="I97" s="10"/>
      <c r="J97" s="223">
        <f ca="1">H97/D97-1</f>
        <v>-1.0478261255120191E-3</v>
      </c>
      <c r="L97" s="74">
        <f ca="1">INDIRECT($B97&amp;"!"&amp;L$3&amp;"7")</f>
        <v>37.467606095238089</v>
      </c>
      <c r="M97" s="75">
        <f ca="1">INDIRECT($B97&amp;"!"&amp;M$3&amp;"7")</f>
        <v>39.532626761904766</v>
      </c>
      <c r="N97" s="76">
        <f ca="1">M97-L97</f>
        <v>2.0650206666666762</v>
      </c>
      <c r="O97" s="221"/>
      <c r="P97" s="4" t="s">
        <v>35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36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36</v>
      </c>
      <c r="H98" s="222">
        <f ca="1">0.001*INDIRECT($B98&amp;"!W8")</f>
        <v>121.28760000000001</v>
      </c>
      <c r="I98" s="10"/>
      <c r="J98" s="223">
        <f ca="1">H98/D98-1</f>
        <v>-8.4823723701488163E-4</v>
      </c>
      <c r="L98" s="74">
        <f ca="1">INDIRECT($B98&amp;"!"&amp;L$3&amp;"8")</f>
        <v>39.933718476190471</v>
      </c>
      <c r="M98" s="75">
        <f ca="1">INDIRECT($B98&amp;"!"&amp;M$3&amp;"8")</f>
        <v>43.547650666666676</v>
      </c>
      <c r="N98" s="76">
        <f ca="1">M98-L98</f>
        <v>3.6139321904762056</v>
      </c>
      <c r="O98" s="221"/>
      <c r="P98" s="226">
        <f ca="1">bdrate(L95:L98,D95:D98,M95:M98,H95:H98)</f>
        <v>4.9933873038132015E-2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2" t="s">
        <v>18</v>
      </c>
      <c r="C103" s="283"/>
      <c r="D103" s="284"/>
      <c r="E103" s="3"/>
      <c r="F103" s="282" t="str">
        <f>B103</f>
        <v>bartender_semitrack</v>
      </c>
      <c r="G103" s="283"/>
      <c r="H103" s="284"/>
      <c r="I103" s="3"/>
      <c r="J103" s="210"/>
      <c r="L103" s="286" t="str">
        <f>F103</f>
        <v>bartender_semitrack</v>
      </c>
      <c r="M103" s="283"/>
      <c r="N103" s="284"/>
      <c r="O103" s="178"/>
      <c r="P103" s="210"/>
      <c r="U103" s="211"/>
      <c r="V103" s="211"/>
      <c r="X103" s="281"/>
      <c r="Y103" s="279"/>
      <c r="Z103" s="279"/>
    </row>
    <row r="104" spans="2:28" x14ac:dyDescent="0.25">
      <c r="B104" s="278" t="s">
        <v>25</v>
      </c>
      <c r="C104" s="279"/>
      <c r="D104" s="69" t="s">
        <v>26</v>
      </c>
      <c r="E104" s="221"/>
      <c r="F104" s="278" t="s">
        <v>25</v>
      </c>
      <c r="G104" s="279"/>
      <c r="H104" s="69" t="s">
        <v>26</v>
      </c>
      <c r="I104" s="10"/>
      <c r="J104" s="207" t="s">
        <v>27</v>
      </c>
      <c r="L104" s="287" t="s">
        <v>28</v>
      </c>
      <c r="M104" s="279"/>
      <c r="N104" s="288"/>
      <c r="O104" s="67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75" t="s">
        <v>0</v>
      </c>
      <c r="C105" s="99" t="s">
        <v>29</v>
      </c>
      <c r="D105" s="68" t="s">
        <v>30</v>
      </c>
      <c r="E105" s="221"/>
      <c r="F105" s="175" t="s">
        <v>0</v>
      </c>
      <c r="G105" s="99" t="s">
        <v>29</v>
      </c>
      <c r="H105" s="68" t="s">
        <v>30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raht-kFractionBits:20 bartender_semitrack</v>
      </c>
      <c r="N105" s="177" t="s">
        <v>31</v>
      </c>
      <c r="O105" s="3"/>
      <c r="P105" s="4" t="s">
        <v>22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32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32</v>
      </c>
      <c r="H106" s="222">
        <f ca="1">0.001*INDIRECT($B106&amp;"!W5")</f>
        <v>39.078191999999994</v>
      </c>
      <c r="I106" s="10"/>
      <c r="J106" s="223">
        <f ca="1">H106/D106-1</f>
        <v>-1.1493959076928073E-3</v>
      </c>
      <c r="L106" s="74">
        <f ca="1">INDIRECT($B106&amp;"!"&amp;L$3&amp;"5")</f>
        <v>31.51035833333334</v>
      </c>
      <c r="M106" s="75">
        <f ca="1">INDIRECT($B106&amp;"!"&amp;M$3&amp;"5")</f>
        <v>31.532453761904758</v>
      </c>
      <c r="N106" s="76">
        <f ca="1">M106-L106</f>
        <v>2.2095428571418552E-2</v>
      </c>
      <c r="O106" s="221"/>
      <c r="P106" s="223">
        <f ca="1">bdrate(D106:D109,L106:L109,H106:H109,M106:M109)</f>
        <v>-0.13239142587871755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33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33</v>
      </c>
      <c r="H107" s="222">
        <f ca="1">0.001*INDIRECT($B107&amp;"!W6")</f>
        <v>57.88199199999999</v>
      </c>
      <c r="I107" s="10"/>
      <c r="J107" s="223">
        <f ca="1">H107/D107-1</f>
        <v>-1.0490349996351567E-3</v>
      </c>
      <c r="L107" s="74">
        <f ca="1">INDIRECT($B107&amp;"!"&amp;L$3&amp;"6")</f>
        <v>34.292316666666672</v>
      </c>
      <c r="M107" s="75">
        <f ca="1">INDIRECT($B107&amp;"!"&amp;M$3&amp;"6")</f>
        <v>35.149915476190486</v>
      </c>
      <c r="N107" s="76">
        <f ca="1">M107-L107</f>
        <v>0.85759880952381451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34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34</v>
      </c>
      <c r="H108" s="222">
        <f ca="1">0.001*INDIRECT($B108&amp;"!W7")</f>
        <v>86.779640000000001</v>
      </c>
      <c r="I108" s="10"/>
      <c r="J108" s="223">
        <f ca="1">H108/D108-1</f>
        <v>-1.0574698925438497E-3</v>
      </c>
      <c r="L108" s="74">
        <f ca="1">INDIRECT($B108&amp;"!"&amp;L$3&amp;"7")</f>
        <v>37.348537952380951</v>
      </c>
      <c r="M108" s="75">
        <f ca="1">INDIRECT($B108&amp;"!"&amp;M$3&amp;"7")</f>
        <v>39.3200760952381</v>
      </c>
      <c r="N108" s="76">
        <f ca="1">M108-L108</f>
        <v>1.971538142857149</v>
      </c>
      <c r="O108" s="221"/>
      <c r="P108" s="4" t="s">
        <v>35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36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36</v>
      </c>
      <c r="H109" s="222">
        <f ca="1">0.001*INDIRECT($B109&amp;"!W8")</f>
        <v>125.57141600000001</v>
      </c>
      <c r="I109" s="10"/>
      <c r="J109" s="223">
        <f ca="1">H109/D109-1</f>
        <v>-8.2873705412644938E-4</v>
      </c>
      <c r="L109" s="74">
        <f ca="1">INDIRECT($B109&amp;"!"&amp;L$3&amp;"8")</f>
        <v>40.034859047619051</v>
      </c>
      <c r="M109" s="75">
        <f ca="1">INDIRECT($B109&amp;"!"&amp;M$3&amp;"8")</f>
        <v>43.267325047619053</v>
      </c>
      <c r="N109" s="76">
        <f ca="1">M109-L109</f>
        <v>3.2324660000000023</v>
      </c>
      <c r="O109" s="221"/>
      <c r="P109" s="226">
        <f ca="1">bdrate(L106:L109,D106:D109,M106:M109,H106:H109)</f>
        <v>4.6429863222672507E-2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25"/>
    </row>
    <row r="116" spans="28:28" ht="16.5" customHeight="1" x14ac:dyDescent="0.25">
      <c r="AB116" s="225"/>
    </row>
    <row r="118" spans="28:28" ht="16.5" customHeight="1" x14ac:dyDescent="0.25"/>
    <row r="119" spans="28:28" ht="16.5" customHeight="1" x14ac:dyDescent="0.25"/>
    <row r="123" spans="28:28" x14ac:dyDescent="0.25">
      <c r="AB123" s="225"/>
    </row>
    <row r="126" spans="28:28" ht="16.5" customHeight="1" x14ac:dyDescent="0.25">
      <c r="AB126" s="225"/>
    </row>
    <row r="128" spans="28:28" ht="16.5" customHeight="1" x14ac:dyDescent="0.25"/>
    <row r="129" spans="28:28" ht="16.5" customHeight="1" x14ac:dyDescent="0.25"/>
    <row r="133" spans="28:28" x14ac:dyDescent="0.25">
      <c r="AB133" s="225"/>
    </row>
    <row r="136" spans="28:28" ht="16.5" customHeight="1" x14ac:dyDescent="0.25">
      <c r="AB136" s="225"/>
    </row>
    <row r="138" spans="28:28" ht="16.5" customHeight="1" x14ac:dyDescent="0.25"/>
    <row r="139" spans="28:28" ht="16.5" customHeight="1" x14ac:dyDescent="0.25"/>
    <row r="143" spans="28:28" x14ac:dyDescent="0.25">
      <c r="AB143" s="225"/>
    </row>
    <row r="146" spans="28:28" ht="16.5" customHeight="1" x14ac:dyDescent="0.25">
      <c r="AB146" s="225"/>
    </row>
    <row r="148" spans="28:28" ht="16.5" customHeight="1" x14ac:dyDescent="0.25"/>
    <row r="149" spans="28:28" ht="16.5" customHeight="1" x14ac:dyDescent="0.25"/>
    <row r="153" spans="28:28" x14ac:dyDescent="0.25">
      <c r="AB153" s="225"/>
    </row>
    <row r="156" spans="28:28" ht="16.5" customHeight="1" x14ac:dyDescent="0.25">
      <c r="AB156" s="225"/>
    </row>
    <row r="158" spans="28:28" ht="16.5" customHeight="1" x14ac:dyDescent="0.25"/>
    <row r="159" spans="28:28" ht="16.5" customHeight="1" x14ac:dyDescent="0.25"/>
    <row r="163" spans="28:28" x14ac:dyDescent="0.25">
      <c r="AB163" s="225"/>
    </row>
    <row r="166" spans="28:28" ht="16.5" customHeight="1" x14ac:dyDescent="0.25">
      <c r="AB166" s="225"/>
    </row>
    <row r="168" spans="28:28" ht="16.5" customHeight="1" x14ac:dyDescent="0.25"/>
    <row r="169" spans="28:28" ht="16.5" customHeight="1" x14ac:dyDescent="0.25"/>
    <row r="173" spans="28:28" x14ac:dyDescent="0.25">
      <c r="AB173" s="225"/>
    </row>
    <row r="176" spans="28:28" ht="16.5" customHeight="1" x14ac:dyDescent="0.25">
      <c r="AB176" s="225"/>
    </row>
    <row r="178" spans="2:28" ht="16.5" customHeight="1" x14ac:dyDescent="0.25"/>
    <row r="179" spans="2:28" ht="16.5" customHeight="1" x14ac:dyDescent="0.25"/>
    <row r="182" spans="2:28" x14ac:dyDescent="0.25">
      <c r="B182" s="178"/>
      <c r="C182" s="178"/>
      <c r="D182" s="3"/>
      <c r="E182" s="3"/>
      <c r="F182" s="3"/>
      <c r="G182" s="3"/>
      <c r="H182" s="3"/>
      <c r="I182" s="3"/>
      <c r="J182" s="3"/>
      <c r="L182" s="178"/>
      <c r="M182" s="178"/>
      <c r="N182" s="3"/>
      <c r="O182" s="3"/>
      <c r="P182" s="3"/>
      <c r="Q182" s="3"/>
      <c r="R182" s="3"/>
      <c r="S182" s="3"/>
      <c r="T182" s="3"/>
      <c r="U182" s="3"/>
      <c r="V182" s="3"/>
      <c r="X182" s="178"/>
      <c r="Y182" s="178"/>
      <c r="Z182" s="178"/>
    </row>
    <row r="183" spans="2:28" x14ac:dyDescent="0.25">
      <c r="B183" s="38"/>
      <c r="C183" s="178"/>
      <c r="D183" s="221"/>
      <c r="E183" s="221"/>
      <c r="F183" s="221"/>
      <c r="G183" s="221"/>
      <c r="H183" s="10"/>
      <c r="I183" s="10"/>
      <c r="J183" s="10"/>
      <c r="L183" s="38"/>
      <c r="M183" s="178"/>
      <c r="N183" s="221"/>
      <c r="O183" s="221"/>
      <c r="P183" s="221"/>
      <c r="Q183" s="221"/>
      <c r="R183" s="10"/>
      <c r="S183" s="10"/>
      <c r="T183" s="10"/>
      <c r="U183" s="10"/>
      <c r="V183" s="224"/>
      <c r="X183" s="7"/>
      <c r="Y183" s="7"/>
      <c r="Z183" s="64"/>
      <c r="AB183" s="225"/>
    </row>
    <row r="184" spans="2:28" x14ac:dyDescent="0.25">
      <c r="B184" s="38"/>
      <c r="C184" s="178"/>
      <c r="D184" s="221"/>
      <c r="E184" s="221"/>
      <c r="F184" s="221"/>
      <c r="G184" s="221"/>
      <c r="H184" s="10"/>
      <c r="I184" s="10"/>
      <c r="J184" s="10"/>
      <c r="L184" s="38"/>
      <c r="M184" s="178"/>
      <c r="N184" s="221"/>
      <c r="O184" s="221"/>
      <c r="P184" s="221"/>
      <c r="Q184" s="221"/>
      <c r="R184" s="10"/>
      <c r="S184" s="10"/>
      <c r="T184" s="10"/>
      <c r="U184" s="10"/>
      <c r="V184" s="224"/>
      <c r="X184" s="7"/>
      <c r="Y184" s="7"/>
      <c r="Z184" s="64"/>
    </row>
    <row r="185" spans="2:28" x14ac:dyDescent="0.25">
      <c r="B185" s="38"/>
      <c r="C185" s="178"/>
      <c r="D185" s="221"/>
      <c r="E185" s="221"/>
      <c r="F185" s="221"/>
      <c r="G185" s="221"/>
      <c r="H185" s="10"/>
      <c r="I185" s="10"/>
      <c r="J185" s="10"/>
      <c r="L185" s="38"/>
      <c r="M185" s="178"/>
      <c r="N185" s="221"/>
      <c r="O185" s="221"/>
      <c r="P185" s="221"/>
      <c r="Q185" s="221"/>
      <c r="R185" s="10"/>
      <c r="S185" s="10"/>
      <c r="T185" s="10"/>
      <c r="U185" s="10"/>
      <c r="V185" s="224"/>
      <c r="X185" s="7"/>
      <c r="Y185" s="7"/>
      <c r="Z185" s="64"/>
    </row>
    <row r="186" spans="2:28" ht="16.5" customHeight="1" x14ac:dyDescent="0.25">
      <c r="B186" s="38"/>
      <c r="C186" s="178"/>
      <c r="D186" s="221"/>
      <c r="E186" s="221"/>
      <c r="F186" s="221"/>
      <c r="G186" s="221"/>
      <c r="H186" s="10"/>
      <c r="I186" s="10"/>
      <c r="J186" s="10"/>
      <c r="L186" s="38"/>
      <c r="M186" s="178"/>
      <c r="N186" s="221"/>
      <c r="O186" s="221"/>
      <c r="P186" s="221"/>
      <c r="Q186" s="221"/>
      <c r="R186" s="10"/>
      <c r="S186" s="10"/>
      <c r="T186" s="10"/>
      <c r="U186" s="10"/>
      <c r="V186" s="224"/>
      <c r="X186" s="7"/>
      <c r="Y186" s="7"/>
      <c r="Z186" s="64"/>
      <c r="AB186" s="225"/>
    </row>
    <row r="187" spans="2:28" x14ac:dyDescent="0.25">
      <c r="B187" s="38"/>
      <c r="C187" s="178"/>
      <c r="D187" s="221"/>
      <c r="E187" s="221"/>
      <c r="F187" s="221"/>
      <c r="G187" s="221"/>
      <c r="H187" s="10"/>
      <c r="I187" s="10"/>
      <c r="J187" s="10"/>
      <c r="L187" s="38"/>
      <c r="M187" s="178"/>
      <c r="N187" s="221"/>
      <c r="O187" s="221"/>
      <c r="P187" s="221"/>
      <c r="Q187" s="221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1"/>
      <c r="E188" s="221"/>
      <c r="F188" s="221"/>
      <c r="G188" s="221"/>
      <c r="H188" s="10"/>
      <c r="I188" s="10"/>
      <c r="J188" s="10"/>
      <c r="L188" s="38"/>
      <c r="M188" s="178"/>
      <c r="N188" s="221"/>
      <c r="O188" s="221"/>
      <c r="P188" s="221"/>
      <c r="Q188" s="221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L93:N93"/>
    <mergeCell ref="F16:G16"/>
    <mergeCell ref="R27:T27"/>
    <mergeCell ref="F2:H2"/>
    <mergeCell ref="B93:C93"/>
    <mergeCell ref="B37:D37"/>
    <mergeCell ref="B4:D4"/>
    <mergeCell ref="L37:N37"/>
    <mergeCell ref="F15:H15"/>
    <mergeCell ref="F59:H59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B15:D15"/>
    <mergeCell ref="F48:H48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topLeftCell="B82" zoomScaleNormal="100" workbookViewId="0">
      <selection activeCell="U99" sqref="U99"/>
    </sheetView>
  </sheetViews>
  <sheetFormatPr defaultColWidth="9" defaultRowHeight="15.6" x14ac:dyDescent="0.25"/>
  <cols>
    <col min="1" max="1" width="1.59765625" style="208" bestFit="1" customWidth="1"/>
    <col min="2" max="2" width="6.59765625" style="208" customWidth="1"/>
    <col min="3" max="3" width="9.3984375" style="208" customWidth="1"/>
    <col min="4" max="4" width="14.3984375" style="208" customWidth="1"/>
    <col min="5" max="5" width="4.59765625" style="208" customWidth="1"/>
    <col min="6" max="6" width="6.59765625" style="208" customWidth="1"/>
    <col min="7" max="7" width="9.3984375" style="208" customWidth="1"/>
    <col min="8" max="8" width="14.3984375" style="208" customWidth="1"/>
    <col min="9" max="9" width="4.59765625" style="208" customWidth="1"/>
    <col min="10" max="10" width="9.59765625" style="208" customWidth="1"/>
    <col min="11" max="11" width="4.59765625" style="208" customWidth="1"/>
    <col min="12" max="12" width="14.3984375" style="208" bestFit="1" customWidth="1"/>
    <col min="13" max="13" width="16.09765625" style="208" bestFit="1" customWidth="1"/>
    <col min="14" max="14" width="7.59765625" style="208" bestFit="1" customWidth="1"/>
    <col min="15" max="15" width="4.59765625" style="208" customWidth="1"/>
    <col min="16" max="16" width="9.59765625" style="208" bestFit="1" customWidth="1"/>
    <col min="17" max="17" width="4.59765625" style="208" customWidth="1"/>
    <col min="18" max="18" width="84.59765625" style="208" customWidth="1"/>
    <col min="19" max="19" width="6.5" style="208" bestFit="1" customWidth="1"/>
    <col min="20" max="20" width="9.59765625" style="208" bestFit="1" customWidth="1"/>
    <col min="21" max="21" width="1.59765625" style="208" bestFit="1" customWidth="1"/>
    <col min="22" max="22" width="7.59765625" style="208" bestFit="1" customWidth="1"/>
    <col min="23" max="23" width="1.59765625" style="208" bestFit="1" customWidth="1"/>
    <col min="24" max="24" width="14.3984375" style="208" bestFit="1" customWidth="1"/>
    <col min="25" max="25" width="16.09765625" style="208" bestFit="1" customWidth="1"/>
    <col min="26" max="26" width="5.09765625" style="208" bestFit="1" customWidth="1"/>
    <col min="27" max="27" width="1.59765625" style="208" bestFit="1" customWidth="1"/>
    <col min="28" max="28" width="8.09765625" style="211" bestFit="1" customWidth="1"/>
    <col min="29" max="29" width="9" style="208" customWidth="1"/>
    <col min="30" max="30" width="1.3984375" style="208" bestFit="1" customWidth="1"/>
    <col min="31" max="31" width="80.59765625" style="208" customWidth="1"/>
    <col min="32" max="32" width="1.3984375" style="208" bestFit="1" customWidth="1"/>
    <col min="33" max="38" width="9" style="208" customWidth="1"/>
  </cols>
  <sheetData>
    <row r="1" spans="1:32" x14ac:dyDescent="0.25">
      <c r="AD1" s="11"/>
      <c r="AF1" s="11"/>
    </row>
    <row r="2" spans="1:32" x14ac:dyDescent="0.25">
      <c r="B2" s="280" t="str">
        <f>'Summary (auto)'!C3</f>
        <v>MPEG-151</v>
      </c>
      <c r="C2" s="279"/>
      <c r="D2" s="279"/>
      <c r="E2" s="198"/>
      <c r="F2" s="280" t="str">
        <f>'Summary (auto)'!C4</f>
        <v>raht-kFractionBits:20</v>
      </c>
      <c r="G2" s="279"/>
      <c r="H2" s="279"/>
      <c r="I2" s="211"/>
      <c r="J2" s="209" t="s">
        <v>20</v>
      </c>
      <c r="K2" s="211"/>
      <c r="L2" s="285" t="s">
        <v>21</v>
      </c>
      <c r="M2" s="279"/>
      <c r="N2" s="279"/>
      <c r="O2" s="211"/>
      <c r="P2" s="209" t="s">
        <v>22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11"/>
      <c r="J3" s="211"/>
      <c r="K3" s="174"/>
      <c r="L3" s="85" t="s">
        <v>37</v>
      </c>
      <c r="M3" s="85" t="s">
        <v>38</v>
      </c>
      <c r="N3" s="211"/>
      <c r="O3" s="174"/>
      <c r="P3" s="211"/>
      <c r="U3" s="173"/>
      <c r="W3" s="173"/>
    </row>
    <row r="4" spans="1:32" x14ac:dyDescent="0.25">
      <c r="B4" s="282" t="s">
        <v>9</v>
      </c>
      <c r="C4" s="283"/>
      <c r="D4" s="284"/>
      <c r="E4" s="3"/>
      <c r="F4" s="282" t="str">
        <f>B4</f>
        <v>fruit</v>
      </c>
      <c r="G4" s="283"/>
      <c r="H4" s="284"/>
      <c r="I4" s="3"/>
      <c r="J4" s="210"/>
      <c r="L4" s="286" t="str">
        <f>F4</f>
        <v>fruit</v>
      </c>
      <c r="M4" s="283"/>
      <c r="N4" s="284"/>
      <c r="O4" s="178"/>
      <c r="P4" s="210"/>
      <c r="Q4" s="178"/>
      <c r="R4" s="178"/>
      <c r="S4" s="178"/>
      <c r="T4" s="178"/>
      <c r="U4" s="211"/>
      <c r="V4" s="211"/>
      <c r="X4" s="281"/>
      <c r="Y4" s="279"/>
      <c r="Z4" s="279"/>
    </row>
    <row r="5" spans="1:32" x14ac:dyDescent="0.25">
      <c r="B5" s="278" t="s">
        <v>25</v>
      </c>
      <c r="C5" s="279"/>
      <c r="D5" s="69" t="s">
        <v>26</v>
      </c>
      <c r="E5" s="221"/>
      <c r="F5" s="278" t="s">
        <v>25</v>
      </c>
      <c r="G5" s="279"/>
      <c r="H5" s="69" t="s">
        <v>26</v>
      </c>
      <c r="I5" s="10"/>
      <c r="J5" s="207" t="s">
        <v>27</v>
      </c>
      <c r="L5" s="287" t="s">
        <v>39</v>
      </c>
      <c r="M5" s="279"/>
      <c r="N5" s="288"/>
      <c r="O5" s="67"/>
      <c r="P5" s="4"/>
      <c r="Q5" s="67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75" t="s">
        <v>0</v>
      </c>
      <c r="C6" s="99" t="s">
        <v>29</v>
      </c>
      <c r="D6" s="68" t="s">
        <v>30</v>
      </c>
      <c r="E6" s="221"/>
      <c r="F6" s="175" t="s">
        <v>0</v>
      </c>
      <c r="G6" s="99" t="s">
        <v>29</v>
      </c>
      <c r="H6" s="68" t="s">
        <v>30</v>
      </c>
      <c r="I6" s="10"/>
      <c r="J6" s="73"/>
      <c r="L6" s="176" t="str">
        <f>CONCATENATE(B$2," ",L4)</f>
        <v>MPEG-151 fruit</v>
      </c>
      <c r="M6" s="194" t="str">
        <f>CONCATENATE(F$2," ",L4)</f>
        <v>raht-kFractionBits:20 fruit</v>
      </c>
      <c r="N6" s="177" t="s">
        <v>31</v>
      </c>
      <c r="O6" s="3"/>
      <c r="P6" s="4" t="s">
        <v>22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32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32</v>
      </c>
      <c r="H7" s="222">
        <f ca="1">0.001*INDIRECT($B7&amp;"!W5")</f>
        <v>3.801600000000001</v>
      </c>
      <c r="I7" s="10"/>
      <c r="J7" s="223">
        <f ca="1">H7/D7-1</f>
        <v>-1.0468826860735581E-3</v>
      </c>
      <c r="L7" s="74">
        <f ca="1">INDIRECT($B7&amp;"!"&amp;L$3&amp;"5")</f>
        <v>47.254513624999994</v>
      </c>
      <c r="M7" s="75">
        <f ca="1">INDIRECT($B7&amp;"!"&amp;M$3&amp;"5")</f>
        <v>48.820518916666657</v>
      </c>
      <c r="N7" s="76">
        <f ca="1">M7-L7</f>
        <v>1.5660052916666629</v>
      </c>
      <c r="O7" s="221"/>
      <c r="P7" s="223">
        <f ca="1">bdrate(D7:D10,L7:L10,H7:H10,M7:M10)</f>
        <v>-0.21237843141159529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33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33</v>
      </c>
      <c r="H8" s="222">
        <f ca="1">0.001*INDIRECT($B8&amp;"!W6")</f>
        <v>4.8106800000000005</v>
      </c>
      <c r="I8" s="10"/>
      <c r="J8" s="223">
        <f ca="1">H8/D8-1</f>
        <v>-1.1660412898208961E-3</v>
      </c>
      <c r="L8" s="74">
        <f ca="1">INDIRECT($B8&amp;"!"&amp;L$3&amp;"6")</f>
        <v>50.435263208333339</v>
      </c>
      <c r="M8" s="75">
        <f ca="1">INDIRECT($B8&amp;"!"&amp;M$3&amp;"6")</f>
        <v>52.286270375000008</v>
      </c>
      <c r="N8" s="76">
        <f ca="1">M8-L8</f>
        <v>1.851007166666669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34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34</v>
      </c>
      <c r="H9" s="222">
        <f ca="1">0.001*INDIRECT($B9&amp;"!W7")</f>
        <v>6.1621440000000005</v>
      </c>
      <c r="I9" s="10"/>
      <c r="J9" s="223">
        <f ca="1">H9/D9-1</f>
        <v>-1.5723005492034314E-3</v>
      </c>
      <c r="L9" s="74">
        <f ca="1">INDIRECT($B9&amp;"!"&amp;L$3&amp;"7")</f>
        <v>51.732762416666652</v>
      </c>
      <c r="M9" s="75">
        <f ca="1">INDIRECT($B9&amp;"!"&amp;M$3&amp;"7")</f>
        <v>54.03951112499999</v>
      </c>
      <c r="N9" s="76">
        <f ca="1">M9-L9</f>
        <v>2.3067487083333376</v>
      </c>
      <c r="O9" s="221"/>
      <c r="P9" s="4" t="s">
        <v>35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36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36</v>
      </c>
      <c r="H10" s="222">
        <f ca="1">0.001*INDIRECT($B10&amp;"!W8")</f>
        <v>8.6076400000000017</v>
      </c>
      <c r="I10" s="10"/>
      <c r="J10" s="223">
        <f ca="1">H10/D10-1</f>
        <v>-1.8062866568574476E-3</v>
      </c>
      <c r="L10" s="74">
        <f ca="1">INDIRECT($B10&amp;"!"&amp;L$3&amp;"8")</f>
        <v>53.154724874999999</v>
      </c>
      <c r="M10" s="75">
        <f ca="1">INDIRECT($B10&amp;"!"&amp;M$3&amp;"8")</f>
        <v>55.909495458333332</v>
      </c>
      <c r="N10" s="76">
        <f ca="1">M10-L10</f>
        <v>2.7547705833333325</v>
      </c>
      <c r="O10" s="221"/>
      <c r="P10" s="226">
        <f ca="1">bdrate(L7:L10,D7:D10,M7:M10,H7:H10)</f>
        <v>4.3787450567078334E-2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2" t="s">
        <v>10</v>
      </c>
      <c r="C15" s="283"/>
      <c r="D15" s="284"/>
      <c r="E15" s="3"/>
      <c r="F15" s="282" t="str">
        <f>B15</f>
        <v>breakfast</v>
      </c>
      <c r="G15" s="283"/>
      <c r="H15" s="284"/>
      <c r="I15" s="3"/>
      <c r="J15" s="210"/>
      <c r="L15" s="286" t="str">
        <f>F15</f>
        <v>breakfast</v>
      </c>
      <c r="M15" s="283"/>
      <c r="N15" s="284"/>
      <c r="O15" s="178"/>
      <c r="P15" s="210"/>
      <c r="Q15" s="178"/>
      <c r="R15" s="178"/>
      <c r="S15" s="178"/>
      <c r="T15" s="178"/>
      <c r="U15" s="211"/>
      <c r="V15" s="211"/>
      <c r="X15" s="281"/>
      <c r="Y15" s="279"/>
      <c r="Z15" s="279"/>
    </row>
    <row r="16" spans="1:32" x14ac:dyDescent="0.25">
      <c r="B16" s="278" t="s">
        <v>25</v>
      </c>
      <c r="C16" s="279"/>
      <c r="D16" s="69" t="s">
        <v>26</v>
      </c>
      <c r="E16" s="221"/>
      <c r="F16" s="278" t="s">
        <v>25</v>
      </c>
      <c r="G16" s="279"/>
      <c r="H16" s="69" t="s">
        <v>26</v>
      </c>
      <c r="I16" s="10"/>
      <c r="J16" s="207" t="s">
        <v>27</v>
      </c>
      <c r="L16" s="287" t="s">
        <v>39</v>
      </c>
      <c r="M16" s="279"/>
      <c r="N16" s="288"/>
      <c r="O16" s="67"/>
      <c r="P16" s="4"/>
      <c r="Q16" s="67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75" t="s">
        <v>0</v>
      </c>
      <c r="C17" s="99" t="s">
        <v>29</v>
      </c>
      <c r="D17" s="68" t="s">
        <v>30</v>
      </c>
      <c r="E17" s="221"/>
      <c r="F17" s="175" t="s">
        <v>0</v>
      </c>
      <c r="G17" s="99" t="s">
        <v>29</v>
      </c>
      <c r="H17" s="68" t="s">
        <v>30</v>
      </c>
      <c r="I17" s="10"/>
      <c r="J17" s="73"/>
      <c r="L17" s="176" t="str">
        <f>CONCATENATE(B$2," ",L15)</f>
        <v>MPEG-151 breakfast</v>
      </c>
      <c r="M17" s="194" t="str">
        <f>CONCATENATE(F$2," ",L15)</f>
        <v>raht-kFractionBits:20 breakfast</v>
      </c>
      <c r="N17" s="177" t="s">
        <v>31</v>
      </c>
      <c r="O17" s="3"/>
      <c r="P17" s="4" t="s">
        <v>22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32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32</v>
      </c>
      <c r="H18" s="222">
        <f ca="1">0.001*INDIRECT($B18&amp;"!W5")</f>
        <v>29.707768000000002</v>
      </c>
      <c r="I18" s="10"/>
      <c r="J18" s="223">
        <f ca="1">H18/D18-1</f>
        <v>-1.4654788310911604E-3</v>
      </c>
      <c r="L18" s="74">
        <f ca="1">INDIRECT($B18&amp;"!"&amp;L$3&amp;"5")</f>
        <v>38.896995266666664</v>
      </c>
      <c r="M18" s="75">
        <f ca="1">INDIRECT($B18&amp;"!"&amp;M$3&amp;"5")</f>
        <v>41.153984133333324</v>
      </c>
      <c r="N18" s="76">
        <f ca="1">M18-L18</f>
        <v>2.25698886666666</v>
      </c>
      <c r="O18" s="221"/>
      <c r="P18" s="223">
        <f ca="1">bdrate(D18:D21,L18:L21,H18:H21,M18:M21)</f>
        <v>-0.35280691157277999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33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33</v>
      </c>
      <c r="H19" s="222">
        <f ca="1">0.001*INDIRECT($B19&amp;"!W6")</f>
        <v>39.551535999999992</v>
      </c>
      <c r="I19" s="10"/>
      <c r="J19" s="223">
        <f ca="1">H19/D19-1</f>
        <v>-1.615527807070638E-3</v>
      </c>
      <c r="L19" s="74">
        <f ca="1">INDIRECT($B19&amp;"!"&amp;L$3&amp;"6")</f>
        <v>41.334714466666675</v>
      </c>
      <c r="M19" s="75">
        <f ca="1">INDIRECT($B19&amp;"!"&amp;M$3&amp;"6")</f>
        <v>43.856499666666664</v>
      </c>
      <c r="N19" s="76">
        <f ca="1">M19-L19</f>
        <v>2.5217851999999894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34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34</v>
      </c>
      <c r="H20" s="222">
        <f ca="1">0.001*INDIRECT($B20&amp;"!W7")</f>
        <v>53.579192000000006</v>
      </c>
      <c r="I20" s="10"/>
      <c r="J20" s="223">
        <f ca="1">H20/D20-1</f>
        <v>-1.8306381733141919E-3</v>
      </c>
      <c r="L20" s="74">
        <f ca="1">INDIRECT($B20&amp;"!"&amp;L$3&amp;"7")</f>
        <v>42.532670000000003</v>
      </c>
      <c r="M20" s="75">
        <f ca="1">INDIRECT($B20&amp;"!"&amp;M$3&amp;"7")</f>
        <v>45.258660333333324</v>
      </c>
      <c r="N20" s="76">
        <f ca="1">M20-L20</f>
        <v>2.7259903333333213</v>
      </c>
      <c r="O20" s="221"/>
      <c r="P20" s="4" t="s">
        <v>35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36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36</v>
      </c>
      <c r="H21" s="222">
        <f ca="1">0.001*INDIRECT($B21&amp;"!W8")</f>
        <v>74.990671999999989</v>
      </c>
      <c r="I21" s="10"/>
      <c r="J21" s="223">
        <f ca="1">H21/D21-1</f>
        <v>-1.8265385736345729E-3</v>
      </c>
      <c r="L21" s="74">
        <f ca="1">INDIRECT($B21&amp;"!"&amp;L$3&amp;"8")</f>
        <v>43.189662066666671</v>
      </c>
      <c r="M21" s="75">
        <f ca="1">INDIRECT($B21&amp;"!"&amp;M$3&amp;"8")</f>
        <v>46.1152254</v>
      </c>
      <c r="N21" s="76">
        <f ca="1">M21-L21</f>
        <v>2.9255633333333293</v>
      </c>
      <c r="O21" s="221"/>
      <c r="P21" s="226">
        <f ca="1">bdrate(L18:L21,D18:D21,M18:M21,H18:H21)</f>
        <v>6.3824379410571508E-2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2" t="s">
        <v>11</v>
      </c>
      <c r="C26" s="283"/>
      <c r="D26" s="284"/>
      <c r="E26" s="3"/>
      <c r="F26" s="282" t="str">
        <f>B26</f>
        <v>breakfast_track</v>
      </c>
      <c r="G26" s="283"/>
      <c r="H26" s="284"/>
      <c r="I26" s="3"/>
      <c r="J26" s="210"/>
      <c r="L26" s="286" t="str">
        <f>F26</f>
        <v>breakfast_track</v>
      </c>
      <c r="M26" s="283"/>
      <c r="N26" s="284"/>
      <c r="O26" s="178"/>
      <c r="P26" s="210"/>
      <c r="U26" s="211"/>
      <c r="V26" s="211"/>
      <c r="X26" s="281"/>
      <c r="Y26" s="279"/>
      <c r="Z26" s="279"/>
    </row>
    <row r="27" spans="2:28" x14ac:dyDescent="0.25">
      <c r="B27" s="278" t="s">
        <v>25</v>
      </c>
      <c r="C27" s="279"/>
      <c r="D27" s="69" t="s">
        <v>26</v>
      </c>
      <c r="E27" s="221"/>
      <c r="F27" s="278" t="s">
        <v>25</v>
      </c>
      <c r="G27" s="279"/>
      <c r="H27" s="69" t="s">
        <v>26</v>
      </c>
      <c r="I27" s="10"/>
      <c r="J27" s="207" t="s">
        <v>27</v>
      </c>
      <c r="L27" s="287" t="s">
        <v>39</v>
      </c>
      <c r="M27" s="279"/>
      <c r="N27" s="288"/>
      <c r="O27" s="67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75" t="s">
        <v>0</v>
      </c>
      <c r="C28" s="99" t="s">
        <v>29</v>
      </c>
      <c r="D28" s="68" t="s">
        <v>30</v>
      </c>
      <c r="E28" s="221"/>
      <c r="F28" s="175" t="s">
        <v>0</v>
      </c>
      <c r="G28" s="99" t="s">
        <v>29</v>
      </c>
      <c r="H28" s="68" t="s">
        <v>30</v>
      </c>
      <c r="I28" s="10"/>
      <c r="J28" s="73"/>
      <c r="L28" s="176" t="str">
        <f>CONCATENATE(B$2," ",L26)</f>
        <v>MPEG-151 breakfast_track</v>
      </c>
      <c r="M28" s="194" t="str">
        <f>CONCATENATE(F$2," ",L26)</f>
        <v>raht-kFractionBits:20 breakfast_track</v>
      </c>
      <c r="N28" s="177" t="s">
        <v>31</v>
      </c>
      <c r="O28" s="3"/>
      <c r="P28" s="4" t="s">
        <v>22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32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32</v>
      </c>
      <c r="H29" s="222">
        <f ca="1">0.001*INDIRECT($B29&amp;"!W5")</f>
        <v>36.964591999999996</v>
      </c>
      <c r="I29" s="10"/>
      <c r="J29" s="223">
        <f ca="1">H29/D29-1</f>
        <v>-1.8599390302914687E-3</v>
      </c>
      <c r="L29" s="74">
        <f ca="1">INDIRECT($B29&amp;"!"&amp;L$3&amp;"5")</f>
        <v>32.467099999999995</v>
      </c>
      <c r="M29" s="75">
        <f ca="1">INDIRECT($B29&amp;"!"&amp;M$3&amp;"5")</f>
        <v>33.787992866666663</v>
      </c>
      <c r="N29" s="76">
        <f ca="1">M29-L29</f>
        <v>1.3208928666666679</v>
      </c>
      <c r="O29" s="221"/>
      <c r="P29" s="223">
        <f ca="1">bdrate(D29:D32,L29:L32,H29:H32,M29:M32)</f>
        <v>-0.15394786703508367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33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33</v>
      </c>
      <c r="H30" s="222">
        <f ca="1">0.001*INDIRECT($B30&amp;"!W6")</f>
        <v>53.153799999999997</v>
      </c>
      <c r="I30" s="10"/>
      <c r="J30" s="223">
        <f ca="1">H30/D30-1</f>
        <v>-1.6829876855366521E-3</v>
      </c>
      <c r="L30" s="74">
        <f ca="1">INDIRECT($B30&amp;"!"&amp;L$3&amp;"6")</f>
        <v>35.240454933333332</v>
      </c>
      <c r="M30" s="75">
        <f ca="1">INDIRECT($B30&amp;"!"&amp;M$3&amp;"6")</f>
        <v>36.659647866666667</v>
      </c>
      <c r="N30" s="76">
        <f ca="1">M30-L30</f>
        <v>1.4191929333333348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34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34</v>
      </c>
      <c r="H31" s="222">
        <f ca="1">0.001*INDIRECT($B31&amp;"!W7")</f>
        <v>76.648168000000013</v>
      </c>
      <c r="I31" s="10"/>
      <c r="J31" s="223">
        <f ca="1">H31/D31-1</f>
        <v>-1.6303577064828989E-3</v>
      </c>
      <c r="L31" s="74">
        <f ca="1">INDIRECT($B31&amp;"!"&amp;L$3&amp;"7")</f>
        <v>39.284910999999994</v>
      </c>
      <c r="M31" s="75">
        <f ca="1">INDIRECT($B31&amp;"!"&amp;M$3&amp;"7")</f>
        <v>41.078055599999992</v>
      </c>
      <c r="N31" s="76">
        <f ca="1">M31-L31</f>
        <v>1.793144599999998</v>
      </c>
      <c r="O31" s="221"/>
      <c r="P31" s="4" t="s">
        <v>35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36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36</v>
      </c>
      <c r="H32" s="222">
        <f ca="1">0.001*INDIRECT($B32&amp;"!W8")</f>
        <v>108.70972799999998</v>
      </c>
      <c r="I32" s="10"/>
      <c r="J32" s="223">
        <f ca="1">H32/D32-1</f>
        <v>-1.3995689665626809E-3</v>
      </c>
      <c r="L32" s="74">
        <f ca="1">INDIRECT($B32&amp;"!"&amp;L$3&amp;"8")</f>
        <v>41.927219866666668</v>
      </c>
      <c r="M32" s="75">
        <f ca="1">INDIRECT($B32&amp;"!"&amp;M$3&amp;"8")</f>
        <v>44.316641266666672</v>
      </c>
      <c r="N32" s="76">
        <f ca="1">M32-L32</f>
        <v>2.3894214000000034</v>
      </c>
      <c r="O32" s="221"/>
      <c r="P32" s="226">
        <f ca="1">bdrate(L29:L32,D29:D32,M29:M32,H29:H32)</f>
        <v>4.621285417981591E-2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2" t="s">
        <v>12</v>
      </c>
      <c r="C37" s="283"/>
      <c r="D37" s="284"/>
      <c r="E37" s="3"/>
      <c r="F37" s="282" t="str">
        <f>B37</f>
        <v>breakfast_semitrack</v>
      </c>
      <c r="G37" s="283"/>
      <c r="H37" s="284"/>
      <c r="I37" s="3"/>
      <c r="J37" s="210"/>
      <c r="L37" s="286" t="str">
        <f>F37</f>
        <v>breakfast_semitrack</v>
      </c>
      <c r="M37" s="283"/>
      <c r="N37" s="284"/>
      <c r="O37" s="178"/>
      <c r="P37" s="210"/>
      <c r="U37" s="211"/>
      <c r="V37" s="211"/>
      <c r="X37" s="281"/>
      <c r="Y37" s="279"/>
      <c r="Z37" s="279"/>
    </row>
    <row r="38" spans="2:28" x14ac:dyDescent="0.25">
      <c r="B38" s="278" t="s">
        <v>25</v>
      </c>
      <c r="C38" s="279"/>
      <c r="D38" s="69" t="s">
        <v>26</v>
      </c>
      <c r="E38" s="221"/>
      <c r="F38" s="278" t="s">
        <v>25</v>
      </c>
      <c r="G38" s="279"/>
      <c r="H38" s="69" t="s">
        <v>26</v>
      </c>
      <c r="I38" s="10"/>
      <c r="J38" s="207" t="s">
        <v>27</v>
      </c>
      <c r="L38" s="287" t="s">
        <v>39</v>
      </c>
      <c r="M38" s="279"/>
      <c r="N38" s="288"/>
      <c r="O38" s="67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75" t="s">
        <v>0</v>
      </c>
      <c r="C39" s="99" t="s">
        <v>29</v>
      </c>
      <c r="D39" s="68" t="s">
        <v>30</v>
      </c>
      <c r="E39" s="221"/>
      <c r="F39" s="175" t="s">
        <v>0</v>
      </c>
      <c r="G39" s="99" t="s">
        <v>29</v>
      </c>
      <c r="H39" s="68" t="s">
        <v>30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raht-kFractionBits:20 breakfast_semitrack</v>
      </c>
      <c r="N39" s="177" t="s">
        <v>31</v>
      </c>
      <c r="O39" s="3"/>
      <c r="P39" s="4" t="s">
        <v>22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32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32</v>
      </c>
      <c r="H40" s="222">
        <f ca="1">0.001*INDIRECT($B40&amp;"!W5")</f>
        <v>37.872328000000003</v>
      </c>
      <c r="I40" s="10"/>
      <c r="J40" s="223">
        <f ca="1">H40/D40-1</f>
        <v>-1.9206641323457063E-3</v>
      </c>
      <c r="L40" s="74">
        <f ca="1">INDIRECT($B40&amp;"!"&amp;L$3&amp;"5")</f>
        <v>32.317823466666667</v>
      </c>
      <c r="M40" s="75">
        <f ca="1">INDIRECT($B40&amp;"!"&amp;M$3&amp;"5")</f>
        <v>33.720327533333332</v>
      </c>
      <c r="N40" s="76">
        <f ca="1">M40-L40</f>
        <v>1.4025040666666655</v>
      </c>
      <c r="O40" s="221"/>
      <c r="P40" s="223">
        <f ca="1">bdrate(D40:D43,L40:L43,H40:H43,M40:M43)</f>
        <v>-0.15765322046996122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33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33</v>
      </c>
      <c r="H41" s="222">
        <f ca="1">0.001*INDIRECT($B41&amp;"!W6")</f>
        <v>54.587872000000004</v>
      </c>
      <c r="I41" s="10"/>
      <c r="J41" s="223">
        <f ca="1">H41/D41-1</f>
        <v>-1.7134841488086749E-3</v>
      </c>
      <c r="L41" s="74">
        <f ca="1">INDIRECT($B41&amp;"!"&amp;L$3&amp;"6")</f>
        <v>35.228296533333335</v>
      </c>
      <c r="M41" s="75">
        <f ca="1">INDIRECT($B41&amp;"!"&amp;M$3&amp;"6")</f>
        <v>36.700888066666671</v>
      </c>
      <c r="N41" s="76">
        <f ca="1">M41-L41</f>
        <v>1.4725915333333361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34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34</v>
      </c>
      <c r="H42" s="222">
        <f ca="1">0.001*INDIRECT($B42&amp;"!W7")</f>
        <v>78.910656000000003</v>
      </c>
      <c r="I42" s="10"/>
      <c r="J42" s="223">
        <f ca="1">H42/D42-1</f>
        <v>-1.6464409921397305E-3</v>
      </c>
      <c r="L42" s="74">
        <f ca="1">INDIRECT($B42&amp;"!"&amp;L$3&amp;"7")</f>
        <v>39.209074666666666</v>
      </c>
      <c r="M42" s="75">
        <f ca="1">INDIRECT($B42&amp;"!"&amp;M$3&amp;"7")</f>
        <v>40.966615400000002</v>
      </c>
      <c r="N42" s="76">
        <f ca="1">M42-L42</f>
        <v>1.7575407333333359</v>
      </c>
      <c r="O42" s="221"/>
      <c r="P42" s="4" t="s">
        <v>35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36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36</v>
      </c>
      <c r="H43" s="222">
        <f ca="1">0.001*INDIRECT($B43&amp;"!W8")</f>
        <v>111.989728</v>
      </c>
      <c r="I43" s="10"/>
      <c r="J43" s="223">
        <f ca="1">H43/D43-1</f>
        <v>-1.3778682612414217E-3</v>
      </c>
      <c r="L43" s="74">
        <f ca="1">INDIRECT($B43&amp;"!"&amp;L$3&amp;"8")</f>
        <v>41.685257266666667</v>
      </c>
      <c r="M43" s="75">
        <f ca="1">INDIRECT($B43&amp;"!"&amp;M$3&amp;"8")</f>
        <v>44.055435199999998</v>
      </c>
      <c r="N43" s="76">
        <f ca="1">M43-L43</f>
        <v>2.3701779333333306</v>
      </c>
      <c r="O43" s="221"/>
      <c r="P43" s="226">
        <f ca="1">bdrate(L40:L43,D40:D43,M40:M43,H40:H43)</f>
        <v>4.6434607464415079E-2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2" t="s">
        <v>13</v>
      </c>
      <c r="C48" s="283"/>
      <c r="D48" s="284"/>
      <c r="E48" s="3"/>
      <c r="F48" s="282" t="str">
        <f>B48</f>
        <v>cinema_track</v>
      </c>
      <c r="G48" s="283"/>
      <c r="H48" s="284"/>
      <c r="I48" s="3"/>
      <c r="J48" s="210"/>
      <c r="L48" s="286" t="str">
        <f>F48</f>
        <v>cinema_track</v>
      </c>
      <c r="M48" s="283"/>
      <c r="N48" s="284"/>
      <c r="O48" s="178"/>
      <c r="P48" s="210"/>
      <c r="U48" s="211"/>
      <c r="V48" s="211"/>
      <c r="X48" s="281"/>
      <c r="Y48" s="279"/>
      <c r="Z48" s="279"/>
    </row>
    <row r="49" spans="2:28" x14ac:dyDescent="0.25">
      <c r="B49" s="278" t="s">
        <v>25</v>
      </c>
      <c r="C49" s="279"/>
      <c r="D49" s="69" t="s">
        <v>26</v>
      </c>
      <c r="E49" s="221"/>
      <c r="F49" s="278" t="s">
        <v>25</v>
      </c>
      <c r="G49" s="279"/>
      <c r="H49" s="69" t="s">
        <v>26</v>
      </c>
      <c r="I49" s="10"/>
      <c r="J49" s="207" t="s">
        <v>27</v>
      </c>
      <c r="L49" s="287" t="s">
        <v>39</v>
      </c>
      <c r="M49" s="279"/>
      <c r="N49" s="288"/>
      <c r="O49" s="67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75" t="s">
        <v>0</v>
      </c>
      <c r="C50" s="99" t="s">
        <v>29</v>
      </c>
      <c r="D50" s="68" t="s">
        <v>30</v>
      </c>
      <c r="E50" s="221"/>
      <c r="F50" s="175" t="s">
        <v>0</v>
      </c>
      <c r="G50" s="99" t="s">
        <v>29</v>
      </c>
      <c r="H50" s="68" t="s">
        <v>30</v>
      </c>
      <c r="I50" s="10"/>
      <c r="J50" s="73"/>
      <c r="L50" s="176" t="str">
        <f>CONCATENATE(B$2," ",L48)</f>
        <v>MPEG-151 cinema_track</v>
      </c>
      <c r="M50" s="194" t="str">
        <f>CONCATENATE(F$2," ",L48)</f>
        <v>raht-kFractionBits:20 cinema_track</v>
      </c>
      <c r="N50" s="177" t="s">
        <v>31</v>
      </c>
      <c r="O50" s="3"/>
      <c r="P50" s="4" t="s">
        <v>22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32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32</v>
      </c>
      <c r="H51" s="222">
        <f ca="1">0.001*INDIRECT($B51&amp;"!W5")</f>
        <v>27.417736000000001</v>
      </c>
      <c r="I51" s="10"/>
      <c r="J51" s="223">
        <f ca="1">H51/D51-1</f>
        <v>-1.4407828068722095E-3</v>
      </c>
      <c r="L51" s="74">
        <f ca="1">INDIRECT($B51&amp;"!"&amp;L$3&amp;"5")</f>
        <v>34.314412904761902</v>
      </c>
      <c r="M51" s="75">
        <f ca="1">INDIRECT($B51&amp;"!"&amp;M$3&amp;"5")</f>
        <v>35.004028380952384</v>
      </c>
      <c r="N51" s="76">
        <f ca="1">M51-L51</f>
        <v>0.68961547619048247</v>
      </c>
      <c r="O51" s="221"/>
      <c r="P51" s="223">
        <f ca="1">bdrate(D51:D54,L51:L54,H51:H54,M51:M54)</f>
        <v>-0.1177100944304883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33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33</v>
      </c>
      <c r="H52" s="222">
        <f ca="1">0.001*INDIRECT($B52&amp;"!W6")</f>
        <v>39.677615999999993</v>
      </c>
      <c r="I52" s="10"/>
      <c r="J52" s="223">
        <f ca="1">H52/D52-1</f>
        <v>-1.3635428273661709E-3</v>
      </c>
      <c r="L52" s="74">
        <f ca="1">INDIRECT($B52&amp;"!"&amp;L$3&amp;"6")</f>
        <v>36.934864238095237</v>
      </c>
      <c r="M52" s="75">
        <f ca="1">INDIRECT($B52&amp;"!"&amp;M$3&amp;"6")</f>
        <v>37.73904704761906</v>
      </c>
      <c r="N52" s="76">
        <f ca="1">M52-L52</f>
        <v>0.80418280952382304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34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34</v>
      </c>
      <c r="H53" s="222">
        <f ca="1">0.001*INDIRECT($B53&amp;"!W7")</f>
        <v>59.474360000000004</v>
      </c>
      <c r="I53" s="10"/>
      <c r="J53" s="223">
        <f ca="1">H53/D53-1</f>
        <v>-1.3034662287657595E-3</v>
      </c>
      <c r="L53" s="74">
        <f ca="1">INDIRECT($B53&amp;"!"&amp;L$3&amp;"7")</f>
        <v>40.48651685714286</v>
      </c>
      <c r="M53" s="75">
        <f ca="1">INDIRECT($B53&amp;"!"&amp;M$3&amp;"7")</f>
        <v>41.786036952380961</v>
      </c>
      <c r="N53" s="76">
        <f ca="1">M53-L53</f>
        <v>1.2995200952381012</v>
      </c>
      <c r="O53" s="221"/>
      <c r="P53" s="4" t="s">
        <v>35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36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36</v>
      </c>
      <c r="H54" s="222">
        <f ca="1">0.001*INDIRECT($B54&amp;"!W8")</f>
        <v>86.901032000000015</v>
      </c>
      <c r="I54" s="10"/>
      <c r="J54" s="223">
        <f ca="1">H54/D54-1</f>
        <v>-1.040928281062059E-3</v>
      </c>
      <c r="L54" s="74">
        <f ca="1">INDIRECT($B54&amp;"!"&amp;L$3&amp;"8")</f>
        <v>43.660332190476183</v>
      </c>
      <c r="M54" s="75">
        <f ca="1">INDIRECT($B54&amp;"!"&amp;M$3&amp;"8")</f>
        <v>45.808300476190468</v>
      </c>
      <c r="N54" s="76">
        <f ca="1">M54-L54</f>
        <v>2.1479682857142848</v>
      </c>
      <c r="O54" s="221"/>
      <c r="P54" s="226">
        <f ca="1">bdrate(L51:L54,D51:D54,M51:M54,H51:H54)</f>
        <v>3.1977560169062613E-2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2" t="s">
        <v>14</v>
      </c>
      <c r="C59" s="283"/>
      <c r="D59" s="284"/>
      <c r="E59" s="3"/>
      <c r="F59" s="282" t="str">
        <f>B59</f>
        <v>cinema_semitrack</v>
      </c>
      <c r="G59" s="283"/>
      <c r="H59" s="284"/>
      <c r="I59" s="3"/>
      <c r="J59" s="210"/>
      <c r="L59" s="286" t="str">
        <f>F59</f>
        <v>cinema_semitrack</v>
      </c>
      <c r="M59" s="283"/>
      <c r="N59" s="284"/>
      <c r="O59" s="178"/>
      <c r="P59" s="210"/>
      <c r="U59" s="211"/>
      <c r="V59" s="211"/>
      <c r="X59" s="281"/>
      <c r="Y59" s="279"/>
      <c r="Z59" s="279"/>
    </row>
    <row r="60" spans="2:28" x14ac:dyDescent="0.25">
      <c r="B60" s="278" t="s">
        <v>25</v>
      </c>
      <c r="C60" s="279"/>
      <c r="D60" s="69" t="s">
        <v>26</v>
      </c>
      <c r="E60" s="221"/>
      <c r="F60" s="278" t="s">
        <v>25</v>
      </c>
      <c r="G60" s="279"/>
      <c r="H60" s="69" t="s">
        <v>26</v>
      </c>
      <c r="I60" s="10"/>
      <c r="J60" s="207" t="s">
        <v>27</v>
      </c>
      <c r="L60" s="287" t="s">
        <v>39</v>
      </c>
      <c r="M60" s="279"/>
      <c r="N60" s="288"/>
      <c r="O60" s="67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75" t="s">
        <v>0</v>
      </c>
      <c r="C61" s="99" t="s">
        <v>29</v>
      </c>
      <c r="D61" s="68" t="s">
        <v>30</v>
      </c>
      <c r="E61" s="221"/>
      <c r="F61" s="175" t="s">
        <v>0</v>
      </c>
      <c r="G61" s="99" t="s">
        <v>29</v>
      </c>
      <c r="H61" s="68" t="s">
        <v>30</v>
      </c>
      <c r="I61" s="10"/>
      <c r="J61" s="73"/>
      <c r="L61" s="176" t="str">
        <f>CONCATENATE(B$2," ",L59)</f>
        <v>MPEG-151 cinema_semitrack</v>
      </c>
      <c r="M61" s="194" t="str">
        <f>CONCATENATE(F$2," ",L59)</f>
        <v>raht-kFractionBits:20 cinema_semitrack</v>
      </c>
      <c r="N61" s="177" t="s">
        <v>31</v>
      </c>
      <c r="O61" s="3"/>
      <c r="P61" s="4" t="s">
        <v>22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32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32</v>
      </c>
      <c r="H62" s="222">
        <f ca="1">0.001*INDIRECT($B62&amp;"!W5")</f>
        <v>28.276047999999999</v>
      </c>
      <c r="I62" s="10"/>
      <c r="J62" s="223">
        <f ca="1">H62/D62-1</f>
        <v>-1.440838330593941E-3</v>
      </c>
      <c r="L62" s="74">
        <f ca="1">INDIRECT($B62&amp;"!"&amp;L$3&amp;"5")</f>
        <v>34.175089714285711</v>
      </c>
      <c r="M62" s="75">
        <f ca="1">INDIRECT($B62&amp;"!"&amp;M$3&amp;"5")</f>
        <v>34.871026714285712</v>
      </c>
      <c r="N62" s="76">
        <f ca="1">M62-L62</f>
        <v>0.69593700000000069</v>
      </c>
      <c r="O62" s="221"/>
      <c r="P62" s="223">
        <f ca="1">bdrate(D62:D65,L62:L65,H62:H65,M62:M65)</f>
        <v>-0.126825224631398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33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33</v>
      </c>
      <c r="H63" s="222">
        <f ca="1">0.001*INDIRECT($B63&amp;"!W6")</f>
        <v>41.070520000000002</v>
      </c>
      <c r="I63" s="10"/>
      <c r="J63" s="223">
        <f ca="1">H63/D63-1</f>
        <v>-1.3606805153273394E-3</v>
      </c>
      <c r="L63" s="74">
        <f ca="1">INDIRECT($B63&amp;"!"&amp;L$3&amp;"6")</f>
        <v>36.840509571428569</v>
      </c>
      <c r="M63" s="75">
        <f ca="1">INDIRECT($B63&amp;"!"&amp;M$3&amp;"6")</f>
        <v>37.727126857142849</v>
      </c>
      <c r="N63" s="76">
        <f ca="1">M63-L63</f>
        <v>0.88661728571428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34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34</v>
      </c>
      <c r="H64" s="222">
        <f ca="1">0.001*INDIRECT($B64&amp;"!W7")</f>
        <v>61.787448000000005</v>
      </c>
      <c r="I64" s="10"/>
      <c r="J64" s="223">
        <f ca="1">H64/D64-1</f>
        <v>-1.2542140116614808E-3</v>
      </c>
      <c r="L64" s="74">
        <f ca="1">INDIRECT($B64&amp;"!"&amp;L$3&amp;"7")</f>
        <v>40.399201142857144</v>
      </c>
      <c r="M64" s="75">
        <f ca="1">INDIRECT($B64&amp;"!"&amp;M$3&amp;"7")</f>
        <v>41.801209666666665</v>
      </c>
      <c r="N64" s="76">
        <f ca="1">M64-L64</f>
        <v>1.4020085238095206</v>
      </c>
      <c r="O64" s="221"/>
      <c r="P64" s="4" t="s">
        <v>35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36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36</v>
      </c>
      <c r="H65" s="222">
        <f ca="1">0.001*INDIRECT($B65&amp;"!W8")</f>
        <v>90.327991999999995</v>
      </c>
      <c r="I65" s="10"/>
      <c r="J65" s="223">
        <f ca="1">H65/D65-1</f>
        <v>-9.8176488518297855E-4</v>
      </c>
      <c r="L65" s="74">
        <f ca="1">INDIRECT($B65&amp;"!"&amp;L$3&amp;"8")</f>
        <v>43.319599333333336</v>
      </c>
      <c r="M65" s="75">
        <f ca="1">INDIRECT($B65&amp;"!"&amp;M$3&amp;"8")</f>
        <v>45.67518585714285</v>
      </c>
      <c r="N65" s="76">
        <f ca="1">M65-L65</f>
        <v>2.3555865238095137</v>
      </c>
      <c r="O65" s="221"/>
      <c r="P65" s="226">
        <f ca="1">bdrate(L62:L65,D62:D65,M62:M65,H62:H65)</f>
        <v>3.4779192698420669E-2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2" t="s">
        <v>15</v>
      </c>
      <c r="C70" s="283"/>
      <c r="D70" s="284"/>
      <c r="E70" s="3"/>
      <c r="F70" s="282" t="str">
        <f>B70</f>
        <v>breakdance_track</v>
      </c>
      <c r="G70" s="283"/>
      <c r="H70" s="284"/>
      <c r="I70" s="3"/>
      <c r="J70" s="210"/>
      <c r="L70" s="286" t="str">
        <f>F70</f>
        <v>breakdance_track</v>
      </c>
      <c r="M70" s="283"/>
      <c r="N70" s="284"/>
      <c r="O70" s="178"/>
      <c r="P70" s="210"/>
      <c r="U70" s="211"/>
      <c r="V70" s="211"/>
      <c r="X70" s="281"/>
      <c r="Y70" s="279"/>
      <c r="Z70" s="279"/>
    </row>
    <row r="71" spans="2:28" x14ac:dyDescent="0.25">
      <c r="B71" s="278" t="s">
        <v>25</v>
      </c>
      <c r="C71" s="279"/>
      <c r="D71" s="69" t="s">
        <v>26</v>
      </c>
      <c r="E71" s="221"/>
      <c r="F71" s="278" t="s">
        <v>25</v>
      </c>
      <c r="G71" s="279"/>
      <c r="H71" s="69" t="s">
        <v>26</v>
      </c>
      <c r="I71" s="10"/>
      <c r="J71" s="207" t="s">
        <v>27</v>
      </c>
      <c r="L71" s="287" t="s">
        <v>39</v>
      </c>
      <c r="M71" s="279"/>
      <c r="N71" s="288"/>
      <c r="O71" s="67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75" t="s">
        <v>0</v>
      </c>
      <c r="C72" s="99" t="s">
        <v>29</v>
      </c>
      <c r="D72" s="68" t="s">
        <v>30</v>
      </c>
      <c r="E72" s="221"/>
      <c r="F72" s="175" t="s">
        <v>0</v>
      </c>
      <c r="G72" s="99" t="s">
        <v>29</v>
      </c>
      <c r="H72" s="68" t="s">
        <v>30</v>
      </c>
      <c r="I72" s="10"/>
      <c r="J72" s="73"/>
      <c r="L72" s="176" t="str">
        <f>CONCATENATE(B$2," ",L70)</f>
        <v>MPEG-151 breakdance_track</v>
      </c>
      <c r="M72" s="194" t="str">
        <f>CONCATENATE(F$2," ",L70)</f>
        <v>raht-kFractionBits:20 breakdance_track</v>
      </c>
      <c r="N72" s="177" t="s">
        <v>31</v>
      </c>
      <c r="O72" s="3"/>
      <c r="P72" s="4" t="s">
        <v>22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32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32</v>
      </c>
      <c r="H73" s="222">
        <f ca="1">0.001*INDIRECT($B73&amp;"!W5")</f>
        <v>126.30592</v>
      </c>
      <c r="I73" s="10"/>
      <c r="J73" s="223">
        <f ca="1">H73/D73-1</f>
        <v>-2.1834962218103549E-3</v>
      </c>
      <c r="L73" s="74">
        <f ca="1">INDIRECT($B73&amp;"!"&amp;L$3&amp;"5")</f>
        <v>31.727322375000004</v>
      </c>
      <c r="M73" s="75">
        <f ca="1">INDIRECT($B73&amp;"!"&amp;M$3&amp;"5")</f>
        <v>32.090469406250008</v>
      </c>
      <c r="N73" s="76">
        <f ca="1">M73-L73</f>
        <v>0.36314703125000491</v>
      </c>
      <c r="O73" s="221"/>
      <c r="P73" s="223">
        <f ca="1">bdrate(D73:D76,L73:L76,H73:H76,M73:M76)</f>
        <v>-6.8051070774799549E-2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33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33</v>
      </c>
      <c r="H74" s="222">
        <f ca="1">0.001*INDIRECT($B74&amp;"!W6")</f>
        <v>180.82447199999999</v>
      </c>
      <c r="I74" s="10"/>
      <c r="J74" s="223">
        <f ca="1">H74/D74-1</f>
        <v>-2.0681766275113533E-3</v>
      </c>
      <c r="L74" s="74">
        <f ca="1">INDIRECT($B74&amp;"!"&amp;L$3&amp;"6")</f>
        <v>35.829733562499996</v>
      </c>
      <c r="M74" s="75">
        <f ca="1">INDIRECT($B74&amp;"!"&amp;M$3&amp;"6")</f>
        <v>36.405809843749999</v>
      </c>
      <c r="N74" s="76">
        <f ca="1">M74-L74</f>
        <v>0.57607628125000332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34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34</v>
      </c>
      <c r="H75" s="222">
        <f ca="1">0.001*INDIRECT($B75&amp;"!W7")</f>
        <v>255.75700000000001</v>
      </c>
      <c r="I75" s="10"/>
      <c r="J75" s="223">
        <f ca="1">H75/D75-1</f>
        <v>-2.0286183590616513E-3</v>
      </c>
      <c r="L75" s="74">
        <f ca="1">INDIRECT($B75&amp;"!"&amp;L$3&amp;"7")</f>
        <v>40.548064250000003</v>
      </c>
      <c r="M75" s="75">
        <f ca="1">INDIRECT($B75&amp;"!"&amp;M$3&amp;"7")</f>
        <v>41.735656187500012</v>
      </c>
      <c r="N75" s="76">
        <f ca="1">M75-L75</f>
        <v>1.1875919375000095</v>
      </c>
      <c r="O75" s="221"/>
      <c r="P75" s="4" t="s">
        <v>35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36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36</v>
      </c>
      <c r="H76" s="222">
        <f ca="1">0.001*INDIRECT($B76&amp;"!W8")</f>
        <v>355.70987200000002</v>
      </c>
      <c r="I76" s="10"/>
      <c r="J76" s="223">
        <f ca="1">H76/D76-1</f>
        <v>-2.0282756456408979E-3</v>
      </c>
      <c r="L76" s="74">
        <f ca="1">INDIRECT($B76&amp;"!"&amp;L$3&amp;"8")</f>
        <v>43.708715093749994</v>
      </c>
      <c r="M76" s="75">
        <f ca="1">INDIRECT($B76&amp;"!"&amp;M$3&amp;"8")</f>
        <v>45.932918343749996</v>
      </c>
      <c r="N76" s="76">
        <f ca="1">M76-L76</f>
        <v>2.2242032500000022</v>
      </c>
      <c r="O76" s="221"/>
      <c r="P76" s="226">
        <f ca="1">bdrate(L73:L76,D73:D76,M73:M76,H73:H76)</f>
        <v>2.8404119912043058E-2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2" t="s">
        <v>16</v>
      </c>
      <c r="C81" s="283"/>
      <c r="D81" s="284"/>
      <c r="E81" s="3"/>
      <c r="F81" s="282" t="str">
        <f>B81</f>
        <v>breakdance_semitrack</v>
      </c>
      <c r="G81" s="283"/>
      <c r="H81" s="284"/>
      <c r="I81" s="3"/>
      <c r="J81" s="210"/>
      <c r="L81" s="286" t="str">
        <f>F81</f>
        <v>breakdance_semitrack</v>
      </c>
      <c r="M81" s="283"/>
      <c r="N81" s="284"/>
      <c r="O81" s="178"/>
      <c r="P81" s="210"/>
      <c r="U81" s="211"/>
      <c r="V81" s="211"/>
      <c r="X81" s="281"/>
      <c r="Y81" s="279"/>
      <c r="Z81" s="279"/>
    </row>
    <row r="82" spans="2:28" x14ac:dyDescent="0.25">
      <c r="B82" s="278" t="s">
        <v>25</v>
      </c>
      <c r="C82" s="279"/>
      <c r="D82" s="69" t="s">
        <v>26</v>
      </c>
      <c r="E82" s="221"/>
      <c r="F82" s="278" t="s">
        <v>25</v>
      </c>
      <c r="G82" s="279"/>
      <c r="H82" s="69" t="s">
        <v>26</v>
      </c>
      <c r="I82" s="10"/>
      <c r="J82" s="207" t="s">
        <v>27</v>
      </c>
      <c r="L82" s="287" t="s">
        <v>39</v>
      </c>
      <c r="M82" s="279"/>
      <c r="N82" s="288"/>
      <c r="O82" s="67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75" t="s">
        <v>0</v>
      </c>
      <c r="C83" s="99" t="s">
        <v>29</v>
      </c>
      <c r="D83" s="68" t="s">
        <v>30</v>
      </c>
      <c r="E83" s="221"/>
      <c r="F83" s="175" t="s">
        <v>0</v>
      </c>
      <c r="G83" s="99" t="s">
        <v>29</v>
      </c>
      <c r="H83" s="68" t="s">
        <v>30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raht-kFractionBits:20 breakdance_semitrack</v>
      </c>
      <c r="N83" s="177" t="s">
        <v>31</v>
      </c>
      <c r="O83" s="3"/>
      <c r="P83" s="4" t="s">
        <v>22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32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32</v>
      </c>
      <c r="H84" s="222">
        <f ca="1">0.001*INDIRECT($B84&amp;"!W5")</f>
        <v>132.18955199999999</v>
      </c>
      <c r="I84" s="10"/>
      <c r="J84" s="223">
        <f ca="1">H84/D84-1</f>
        <v>-2.1494282936217468E-3</v>
      </c>
      <c r="L84" s="74">
        <f ca="1">INDIRECT($B84&amp;"!"&amp;L$3&amp;"5")</f>
        <v>31.633154781249999</v>
      </c>
      <c r="M84" s="75">
        <f ca="1">INDIRECT($B84&amp;"!"&amp;M$3&amp;"5")</f>
        <v>31.991210531250005</v>
      </c>
      <c r="N84" s="76">
        <f ca="1">M84-L84</f>
        <v>0.35805575000000545</v>
      </c>
      <c r="O84" s="221"/>
      <c r="P84" s="223">
        <f ca="1">bdrate(D84:D87,L84:L87,H84:H87,M84:M87)</f>
        <v>-6.7781133700054896E-2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33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33</v>
      </c>
      <c r="H85" s="222">
        <f ca="1">0.001*INDIRECT($B85&amp;"!W6")</f>
        <v>189.39303200000001</v>
      </c>
      <c r="I85" s="10"/>
      <c r="J85" s="223">
        <f ca="1">H85/D85-1</f>
        <v>-2.0234692247279584E-3</v>
      </c>
      <c r="L85" s="74">
        <f ca="1">INDIRECT($B85&amp;"!"&amp;L$3&amp;"6")</f>
        <v>35.796777500000005</v>
      </c>
      <c r="M85" s="75">
        <f ca="1">INDIRECT($B85&amp;"!"&amp;M$3&amp;"6")</f>
        <v>36.354998687499993</v>
      </c>
      <c r="N85" s="76">
        <f ca="1">M85-L85</f>
        <v>0.5582211874999885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34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34</v>
      </c>
      <c r="H86" s="222">
        <f ca="1">0.001*INDIRECT($B86&amp;"!W7")</f>
        <v>267.70935200000002</v>
      </c>
      <c r="I86" s="10"/>
      <c r="J86" s="223">
        <f ca="1">H86/D86-1</f>
        <v>-1.9914142497733378E-3</v>
      </c>
      <c r="L86" s="74">
        <f ca="1">INDIRECT($B86&amp;"!"&amp;L$3&amp;"7")</f>
        <v>40.292257375000013</v>
      </c>
      <c r="M86" s="75">
        <f ca="1">INDIRECT($B86&amp;"!"&amp;M$3&amp;"7")</f>
        <v>41.453256187499996</v>
      </c>
      <c r="N86" s="76">
        <f ca="1">M86-L86</f>
        <v>1.160998812499983</v>
      </c>
      <c r="O86" s="221"/>
      <c r="P86" s="4" t="s">
        <v>35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36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36</v>
      </c>
      <c r="H87" s="222">
        <f ca="1">0.001*INDIRECT($B87&amp;"!W8")</f>
        <v>371.78708800000004</v>
      </c>
      <c r="I87" s="10"/>
      <c r="J87" s="223">
        <f ca="1">H87/D87-1</f>
        <v>-1.9962914848414837E-3</v>
      </c>
      <c r="L87" s="74">
        <f ca="1">INDIRECT($B87&amp;"!"&amp;L$3&amp;"8")</f>
        <v>43.124703437500003</v>
      </c>
      <c r="M87" s="75">
        <f ca="1">INDIRECT($B87&amp;"!"&amp;M$3&amp;"8")</f>
        <v>45.19730815625001</v>
      </c>
      <c r="N87" s="76">
        <f ca="1">M87-L87</f>
        <v>2.0726047187500072</v>
      </c>
      <c r="O87" s="221"/>
      <c r="P87" s="226">
        <f ca="1">bdrate(L84:L87,D84:D87,M84:M87,H84:H87)</f>
        <v>2.7487525651107791E-2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82" t="s">
        <v>17</v>
      </c>
      <c r="C92" s="283"/>
      <c r="D92" s="284"/>
      <c r="E92" s="3"/>
      <c r="F92" s="282" t="str">
        <f>B92</f>
        <v>bartender_track</v>
      </c>
      <c r="G92" s="283"/>
      <c r="H92" s="284"/>
      <c r="I92" s="3"/>
      <c r="J92" s="210"/>
      <c r="L92" s="286" t="str">
        <f>F92</f>
        <v>bartender_track</v>
      </c>
      <c r="M92" s="283"/>
      <c r="N92" s="284"/>
      <c r="O92" s="178"/>
      <c r="P92" s="210"/>
      <c r="U92" s="211"/>
      <c r="V92" s="211"/>
      <c r="X92" s="281"/>
      <c r="Y92" s="279"/>
      <c r="Z92" s="279"/>
    </row>
    <row r="93" spans="2:28" x14ac:dyDescent="0.25">
      <c r="B93" s="278" t="s">
        <v>25</v>
      </c>
      <c r="C93" s="279"/>
      <c r="D93" s="69" t="s">
        <v>26</v>
      </c>
      <c r="E93" s="221"/>
      <c r="F93" s="278" t="s">
        <v>25</v>
      </c>
      <c r="G93" s="279"/>
      <c r="H93" s="69" t="s">
        <v>26</v>
      </c>
      <c r="I93" s="10"/>
      <c r="J93" s="207" t="s">
        <v>27</v>
      </c>
      <c r="L93" s="287" t="s">
        <v>39</v>
      </c>
      <c r="M93" s="279"/>
      <c r="N93" s="288"/>
      <c r="O93" s="67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75" t="s">
        <v>0</v>
      </c>
      <c r="C94" s="99" t="s">
        <v>29</v>
      </c>
      <c r="D94" s="68" t="s">
        <v>30</v>
      </c>
      <c r="E94" s="221"/>
      <c r="F94" s="175" t="s">
        <v>0</v>
      </c>
      <c r="G94" s="99" t="s">
        <v>29</v>
      </c>
      <c r="H94" s="68" t="s">
        <v>30</v>
      </c>
      <c r="I94" s="10"/>
      <c r="J94" s="73"/>
      <c r="L94" s="176" t="str">
        <f>CONCATENATE(B$2," ",L92)</f>
        <v>MPEG-151 bartender_track</v>
      </c>
      <c r="M94" s="194" t="str">
        <f>CONCATENATE(F$2," ",L92)</f>
        <v>raht-kFractionBits:20 bartender_track</v>
      </c>
      <c r="N94" s="177" t="s">
        <v>31</v>
      </c>
      <c r="O94" s="3"/>
      <c r="P94" s="4" t="s">
        <v>22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32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32</v>
      </c>
      <c r="H95" s="222">
        <f ca="1">0.001*INDIRECT($B95&amp;"!W5")</f>
        <v>37.904303999999996</v>
      </c>
      <c r="I95" s="10"/>
      <c r="J95" s="223">
        <f ca="1">H95/D95-1</f>
        <v>-1.1653679953014251E-3</v>
      </c>
      <c r="L95" s="74">
        <f ca="1">INDIRECT($B95&amp;"!"&amp;L$3&amp;"5")</f>
        <v>34.971935000000002</v>
      </c>
      <c r="M95" s="75">
        <f ca="1">INDIRECT($B95&amp;"!"&amp;M$3&amp;"5")</f>
        <v>35.629791095238105</v>
      </c>
      <c r="N95" s="76">
        <f ca="1">M95-L95</f>
        <v>0.65785609523810251</v>
      </c>
      <c r="O95" s="221"/>
      <c r="P95" s="223">
        <f ca="1">bdrate(D95:D98,L95:L98,H95:H98,M95:M98)</f>
        <v>-0.11193220329643272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33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33</v>
      </c>
      <c r="H96" s="222">
        <f ca="1">0.001*INDIRECT($B96&amp;"!W6")</f>
        <v>56.021999999999998</v>
      </c>
      <c r="I96" s="10"/>
      <c r="J96" s="223">
        <f ca="1">H96/D96-1</f>
        <v>-1.059744694108411E-3</v>
      </c>
      <c r="L96" s="74">
        <f ca="1">INDIRECT($B96&amp;"!"&amp;L$3&amp;"6")</f>
        <v>37.957441523809521</v>
      </c>
      <c r="M96" s="75">
        <f ca="1">INDIRECT($B96&amp;"!"&amp;M$3&amp;"6")</f>
        <v>38.773043047619048</v>
      </c>
      <c r="N96" s="76">
        <f ca="1">M96-L96</f>
        <v>0.81560152380952644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34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34</v>
      </c>
      <c r="H97" s="222">
        <f ca="1">0.001*INDIRECT($B97&amp;"!W7")</f>
        <v>83.811503999999999</v>
      </c>
      <c r="I97" s="10"/>
      <c r="J97" s="223">
        <f ca="1">H97/D97-1</f>
        <v>-1.0478261255120191E-3</v>
      </c>
      <c r="L97" s="74">
        <f ca="1">INDIRECT($B97&amp;"!"&amp;L$3&amp;"7")</f>
        <v>41.642704333333349</v>
      </c>
      <c r="M97" s="75">
        <f ca="1">INDIRECT($B97&amp;"!"&amp;M$3&amp;"7")</f>
        <v>42.893367857142863</v>
      </c>
      <c r="N97" s="76">
        <f ca="1">M97-L97</f>
        <v>1.2506635238095143</v>
      </c>
      <c r="O97" s="221"/>
      <c r="P97" s="4" t="s">
        <v>35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36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36</v>
      </c>
      <c r="H98" s="222">
        <f ca="1">0.001*INDIRECT($B98&amp;"!W8")</f>
        <v>121.28760000000001</v>
      </c>
      <c r="I98" s="10"/>
      <c r="J98" s="223">
        <f ca="1">H98/D98-1</f>
        <v>-8.4823723701488163E-4</v>
      </c>
      <c r="L98" s="74">
        <f ca="1">INDIRECT($B98&amp;"!"&amp;L$3&amp;"8")</f>
        <v>44.420052047619052</v>
      </c>
      <c r="M98" s="75">
        <f ca="1">INDIRECT($B98&amp;"!"&amp;M$3&amp;"8")</f>
        <v>46.615720666666675</v>
      </c>
      <c r="N98" s="76">
        <f ca="1">M98-L98</f>
        <v>2.1956686190476233</v>
      </c>
      <c r="O98" s="221"/>
      <c r="P98" s="226">
        <f ca="1">bdrate(L95:L98,D95:D98,M95:M98,H95:H98)</f>
        <v>3.0551790818029056E-2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82" t="s">
        <v>18</v>
      </c>
      <c r="C103" s="283"/>
      <c r="D103" s="284"/>
      <c r="E103" s="3"/>
      <c r="F103" s="282" t="str">
        <f>B103</f>
        <v>bartender_semitrack</v>
      </c>
      <c r="G103" s="283"/>
      <c r="H103" s="284"/>
      <c r="I103" s="3"/>
      <c r="J103" s="210"/>
      <c r="L103" s="286" t="str">
        <f>F103</f>
        <v>bartender_semitrack</v>
      </c>
      <c r="M103" s="283"/>
      <c r="N103" s="284"/>
      <c r="O103" s="178"/>
      <c r="P103" s="210"/>
      <c r="U103" s="211"/>
      <c r="V103" s="211"/>
      <c r="X103" s="281"/>
      <c r="Y103" s="279"/>
      <c r="Z103" s="279"/>
    </row>
    <row r="104" spans="2:28" x14ac:dyDescent="0.25">
      <c r="B104" s="278" t="s">
        <v>25</v>
      </c>
      <c r="C104" s="279"/>
      <c r="D104" s="69" t="s">
        <v>26</v>
      </c>
      <c r="E104" s="221"/>
      <c r="F104" s="278" t="s">
        <v>25</v>
      </c>
      <c r="G104" s="279"/>
      <c r="H104" s="69" t="s">
        <v>26</v>
      </c>
      <c r="I104" s="10"/>
      <c r="J104" s="207" t="s">
        <v>27</v>
      </c>
      <c r="L104" s="287" t="s">
        <v>39</v>
      </c>
      <c r="M104" s="279"/>
      <c r="N104" s="288"/>
      <c r="O104" s="67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75" t="s">
        <v>0</v>
      </c>
      <c r="C105" s="99" t="s">
        <v>29</v>
      </c>
      <c r="D105" s="68" t="s">
        <v>30</v>
      </c>
      <c r="E105" s="221"/>
      <c r="F105" s="175" t="s">
        <v>0</v>
      </c>
      <c r="G105" s="99" t="s">
        <v>29</v>
      </c>
      <c r="H105" s="68" t="s">
        <v>30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raht-kFractionBits:20 bartender_semitrack</v>
      </c>
      <c r="N105" s="177" t="s">
        <v>31</v>
      </c>
      <c r="O105" s="3"/>
      <c r="P105" s="4" t="s">
        <v>22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32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32</v>
      </c>
      <c r="H106" s="222">
        <f ca="1">0.001*INDIRECT($B106&amp;"!W5")</f>
        <v>39.078191999999994</v>
      </c>
      <c r="I106" s="10"/>
      <c r="J106" s="223">
        <f ca="1">H106/D106-1</f>
        <v>-1.1493959076928073E-3</v>
      </c>
      <c r="L106" s="74">
        <f ca="1">INDIRECT($B106&amp;"!"&amp;L$3&amp;"5")</f>
        <v>34.762131904761908</v>
      </c>
      <c r="M106" s="75">
        <f ca="1">INDIRECT($B106&amp;"!"&amp;M$3&amp;"5")</f>
        <v>35.379214142857144</v>
      </c>
      <c r="N106" s="76">
        <f ca="1">M106-L106</f>
        <v>0.61708223809523588</v>
      </c>
      <c r="O106" s="221"/>
      <c r="P106" s="223">
        <f ca="1">bdrate(D106:D109,L106:L109,H106:H109,M106:M109)</f>
        <v>-0.10739172796466523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33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33</v>
      </c>
      <c r="H107" s="222">
        <f ca="1">0.001*INDIRECT($B107&amp;"!W6")</f>
        <v>57.88199199999999</v>
      </c>
      <c r="I107" s="10"/>
      <c r="J107" s="223">
        <f ca="1">H107/D107-1</f>
        <v>-1.0490349996351567E-3</v>
      </c>
      <c r="L107" s="74">
        <f ca="1">INDIRECT($B107&amp;"!"&amp;L$3&amp;"6")</f>
        <v>37.87595809523809</v>
      </c>
      <c r="M107" s="75">
        <f ca="1">INDIRECT($B107&amp;"!"&amp;M$3&amp;"6")</f>
        <v>38.652551571428567</v>
      </c>
      <c r="N107" s="76">
        <f ca="1">M107-L107</f>
        <v>0.77659347619047736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34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34</v>
      </c>
      <c r="H108" s="222">
        <f ca="1">0.001*INDIRECT($B108&amp;"!W7")</f>
        <v>86.779640000000001</v>
      </c>
      <c r="I108" s="10"/>
      <c r="J108" s="223">
        <f ca="1">H108/D108-1</f>
        <v>-1.0574698925438497E-3</v>
      </c>
      <c r="L108" s="74">
        <f ca="1">INDIRECT($B108&amp;"!"&amp;L$3&amp;"7")</f>
        <v>41.419684476190483</v>
      </c>
      <c r="M108" s="75">
        <f ca="1">INDIRECT($B108&amp;"!"&amp;M$3&amp;"7")</f>
        <v>42.613356142857143</v>
      </c>
      <c r="N108" s="76">
        <f ca="1">M108-L108</f>
        <v>1.1936716666666598</v>
      </c>
      <c r="O108" s="221"/>
      <c r="P108" s="4" t="s">
        <v>35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36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36</v>
      </c>
      <c r="H109" s="222">
        <f ca="1">0.001*INDIRECT($B109&amp;"!W8")</f>
        <v>125.57141600000001</v>
      </c>
      <c r="I109" s="10"/>
      <c r="J109" s="223">
        <f ca="1">H109/D109-1</f>
        <v>-8.2873705412644938E-4</v>
      </c>
      <c r="L109" s="74">
        <f ca="1">INDIRECT($B109&amp;"!"&amp;L$3&amp;"8")</f>
        <v>44.360895238095232</v>
      </c>
      <c r="M109" s="75">
        <f ca="1">INDIRECT($B109&amp;"!"&amp;M$3&amp;"8")</f>
        <v>46.318871238095241</v>
      </c>
      <c r="N109" s="76">
        <f ca="1">M109-L109</f>
        <v>1.9579760000000093</v>
      </c>
      <c r="O109" s="221"/>
      <c r="P109" s="226">
        <f ca="1">bdrate(L106:L109,D106:D109,M106:M109,H106:H109)</f>
        <v>2.8678918673219256E-2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L93:N93"/>
    <mergeCell ref="F16:G16"/>
    <mergeCell ref="R27:T27"/>
    <mergeCell ref="B93:C93"/>
    <mergeCell ref="F2:H2"/>
    <mergeCell ref="B37:D37"/>
    <mergeCell ref="B4:D4"/>
    <mergeCell ref="L37:N37"/>
    <mergeCell ref="F15:H15"/>
    <mergeCell ref="F59:H59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B15:D15"/>
    <mergeCell ref="F48:H48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8" bestFit="1" customWidth="1"/>
    <col min="2" max="2" width="6.59765625" style="208" customWidth="1"/>
    <col min="3" max="3" width="9.3984375" style="208" customWidth="1"/>
    <col min="4" max="4" width="14.3984375" style="208" customWidth="1"/>
    <col min="5" max="5" width="4.59765625" style="208" customWidth="1"/>
    <col min="6" max="6" width="6.59765625" style="208" customWidth="1"/>
    <col min="7" max="7" width="9.3984375" style="208" customWidth="1"/>
    <col min="8" max="8" width="14.3984375" style="208" customWidth="1"/>
    <col min="9" max="9" width="4.59765625" style="208" customWidth="1"/>
    <col min="10" max="10" width="9.59765625" style="208" customWidth="1"/>
    <col min="11" max="11" width="4.59765625" style="208" customWidth="1"/>
    <col min="12" max="12" width="14.3984375" style="208" bestFit="1" customWidth="1"/>
    <col min="13" max="13" width="16.09765625" style="208" bestFit="1" customWidth="1"/>
    <col min="14" max="14" width="8" style="208" bestFit="1" customWidth="1"/>
    <col min="15" max="15" width="4.59765625" style="208" customWidth="1"/>
    <col min="16" max="16" width="9.69921875" style="208" bestFit="1" customWidth="1"/>
    <col min="17" max="17" width="4.59765625" style="208" customWidth="1"/>
    <col min="18" max="18" width="84.59765625" style="208" customWidth="1"/>
    <col min="19" max="19" width="6.5" style="208" bestFit="1" customWidth="1"/>
    <col min="20" max="20" width="9.59765625" style="208" bestFit="1" customWidth="1"/>
    <col min="21" max="21" width="1.59765625" style="208" bestFit="1" customWidth="1"/>
    <col min="22" max="22" width="7.59765625" style="208" bestFit="1" customWidth="1"/>
    <col min="23" max="23" width="1.59765625" style="208" bestFit="1" customWidth="1"/>
    <col min="24" max="24" width="14.3984375" style="208" bestFit="1" customWidth="1"/>
    <col min="25" max="25" width="16.09765625" style="208" bestFit="1" customWidth="1"/>
    <col min="26" max="26" width="5.09765625" style="208" bestFit="1" customWidth="1"/>
    <col min="27" max="27" width="1.59765625" style="208" bestFit="1" customWidth="1"/>
    <col min="28" max="28" width="8.09765625" style="211" bestFit="1" customWidth="1"/>
    <col min="29" max="29" width="9" style="208" customWidth="1"/>
    <col min="30" max="30" width="1.3984375" style="208" bestFit="1" customWidth="1"/>
    <col min="31" max="31" width="80.59765625" style="208" customWidth="1"/>
    <col min="32" max="32" width="1.3984375" style="208" bestFit="1" customWidth="1"/>
    <col min="33" max="38" width="9" style="208" customWidth="1"/>
  </cols>
  <sheetData>
    <row r="1" spans="1:32" x14ac:dyDescent="0.25">
      <c r="AD1" s="11"/>
      <c r="AF1" s="11"/>
    </row>
    <row r="2" spans="1:32" x14ac:dyDescent="0.25">
      <c r="B2" s="280" t="str">
        <f>'Summary (auto)'!C3</f>
        <v>MPEG-151</v>
      </c>
      <c r="C2" s="279"/>
      <c r="D2" s="279"/>
      <c r="E2" s="198"/>
      <c r="F2" s="280" t="str">
        <f>'Summary (auto)'!C4</f>
        <v>raht-kFractionBits:20</v>
      </c>
      <c r="G2" s="279"/>
      <c r="H2" s="279"/>
      <c r="I2" s="211"/>
      <c r="J2" s="209" t="s">
        <v>20</v>
      </c>
      <c r="K2" s="211"/>
      <c r="L2" s="285" t="s">
        <v>21</v>
      </c>
      <c r="M2" s="279"/>
      <c r="N2" s="279"/>
      <c r="O2" s="211"/>
      <c r="P2" s="209" t="s">
        <v>22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11"/>
      <c r="J3" s="211"/>
      <c r="K3" s="174"/>
      <c r="L3" s="85" t="s">
        <v>40</v>
      </c>
      <c r="M3" s="85" t="s">
        <v>41</v>
      </c>
      <c r="N3" s="211"/>
      <c r="O3" s="174"/>
      <c r="P3" s="211"/>
      <c r="U3" s="173"/>
      <c r="W3" s="173"/>
    </row>
    <row r="4" spans="1:32" x14ac:dyDescent="0.25">
      <c r="B4" s="282" t="s">
        <v>9</v>
      </c>
      <c r="C4" s="283"/>
      <c r="D4" s="284"/>
      <c r="E4" s="3"/>
      <c r="F4" s="282" t="str">
        <f>B4</f>
        <v>fruit</v>
      </c>
      <c r="G4" s="283"/>
      <c r="H4" s="284"/>
      <c r="I4" s="3"/>
      <c r="J4" s="210"/>
      <c r="L4" s="286" t="str">
        <f>F4</f>
        <v>fruit</v>
      </c>
      <c r="M4" s="283"/>
      <c r="N4" s="284"/>
      <c r="O4" s="178"/>
      <c r="P4" s="210"/>
      <c r="Q4" s="178"/>
      <c r="R4" s="178"/>
      <c r="S4" s="178"/>
      <c r="T4" s="178"/>
      <c r="U4" s="211"/>
      <c r="V4" s="211"/>
      <c r="X4" s="281"/>
      <c r="Y4" s="279"/>
      <c r="Z4" s="279"/>
    </row>
    <row r="5" spans="1:32" x14ac:dyDescent="0.25">
      <c r="B5" s="278" t="s">
        <v>25</v>
      </c>
      <c r="C5" s="279"/>
      <c r="D5" s="69" t="s">
        <v>26</v>
      </c>
      <c r="E5" s="221"/>
      <c r="F5" s="278" t="s">
        <v>25</v>
      </c>
      <c r="G5" s="279"/>
      <c r="H5" s="69" t="s">
        <v>26</v>
      </c>
      <c r="I5" s="10"/>
      <c r="J5" s="207" t="s">
        <v>27</v>
      </c>
      <c r="L5" s="287" t="s">
        <v>42</v>
      </c>
      <c r="M5" s="279"/>
      <c r="N5" s="288"/>
      <c r="O5" s="67"/>
      <c r="P5" s="4"/>
      <c r="Q5" s="67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75" t="s">
        <v>0</v>
      </c>
      <c r="C6" s="99" t="s">
        <v>29</v>
      </c>
      <c r="D6" s="68" t="s">
        <v>30</v>
      </c>
      <c r="E6" s="221"/>
      <c r="F6" s="175" t="s">
        <v>0</v>
      </c>
      <c r="G6" s="99" t="s">
        <v>29</v>
      </c>
      <c r="H6" s="68" t="s">
        <v>30</v>
      </c>
      <c r="I6" s="10"/>
      <c r="J6" s="73"/>
      <c r="L6" s="176" t="str">
        <f>CONCATENATE(B$2," ",L4)</f>
        <v>MPEG-151 fruit</v>
      </c>
      <c r="M6" s="194" t="str">
        <f>CONCATENATE(F$2," ",L4)</f>
        <v>raht-kFractionBits:20 fruit</v>
      </c>
      <c r="N6" s="177" t="s">
        <v>31</v>
      </c>
      <c r="O6" s="3"/>
      <c r="P6" s="4" t="s">
        <v>22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32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32</v>
      </c>
      <c r="H7" s="222">
        <f ca="1">0.001*INDIRECT($B7&amp;"!W5")</f>
        <v>3.801600000000001</v>
      </c>
      <c r="I7" s="10"/>
      <c r="J7" s="223">
        <f ca="1">H7/D7-1</f>
        <v>-1.0468826860735581E-3</v>
      </c>
      <c r="L7" s="74">
        <f ca="1">INDIRECT($B7&amp;"!"&amp;L$3&amp;"5")</f>
        <v>0.99789476916666675</v>
      </c>
      <c r="M7" s="75">
        <f ca="1">INDIRECT($B7&amp;"!"&amp;M$3&amp;"5")</f>
        <v>0.99793651624999979</v>
      </c>
      <c r="N7" s="76">
        <f ca="1">M7-L7</f>
        <v>4.1747083333043555E-5</v>
      </c>
      <c r="O7" s="221"/>
      <c r="P7" s="223">
        <f ca="1">bdrate(D7:D10,L7:L10,H7:H10,M7:M10)</f>
        <v>-3.147242032906139E-2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33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33</v>
      </c>
      <c r="H8" s="222">
        <f ca="1">0.001*INDIRECT($B8&amp;"!W6")</f>
        <v>4.8106800000000005</v>
      </c>
      <c r="I8" s="10"/>
      <c r="J8" s="223">
        <f ca="1">H8/D8-1</f>
        <v>-1.1660412898208961E-3</v>
      </c>
      <c r="L8" s="74">
        <f ca="1">INDIRECT($B8&amp;"!"&amp;L$3&amp;"6")</f>
        <v>0.99867078999999981</v>
      </c>
      <c r="M8" s="75">
        <f ca="1">INDIRECT($B8&amp;"!"&amp;M$3&amp;"6")</f>
        <v>0.99872104374999982</v>
      </c>
      <c r="N8" s="76">
        <f ca="1">M8-L8</f>
        <v>5.0253750000006647E-5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34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34</v>
      </c>
      <c r="H9" s="222">
        <f ca="1">0.001*INDIRECT($B9&amp;"!W7")</f>
        <v>6.1621440000000005</v>
      </c>
      <c r="I9" s="10"/>
      <c r="J9" s="223">
        <f ca="1">H9/D9-1</f>
        <v>-1.5723005492034314E-3</v>
      </c>
      <c r="L9" s="74">
        <f ca="1">INDIRECT($B9&amp;"!"&amp;L$3&amp;"7")</f>
        <v>0.99891922250000009</v>
      </c>
      <c r="M9" s="75">
        <f ca="1">INDIRECT($B9&amp;"!"&amp;M$3&amp;"7")</f>
        <v>0.99896345875000014</v>
      </c>
      <c r="N9" s="76">
        <f ca="1">M9-L9</f>
        <v>4.4236250000051491E-5</v>
      </c>
      <c r="O9" s="221"/>
      <c r="P9" s="4" t="s">
        <v>35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36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36</v>
      </c>
      <c r="H10" s="222">
        <f ca="1">0.001*INDIRECT($B10&amp;"!W8")</f>
        <v>8.6076400000000017</v>
      </c>
      <c r="I10" s="10"/>
      <c r="J10" s="223">
        <f ca="1">H10/D10-1</f>
        <v>-1.8062866568574476E-3</v>
      </c>
      <c r="L10" s="74">
        <f ca="1">INDIRECT($B10&amp;"!"&amp;L$3&amp;"8")</f>
        <v>0.9991094437500001</v>
      </c>
      <c r="M10" s="75">
        <f ca="1">INDIRECT($B10&amp;"!"&amp;M$3&amp;"8")</f>
        <v>0.99915831291666668</v>
      </c>
      <c r="N10" s="76">
        <f ca="1">M10-L10</f>
        <v>4.8869166666576369E-5</v>
      </c>
      <c r="O10" s="221"/>
      <c r="P10" s="226">
        <f ca="1">bdrate(L7:L10,D7:D10,M7:M10,H7:H10)</f>
        <v>4.7915682843679974E-5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2" t="s">
        <v>10</v>
      </c>
      <c r="C15" s="283"/>
      <c r="D15" s="284"/>
      <c r="E15" s="3"/>
      <c r="F15" s="282" t="str">
        <f>B15</f>
        <v>breakfast</v>
      </c>
      <c r="G15" s="283"/>
      <c r="H15" s="284"/>
      <c r="I15" s="3"/>
      <c r="J15" s="210"/>
      <c r="L15" s="286" t="str">
        <f>F15</f>
        <v>breakfast</v>
      </c>
      <c r="M15" s="283"/>
      <c r="N15" s="284"/>
      <c r="O15" s="178"/>
      <c r="P15" s="210"/>
      <c r="Q15" s="178"/>
      <c r="R15" s="178"/>
      <c r="S15" s="178"/>
      <c r="T15" s="178"/>
      <c r="U15" s="211"/>
      <c r="V15" s="211"/>
      <c r="X15" s="281"/>
      <c r="Y15" s="279"/>
      <c r="Z15" s="279"/>
    </row>
    <row r="16" spans="1:32" x14ac:dyDescent="0.25">
      <c r="B16" s="278" t="s">
        <v>25</v>
      </c>
      <c r="C16" s="279"/>
      <c r="D16" s="69" t="s">
        <v>26</v>
      </c>
      <c r="E16" s="221"/>
      <c r="F16" s="278" t="s">
        <v>25</v>
      </c>
      <c r="G16" s="279"/>
      <c r="H16" s="69" t="s">
        <v>26</v>
      </c>
      <c r="I16" s="10"/>
      <c r="J16" s="207" t="s">
        <v>27</v>
      </c>
      <c r="L16" s="287" t="s">
        <v>42</v>
      </c>
      <c r="M16" s="279"/>
      <c r="N16" s="288"/>
      <c r="O16" s="67"/>
      <c r="P16" s="4"/>
      <c r="Q16" s="67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75" t="s">
        <v>0</v>
      </c>
      <c r="C17" s="99" t="s">
        <v>29</v>
      </c>
      <c r="D17" s="68" t="s">
        <v>30</v>
      </c>
      <c r="E17" s="221"/>
      <c r="F17" s="175" t="s">
        <v>0</v>
      </c>
      <c r="G17" s="99" t="s">
        <v>29</v>
      </c>
      <c r="H17" s="68" t="s">
        <v>30</v>
      </c>
      <c r="I17" s="10"/>
      <c r="J17" s="73"/>
      <c r="L17" s="176" t="str">
        <f>CONCATENATE(B$2," ",L15)</f>
        <v>MPEG-151 breakfast</v>
      </c>
      <c r="M17" s="194" t="str">
        <f>CONCATENATE(F$2," ",L15)</f>
        <v>raht-kFractionBits:20 breakfast</v>
      </c>
      <c r="N17" s="177" t="s">
        <v>31</v>
      </c>
      <c r="O17" s="3"/>
      <c r="P17" s="4" t="s">
        <v>22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32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32</v>
      </c>
      <c r="H18" s="222">
        <f ca="1">0.001*INDIRECT($B18&amp;"!W5")</f>
        <v>29.707768000000002</v>
      </c>
      <c r="I18" s="10"/>
      <c r="J18" s="223">
        <f ca="1">H18/D18-1</f>
        <v>-1.4654788310911604E-3</v>
      </c>
      <c r="L18" s="74">
        <f ca="1">INDIRECT($B18&amp;"!"&amp;L$3&amp;"5")</f>
        <v>0.98575294599999996</v>
      </c>
      <c r="M18" s="75">
        <f ca="1">INDIRECT($B18&amp;"!"&amp;M$3&amp;"5")</f>
        <v>0.98637233866666663</v>
      </c>
      <c r="N18" s="76">
        <f ca="1">M18-L18</f>
        <v>6.1939266666666271E-4</v>
      </c>
      <c r="O18" s="221"/>
      <c r="P18" s="223">
        <f ca="1">bdrate(D18:D21,L18:L21,H18:H21,M18:M21)</f>
        <v>-5.4686040469325792E-2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33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33</v>
      </c>
      <c r="H19" s="222">
        <f ca="1">0.001*INDIRECT($B19&amp;"!W6")</f>
        <v>39.551535999999992</v>
      </c>
      <c r="I19" s="10"/>
      <c r="J19" s="223">
        <f ca="1">H19/D19-1</f>
        <v>-1.615527807070638E-3</v>
      </c>
      <c r="L19" s="74">
        <f ca="1">INDIRECT($B19&amp;"!"&amp;L$3&amp;"6")</f>
        <v>0.99170901333333339</v>
      </c>
      <c r="M19" s="75">
        <f ca="1">INDIRECT($B19&amp;"!"&amp;M$3&amp;"6")</f>
        <v>0.99224924800000003</v>
      </c>
      <c r="N19" s="76">
        <f ca="1">M19-L19</f>
        <v>5.4023466666663911E-4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34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34</v>
      </c>
      <c r="H20" s="222">
        <f ca="1">0.001*INDIRECT($B20&amp;"!W7")</f>
        <v>53.579192000000006</v>
      </c>
      <c r="I20" s="10"/>
      <c r="J20" s="223">
        <f ca="1">H20/D20-1</f>
        <v>-1.8306381733141919E-3</v>
      </c>
      <c r="L20" s="74">
        <f ca="1">INDIRECT($B20&amp;"!"&amp;L$3&amp;"7")</f>
        <v>0.99345479600000008</v>
      </c>
      <c r="M20" s="75">
        <f ca="1">INDIRECT($B20&amp;"!"&amp;M$3&amp;"7")</f>
        <v>0.99397937200000019</v>
      </c>
      <c r="N20" s="76">
        <f ca="1">M20-L20</f>
        <v>5.2457600000010984E-4</v>
      </c>
      <c r="O20" s="221"/>
      <c r="P20" s="4" t="s">
        <v>35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36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36</v>
      </c>
      <c r="H21" s="222">
        <f ca="1">0.001*INDIRECT($B21&amp;"!W8")</f>
        <v>74.990671999999989</v>
      </c>
      <c r="I21" s="10"/>
      <c r="J21" s="223">
        <f ca="1">H21/D21-1</f>
        <v>-1.8265385736345729E-3</v>
      </c>
      <c r="L21" s="74">
        <f ca="1">INDIRECT($B21&amp;"!"&amp;L$3&amp;"8")</f>
        <v>0.99423304933333345</v>
      </c>
      <c r="M21" s="75">
        <f ca="1">INDIRECT($B21&amp;"!"&amp;M$3&amp;"8")</f>
        <v>0.99479953599999993</v>
      </c>
      <c r="N21" s="76">
        <f ca="1">M21-L21</f>
        <v>5.6648666666647696E-4</v>
      </c>
      <c r="O21" s="221"/>
      <c r="P21" s="226">
        <f ca="1">bdrate(L18:L21,D18:D21,M18:M21,H18:H21)</f>
        <v>5.6361784984160224E-4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2" t="s">
        <v>11</v>
      </c>
      <c r="C26" s="283"/>
      <c r="D26" s="284"/>
      <c r="E26" s="3"/>
      <c r="F26" s="282" t="str">
        <f>B26</f>
        <v>breakfast_track</v>
      </c>
      <c r="G26" s="283"/>
      <c r="H26" s="284"/>
      <c r="I26" s="3"/>
      <c r="J26" s="210"/>
      <c r="L26" s="286" t="str">
        <f>F26</f>
        <v>breakfast_track</v>
      </c>
      <c r="M26" s="283"/>
      <c r="N26" s="284"/>
      <c r="O26" s="178"/>
      <c r="P26" s="210"/>
      <c r="U26" s="211"/>
      <c r="V26" s="211"/>
      <c r="X26" s="281"/>
      <c r="Y26" s="279"/>
      <c r="Z26" s="279"/>
    </row>
    <row r="27" spans="2:28" x14ac:dyDescent="0.25">
      <c r="B27" s="278" t="s">
        <v>25</v>
      </c>
      <c r="C27" s="279"/>
      <c r="D27" s="69" t="s">
        <v>26</v>
      </c>
      <c r="E27" s="221"/>
      <c r="F27" s="278" t="s">
        <v>25</v>
      </c>
      <c r="G27" s="279"/>
      <c r="H27" s="69" t="s">
        <v>26</v>
      </c>
      <c r="I27" s="10"/>
      <c r="J27" s="207" t="s">
        <v>27</v>
      </c>
      <c r="L27" s="287" t="s">
        <v>42</v>
      </c>
      <c r="M27" s="279"/>
      <c r="N27" s="288"/>
      <c r="O27" s="67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75" t="s">
        <v>0</v>
      </c>
      <c r="C28" s="99" t="s">
        <v>29</v>
      </c>
      <c r="D28" s="68" t="s">
        <v>30</v>
      </c>
      <c r="E28" s="221"/>
      <c r="F28" s="175" t="s">
        <v>0</v>
      </c>
      <c r="G28" s="99" t="s">
        <v>29</v>
      </c>
      <c r="H28" s="68" t="s">
        <v>30</v>
      </c>
      <c r="I28" s="10"/>
      <c r="J28" s="73"/>
      <c r="L28" s="176" t="str">
        <f>CONCATENATE(B$2," ",L26)</f>
        <v>MPEG-151 breakfast_track</v>
      </c>
      <c r="M28" s="194" t="str">
        <f>CONCATENATE(F$2," ",L26)</f>
        <v>raht-kFractionBits:20 breakfast_track</v>
      </c>
      <c r="N28" s="177" t="s">
        <v>31</v>
      </c>
      <c r="O28" s="3"/>
      <c r="P28" s="4" t="s">
        <v>22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32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32</v>
      </c>
      <c r="H29" s="222">
        <f ca="1">0.001*INDIRECT($B29&amp;"!W5")</f>
        <v>36.964591999999996</v>
      </c>
      <c r="I29" s="10"/>
      <c r="J29" s="223">
        <f ca="1">H29/D29-1</f>
        <v>-1.8599390302914687E-3</v>
      </c>
      <c r="L29" s="74">
        <f ca="1">INDIRECT($B29&amp;"!"&amp;L$3&amp;"5")</f>
        <v>0.95833688400000006</v>
      </c>
      <c r="M29" s="75">
        <f ca="1">INDIRECT($B29&amp;"!"&amp;M$3&amp;"5")</f>
        <v>0.95836929999999998</v>
      </c>
      <c r="N29" s="76">
        <f ca="1">M29-L29</f>
        <v>3.2415999999924061E-5</v>
      </c>
      <c r="O29" s="221"/>
      <c r="P29" s="223">
        <f ca="1">bdrate(D29:D32,L29:L32,H29:H32,M29:M32)</f>
        <v>-9.3563420689072307E-3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33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33</v>
      </c>
      <c r="H30" s="222">
        <f ca="1">0.001*INDIRECT($B30&amp;"!W6")</f>
        <v>53.153799999999997</v>
      </c>
      <c r="I30" s="10"/>
      <c r="J30" s="223">
        <f ca="1">H30/D30-1</f>
        <v>-1.6829876855366521E-3</v>
      </c>
      <c r="L30" s="74">
        <f ca="1">INDIRECT($B30&amp;"!"&amp;L$3&amp;"6")</f>
        <v>0.97572322399999978</v>
      </c>
      <c r="M30" s="75">
        <f ca="1">INDIRECT($B30&amp;"!"&amp;M$3&amp;"6")</f>
        <v>0.97590032066666665</v>
      </c>
      <c r="N30" s="76">
        <f ca="1">M30-L30</f>
        <v>1.7709666666687607E-4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34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34</v>
      </c>
      <c r="H31" s="222">
        <f ca="1">0.001*INDIRECT($B31&amp;"!W7")</f>
        <v>76.648168000000013</v>
      </c>
      <c r="I31" s="10"/>
      <c r="J31" s="223">
        <f ca="1">H31/D31-1</f>
        <v>-1.6303577064828989E-3</v>
      </c>
      <c r="L31" s="74">
        <f ca="1">INDIRECT($B31&amp;"!"&amp;L$3&amp;"7")</f>
        <v>0.98810872066666655</v>
      </c>
      <c r="M31" s="75">
        <f ca="1">INDIRECT($B31&amp;"!"&amp;M$3&amp;"7")</f>
        <v>0.98845811266666672</v>
      </c>
      <c r="N31" s="76">
        <f ca="1">M31-L31</f>
        <v>3.4939200000017046E-4</v>
      </c>
      <c r="O31" s="221"/>
      <c r="P31" s="4" t="s">
        <v>35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36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36</v>
      </c>
      <c r="H32" s="222">
        <f ca="1">0.001*INDIRECT($B32&amp;"!W8")</f>
        <v>108.70972799999998</v>
      </c>
      <c r="I32" s="10"/>
      <c r="J32" s="223">
        <f ca="1">H32/D32-1</f>
        <v>-1.3995689665626809E-3</v>
      </c>
      <c r="L32" s="74">
        <f ca="1">INDIRECT($B32&amp;"!"&amp;L$3&amp;"8")</f>
        <v>0.99241338533333334</v>
      </c>
      <c r="M32" s="75">
        <f ca="1">INDIRECT($B32&amp;"!"&amp;M$3&amp;"8")</f>
        <v>0.99283938133333327</v>
      </c>
      <c r="N32" s="76">
        <f ca="1">M32-L32</f>
        <v>4.2599599999992854E-4</v>
      </c>
      <c r="O32" s="221"/>
      <c r="P32" s="226">
        <f ca="1">bdrate(L29:L32,D29:D32,M29:M32,H29:H32)</f>
        <v>3.4127534529115877E-4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2" t="s">
        <v>12</v>
      </c>
      <c r="C37" s="283"/>
      <c r="D37" s="284"/>
      <c r="E37" s="3"/>
      <c r="F37" s="282" t="str">
        <f>B37</f>
        <v>breakfast_semitrack</v>
      </c>
      <c r="G37" s="283"/>
      <c r="H37" s="284"/>
      <c r="I37" s="3"/>
      <c r="J37" s="210"/>
      <c r="L37" s="286" t="str">
        <f>F37</f>
        <v>breakfast_semitrack</v>
      </c>
      <c r="M37" s="283"/>
      <c r="N37" s="284"/>
      <c r="O37" s="178"/>
      <c r="P37" s="210"/>
      <c r="U37" s="211"/>
      <c r="V37" s="211"/>
      <c r="X37" s="281"/>
      <c r="Y37" s="279"/>
      <c r="Z37" s="279"/>
    </row>
    <row r="38" spans="2:28" x14ac:dyDescent="0.25">
      <c r="B38" s="278" t="s">
        <v>25</v>
      </c>
      <c r="C38" s="279"/>
      <c r="D38" s="69" t="s">
        <v>26</v>
      </c>
      <c r="E38" s="221"/>
      <c r="F38" s="278" t="s">
        <v>25</v>
      </c>
      <c r="G38" s="279"/>
      <c r="H38" s="69" t="s">
        <v>26</v>
      </c>
      <c r="I38" s="10"/>
      <c r="J38" s="207" t="s">
        <v>27</v>
      </c>
      <c r="L38" s="287" t="s">
        <v>42</v>
      </c>
      <c r="M38" s="279"/>
      <c r="N38" s="288"/>
      <c r="O38" s="67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75" t="s">
        <v>0</v>
      </c>
      <c r="C39" s="99" t="s">
        <v>29</v>
      </c>
      <c r="D39" s="68" t="s">
        <v>30</v>
      </c>
      <c r="E39" s="221"/>
      <c r="F39" s="175" t="s">
        <v>0</v>
      </c>
      <c r="G39" s="99" t="s">
        <v>29</v>
      </c>
      <c r="H39" s="68" t="s">
        <v>30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raht-kFractionBits:20 breakfast_semitrack</v>
      </c>
      <c r="N39" s="177" t="s">
        <v>31</v>
      </c>
      <c r="O39" s="3"/>
      <c r="P39" s="4" t="s">
        <v>22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32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32</v>
      </c>
      <c r="H40" s="222">
        <f ca="1">0.001*INDIRECT($B40&amp;"!W5")</f>
        <v>37.872328000000003</v>
      </c>
      <c r="I40" s="10"/>
      <c r="J40" s="223">
        <f ca="1">H40/D40-1</f>
        <v>-1.9206641323457063E-3</v>
      </c>
      <c r="L40" s="74">
        <f ca="1">INDIRECT($B40&amp;"!"&amp;L$3&amp;"5")</f>
        <v>0.95698564733333324</v>
      </c>
      <c r="M40" s="75">
        <f ca="1">INDIRECT($B40&amp;"!"&amp;M$3&amp;"5")</f>
        <v>0.9570314213333333</v>
      </c>
      <c r="N40" s="76">
        <f ca="1">M40-L40</f>
        <v>4.5774000000053938E-5</v>
      </c>
      <c r="O40" s="221"/>
      <c r="P40" s="223">
        <f ca="1">bdrate(D40:D43,L40:L43,H40:H43,M40:M43)</f>
        <v>-1.1999607875980756E-2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33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33</v>
      </c>
      <c r="H41" s="222">
        <f ca="1">0.001*INDIRECT($B41&amp;"!W6")</f>
        <v>54.587872000000004</v>
      </c>
      <c r="I41" s="10"/>
      <c r="J41" s="223">
        <f ca="1">H41/D41-1</f>
        <v>-1.7134841488086749E-3</v>
      </c>
      <c r="L41" s="74">
        <f ca="1">INDIRECT($B41&amp;"!"&amp;L$3&amp;"6")</f>
        <v>0.9749194326666667</v>
      </c>
      <c r="M41" s="75">
        <f ca="1">INDIRECT($B41&amp;"!"&amp;M$3&amp;"6")</f>
        <v>0.97523187066666672</v>
      </c>
      <c r="N41" s="76">
        <f ca="1">M41-L41</f>
        <v>3.1243800000002597E-4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34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34</v>
      </c>
      <c r="H42" s="222">
        <f ca="1">0.001*INDIRECT($B42&amp;"!W7")</f>
        <v>78.910656000000003</v>
      </c>
      <c r="I42" s="10"/>
      <c r="J42" s="223">
        <f ca="1">H42/D42-1</f>
        <v>-1.6464409921397305E-3</v>
      </c>
      <c r="L42" s="74">
        <f ca="1">INDIRECT($B42&amp;"!"&amp;L$3&amp;"7")</f>
        <v>0.98757303066666668</v>
      </c>
      <c r="M42" s="75">
        <f ca="1">INDIRECT($B42&amp;"!"&amp;M$3&amp;"7")</f>
        <v>0.98799858266666674</v>
      </c>
      <c r="N42" s="76">
        <f ca="1">M42-L42</f>
        <v>4.2555200000005122E-4</v>
      </c>
      <c r="O42" s="221"/>
      <c r="P42" s="4" t="s">
        <v>35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36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36</v>
      </c>
      <c r="H43" s="222">
        <f ca="1">0.001*INDIRECT($B43&amp;"!W8")</f>
        <v>111.989728</v>
      </c>
      <c r="I43" s="10"/>
      <c r="J43" s="223">
        <f ca="1">H43/D43-1</f>
        <v>-1.3778682612414217E-3</v>
      </c>
      <c r="L43" s="74">
        <f ca="1">INDIRECT($B43&amp;"!"&amp;L$3&amp;"8")</f>
        <v>0.99193356466666682</v>
      </c>
      <c r="M43" s="75">
        <f ca="1">INDIRECT($B43&amp;"!"&amp;M$3&amp;"8")</f>
        <v>0.9924088533333334</v>
      </c>
      <c r="N43" s="76">
        <f ca="1">M43-L43</f>
        <v>4.7528866666657343E-4</v>
      </c>
      <c r="O43" s="221"/>
      <c r="P43" s="226">
        <f ca="1">bdrate(L40:L43,D40:D43,M40:M43,H40:H43)</f>
        <v>4.2681570815128467E-4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2" t="s">
        <v>13</v>
      </c>
      <c r="C48" s="283"/>
      <c r="D48" s="284"/>
      <c r="E48" s="3"/>
      <c r="F48" s="282" t="str">
        <f>B48</f>
        <v>cinema_track</v>
      </c>
      <c r="G48" s="283"/>
      <c r="H48" s="284"/>
      <c r="I48" s="3"/>
      <c r="J48" s="210"/>
      <c r="L48" s="286" t="str">
        <f>F48</f>
        <v>cinema_track</v>
      </c>
      <c r="M48" s="283"/>
      <c r="N48" s="284"/>
      <c r="O48" s="178"/>
      <c r="P48" s="210"/>
      <c r="U48" s="211"/>
      <c r="V48" s="211"/>
      <c r="X48" s="281"/>
      <c r="Y48" s="279"/>
      <c r="Z48" s="279"/>
    </row>
    <row r="49" spans="2:28" x14ac:dyDescent="0.25">
      <c r="B49" s="278" t="s">
        <v>25</v>
      </c>
      <c r="C49" s="279"/>
      <c r="D49" s="69" t="s">
        <v>26</v>
      </c>
      <c r="E49" s="221"/>
      <c r="F49" s="278" t="s">
        <v>25</v>
      </c>
      <c r="G49" s="279"/>
      <c r="H49" s="69" t="s">
        <v>26</v>
      </c>
      <c r="I49" s="10"/>
      <c r="J49" s="207" t="s">
        <v>27</v>
      </c>
      <c r="L49" s="287" t="s">
        <v>42</v>
      </c>
      <c r="M49" s="279"/>
      <c r="N49" s="288"/>
      <c r="O49" s="67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75" t="s">
        <v>0</v>
      </c>
      <c r="C50" s="99" t="s">
        <v>29</v>
      </c>
      <c r="D50" s="68" t="s">
        <v>30</v>
      </c>
      <c r="E50" s="221"/>
      <c r="F50" s="175" t="s">
        <v>0</v>
      </c>
      <c r="G50" s="99" t="s">
        <v>29</v>
      </c>
      <c r="H50" s="68" t="s">
        <v>30</v>
      </c>
      <c r="I50" s="10"/>
      <c r="J50" s="73"/>
      <c r="L50" s="176" t="str">
        <f>CONCATENATE(B$2," ",L48)</f>
        <v>MPEG-151 cinema_track</v>
      </c>
      <c r="M50" s="194" t="str">
        <f>CONCATENATE(F$2," ",L48)</f>
        <v>raht-kFractionBits:20 cinema_track</v>
      </c>
      <c r="N50" s="177" t="s">
        <v>31</v>
      </c>
      <c r="O50" s="3"/>
      <c r="P50" s="4" t="s">
        <v>22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32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32</v>
      </c>
      <c r="H51" s="222">
        <f ca="1">0.001*INDIRECT($B51&amp;"!W5")</f>
        <v>27.417736000000001</v>
      </c>
      <c r="I51" s="10"/>
      <c r="J51" s="223">
        <f ca="1">H51/D51-1</f>
        <v>-1.4407828068722095E-3</v>
      </c>
      <c r="L51" s="74">
        <f ca="1">INDIRECT($B51&amp;"!"&amp;L$3&amp;"5")</f>
        <v>0.96903136380952382</v>
      </c>
      <c r="M51" s="75">
        <f ca="1">INDIRECT($B51&amp;"!"&amp;M$3&amp;"5")</f>
        <v>0.96906233476190506</v>
      </c>
      <c r="N51" s="76">
        <f ca="1">M51-L51</f>
        <v>3.0970952381248473E-5</v>
      </c>
      <c r="O51" s="221"/>
      <c r="P51" s="223">
        <f ca="1">bdrate(D51:D54,L51:L54,H51:H54,M51:M54)</f>
        <v>-9.0674632941184496E-3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33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33</v>
      </c>
      <c r="H52" s="222">
        <f ca="1">0.001*INDIRECT($B52&amp;"!W6")</f>
        <v>39.677615999999993</v>
      </c>
      <c r="I52" s="10"/>
      <c r="J52" s="223">
        <f ca="1">H52/D52-1</f>
        <v>-1.3635428273661709E-3</v>
      </c>
      <c r="L52" s="74">
        <f ca="1">INDIRECT($B52&amp;"!"&amp;L$3&amp;"6")</f>
        <v>0.98082668380952365</v>
      </c>
      <c r="M52" s="75">
        <f ca="1">INDIRECT($B52&amp;"!"&amp;M$3&amp;"6")</f>
        <v>0.98089687666666658</v>
      </c>
      <c r="N52" s="76">
        <f ca="1">M52-L52</f>
        <v>7.019285714293666E-5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34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34</v>
      </c>
      <c r="H53" s="222">
        <f ca="1">0.001*INDIRECT($B53&amp;"!W7")</f>
        <v>59.474360000000004</v>
      </c>
      <c r="I53" s="10"/>
      <c r="J53" s="223">
        <f ca="1">H53/D53-1</f>
        <v>-1.3034662287657595E-3</v>
      </c>
      <c r="L53" s="74">
        <f ca="1">INDIRECT($B53&amp;"!"&amp;L$3&amp;"7")</f>
        <v>0.98939370380952374</v>
      </c>
      <c r="M53" s="75">
        <f ca="1">INDIRECT($B53&amp;"!"&amp;M$3&amp;"7")</f>
        <v>0.98967564809523789</v>
      </c>
      <c r="N53" s="76">
        <f ca="1">M53-L53</f>
        <v>2.8194428571415298E-4</v>
      </c>
      <c r="O53" s="221"/>
      <c r="P53" s="4" t="s">
        <v>35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36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36</v>
      </c>
      <c r="H54" s="222">
        <f ca="1">0.001*INDIRECT($B54&amp;"!W8")</f>
        <v>86.901032000000015</v>
      </c>
      <c r="I54" s="10"/>
      <c r="J54" s="223">
        <f ca="1">H54/D54-1</f>
        <v>-1.040928281062059E-3</v>
      </c>
      <c r="L54" s="74">
        <f ca="1">INDIRECT($B54&amp;"!"&amp;L$3&amp;"8")</f>
        <v>0.99380515857142848</v>
      </c>
      <c r="M54" s="75">
        <f ca="1">INDIRECT($B54&amp;"!"&amp;M$3&amp;"8")</f>
        <v>0.99411495142857143</v>
      </c>
      <c r="N54" s="76">
        <f ca="1">M54-L54</f>
        <v>3.0979285714294313E-4</v>
      </c>
      <c r="O54" s="221"/>
      <c r="P54" s="226">
        <f ca="1">bdrate(L51:L54,D51:D54,M51:M54,H51:H54)</f>
        <v>2.394503580536167E-4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2" t="s">
        <v>14</v>
      </c>
      <c r="C59" s="283"/>
      <c r="D59" s="284"/>
      <c r="E59" s="3"/>
      <c r="F59" s="282" t="str">
        <f>B59</f>
        <v>cinema_semitrack</v>
      </c>
      <c r="G59" s="283"/>
      <c r="H59" s="284"/>
      <c r="I59" s="3"/>
      <c r="J59" s="210"/>
      <c r="L59" s="286" t="str">
        <f>F59</f>
        <v>cinema_semitrack</v>
      </c>
      <c r="M59" s="283"/>
      <c r="N59" s="284"/>
      <c r="O59" s="178"/>
      <c r="P59" s="210"/>
      <c r="U59" s="211"/>
      <c r="V59" s="211"/>
      <c r="X59" s="281"/>
      <c r="Y59" s="279"/>
      <c r="Z59" s="279"/>
    </row>
    <row r="60" spans="2:28" x14ac:dyDescent="0.25">
      <c r="B60" s="278" t="s">
        <v>25</v>
      </c>
      <c r="C60" s="279"/>
      <c r="D60" s="69" t="s">
        <v>26</v>
      </c>
      <c r="E60" s="221"/>
      <c r="F60" s="278" t="s">
        <v>25</v>
      </c>
      <c r="G60" s="279"/>
      <c r="H60" s="69" t="s">
        <v>26</v>
      </c>
      <c r="I60" s="10"/>
      <c r="J60" s="207" t="s">
        <v>27</v>
      </c>
      <c r="L60" s="287" t="s">
        <v>42</v>
      </c>
      <c r="M60" s="279"/>
      <c r="N60" s="288"/>
      <c r="O60" s="67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75" t="s">
        <v>0</v>
      </c>
      <c r="C61" s="99" t="s">
        <v>29</v>
      </c>
      <c r="D61" s="68" t="s">
        <v>30</v>
      </c>
      <c r="E61" s="221"/>
      <c r="F61" s="175" t="s">
        <v>0</v>
      </c>
      <c r="G61" s="99" t="s">
        <v>29</v>
      </c>
      <c r="H61" s="68" t="s">
        <v>30</v>
      </c>
      <c r="I61" s="10"/>
      <c r="J61" s="73"/>
      <c r="L61" s="176" t="str">
        <f>CONCATENATE(B$2," ",L59)</f>
        <v>MPEG-151 cinema_semitrack</v>
      </c>
      <c r="M61" s="194" t="str">
        <f>CONCATENATE(F$2," ",L59)</f>
        <v>raht-kFractionBits:20 cinema_semitrack</v>
      </c>
      <c r="N61" s="177" t="s">
        <v>31</v>
      </c>
      <c r="O61" s="3"/>
      <c r="P61" s="4" t="s">
        <v>22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32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32</v>
      </c>
      <c r="H62" s="222">
        <f ca="1">0.001*INDIRECT($B62&amp;"!W5")</f>
        <v>28.276047999999999</v>
      </c>
      <c r="I62" s="10"/>
      <c r="J62" s="223">
        <f ca="1">H62/D62-1</f>
        <v>-1.440838330593941E-3</v>
      </c>
      <c r="L62" s="74">
        <f ca="1">INDIRECT($B62&amp;"!"&amp;L$3&amp;"5")</f>
        <v>0.96755116761904758</v>
      </c>
      <c r="M62" s="75">
        <f ca="1">INDIRECT($B62&amp;"!"&amp;M$3&amp;"5")</f>
        <v>0.96771701380952402</v>
      </c>
      <c r="N62" s="76">
        <f ca="1">M62-L62</f>
        <v>1.6584619047643745E-4</v>
      </c>
      <c r="O62" s="221"/>
      <c r="P62" s="223">
        <f ca="1">bdrate(D62:D65,L62:L65,H62:H65,M62:M65)</f>
        <v>-1.1799226709036215E-2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33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33</v>
      </c>
      <c r="H63" s="222">
        <f ca="1">0.001*INDIRECT($B63&amp;"!W6")</f>
        <v>41.070520000000002</v>
      </c>
      <c r="I63" s="10"/>
      <c r="J63" s="223">
        <f ca="1">H63/D63-1</f>
        <v>-1.3606805153273394E-3</v>
      </c>
      <c r="L63" s="74">
        <f ca="1">INDIRECT($B63&amp;"!"&amp;L$3&amp;"6")</f>
        <v>0.97986977619047599</v>
      </c>
      <c r="M63" s="75">
        <f ca="1">INDIRECT($B63&amp;"!"&amp;M$3&amp;"6")</f>
        <v>0.98001915476190471</v>
      </c>
      <c r="N63" s="76">
        <f ca="1">M63-L63</f>
        <v>1.4937857142871547E-4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34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34</v>
      </c>
      <c r="H64" s="222">
        <f ca="1">0.001*INDIRECT($B64&amp;"!W7")</f>
        <v>61.787448000000005</v>
      </c>
      <c r="I64" s="10"/>
      <c r="J64" s="223">
        <f ca="1">H64/D64-1</f>
        <v>-1.2542140116614808E-3</v>
      </c>
      <c r="L64" s="74">
        <f ca="1">INDIRECT($B64&amp;"!"&amp;L$3&amp;"7")</f>
        <v>0.98891836142857159</v>
      </c>
      <c r="M64" s="75">
        <f ca="1">INDIRECT($B64&amp;"!"&amp;M$3&amp;"7")</f>
        <v>0.98923608190476187</v>
      </c>
      <c r="N64" s="76">
        <f ca="1">M64-L64</f>
        <v>3.1772047619027521E-4</v>
      </c>
      <c r="O64" s="221"/>
      <c r="P64" s="4" t="s">
        <v>35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36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36</v>
      </c>
      <c r="H65" s="222">
        <f ca="1">0.001*INDIRECT($B65&amp;"!W8")</f>
        <v>90.327991999999995</v>
      </c>
      <c r="I65" s="10"/>
      <c r="J65" s="223">
        <f ca="1">H65/D65-1</f>
        <v>-9.8176488518297855E-4</v>
      </c>
      <c r="L65" s="74">
        <f ca="1">INDIRECT($B65&amp;"!"&amp;L$3&amp;"8")</f>
        <v>0.99346047666666659</v>
      </c>
      <c r="M65" s="75">
        <f ca="1">INDIRECT($B65&amp;"!"&amp;M$3&amp;"8")</f>
        <v>0.99385043714285737</v>
      </c>
      <c r="N65" s="76">
        <f ca="1">M65-L65</f>
        <v>3.8996047619077601E-4</v>
      </c>
      <c r="O65" s="221"/>
      <c r="P65" s="226">
        <f ca="1">bdrate(L62:L65,D62:D65,M62:M65,H62:H65)</f>
        <v>3.0575475761174253E-4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2" t="s">
        <v>15</v>
      </c>
      <c r="C70" s="283"/>
      <c r="D70" s="284"/>
      <c r="E70" s="3"/>
      <c r="F70" s="282" t="str">
        <f>B70</f>
        <v>breakdance_track</v>
      </c>
      <c r="G70" s="283"/>
      <c r="H70" s="284"/>
      <c r="I70" s="3"/>
      <c r="J70" s="210"/>
      <c r="L70" s="286" t="str">
        <f>F70</f>
        <v>breakdance_track</v>
      </c>
      <c r="M70" s="283"/>
      <c r="N70" s="284"/>
      <c r="O70" s="178"/>
      <c r="P70" s="210"/>
      <c r="U70" s="211"/>
      <c r="V70" s="211"/>
      <c r="X70" s="281"/>
      <c r="Y70" s="279"/>
      <c r="Z70" s="279"/>
    </row>
    <row r="71" spans="2:28" x14ac:dyDescent="0.25">
      <c r="B71" s="278" t="s">
        <v>25</v>
      </c>
      <c r="C71" s="279"/>
      <c r="D71" s="69" t="s">
        <v>26</v>
      </c>
      <c r="E71" s="221"/>
      <c r="F71" s="278" t="s">
        <v>25</v>
      </c>
      <c r="G71" s="279"/>
      <c r="H71" s="69" t="s">
        <v>26</v>
      </c>
      <c r="I71" s="10"/>
      <c r="J71" s="207" t="s">
        <v>27</v>
      </c>
      <c r="L71" s="287" t="s">
        <v>42</v>
      </c>
      <c r="M71" s="279"/>
      <c r="N71" s="288"/>
      <c r="O71" s="67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75" t="s">
        <v>0</v>
      </c>
      <c r="C72" s="99" t="s">
        <v>29</v>
      </c>
      <c r="D72" s="68" t="s">
        <v>30</v>
      </c>
      <c r="E72" s="221"/>
      <c r="F72" s="175" t="s">
        <v>0</v>
      </c>
      <c r="G72" s="99" t="s">
        <v>29</v>
      </c>
      <c r="H72" s="68" t="s">
        <v>30</v>
      </c>
      <c r="I72" s="10"/>
      <c r="J72" s="73"/>
      <c r="L72" s="176" t="str">
        <f>CONCATENATE(B$2," ",L70)</f>
        <v>MPEG-151 breakdance_track</v>
      </c>
      <c r="M72" s="194" t="str">
        <f>CONCATENATE(F$2," ",L70)</f>
        <v>raht-kFractionBits:20 breakdance_track</v>
      </c>
      <c r="N72" s="177" t="s">
        <v>31</v>
      </c>
      <c r="O72" s="3"/>
      <c r="P72" s="4" t="s">
        <v>22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32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32</v>
      </c>
      <c r="H73" s="222">
        <f ca="1">0.001*INDIRECT($B73&amp;"!W5")</f>
        <v>126.30592</v>
      </c>
      <c r="I73" s="10"/>
      <c r="J73" s="223">
        <f ca="1">H73/D73-1</f>
        <v>-2.1834962218103549E-3</v>
      </c>
      <c r="L73" s="74">
        <f ca="1">INDIRECT($B73&amp;"!"&amp;L$3&amp;"5")</f>
        <v>0.93688656531250003</v>
      </c>
      <c r="M73" s="75">
        <f ca="1">INDIRECT($B73&amp;"!"&amp;M$3&amp;"5")</f>
        <v>0.93706721781249991</v>
      </c>
      <c r="N73" s="76">
        <f ca="1">M73-L73</f>
        <v>1.806524999998782E-4</v>
      </c>
      <c r="O73" s="221"/>
      <c r="P73" s="223">
        <f ca="1">bdrate(D73:D76,L73:L76,H73:H76,M73:M76)</f>
        <v>-8.1322512753726484E-3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33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33</v>
      </c>
      <c r="H74" s="222">
        <f ca="1">0.001*INDIRECT($B74&amp;"!W6")</f>
        <v>180.82447199999999</v>
      </c>
      <c r="I74" s="10"/>
      <c r="J74" s="223">
        <f ca="1">H74/D74-1</f>
        <v>-2.0681766275113533E-3</v>
      </c>
      <c r="L74" s="74">
        <f ca="1">INDIRECT($B74&amp;"!"&amp;L$3&amp;"6")</f>
        <v>0.97254385749999983</v>
      </c>
      <c r="M74" s="75">
        <f ca="1">INDIRECT($B74&amp;"!"&amp;M$3&amp;"6")</f>
        <v>0.97289961375</v>
      </c>
      <c r="N74" s="76">
        <f ca="1">M74-L74</f>
        <v>3.5575625000017208E-4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34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34</v>
      </c>
      <c r="H75" s="222">
        <f ca="1">0.001*INDIRECT($B75&amp;"!W7")</f>
        <v>255.75700000000001</v>
      </c>
      <c r="I75" s="10"/>
      <c r="J75" s="223">
        <f ca="1">H75/D75-1</f>
        <v>-2.0286183590616513E-3</v>
      </c>
      <c r="L75" s="74">
        <f ca="1">INDIRECT($B75&amp;"!"&amp;L$3&amp;"7")</f>
        <v>0.98944849312499994</v>
      </c>
      <c r="M75" s="75">
        <f ca="1">INDIRECT($B75&amp;"!"&amp;M$3&amp;"7")</f>
        <v>0.98979419281249992</v>
      </c>
      <c r="N75" s="76">
        <f ca="1">M75-L75</f>
        <v>3.4569968749997848E-4</v>
      </c>
      <c r="O75" s="221"/>
      <c r="P75" s="4" t="s">
        <v>35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36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36</v>
      </c>
      <c r="H76" s="222">
        <f ca="1">0.001*INDIRECT($B76&amp;"!W8")</f>
        <v>355.70987200000002</v>
      </c>
      <c r="I76" s="10"/>
      <c r="J76" s="223">
        <f ca="1">H76/D76-1</f>
        <v>-2.0282756456408979E-3</v>
      </c>
      <c r="L76" s="74">
        <f ca="1">INDIRECT($B76&amp;"!"&amp;L$3&amp;"8")</f>
        <v>0.99455648124999985</v>
      </c>
      <c r="M76" s="75">
        <f ca="1">INDIRECT($B76&amp;"!"&amp;M$3&amp;"8")</f>
        <v>0.99492763312499988</v>
      </c>
      <c r="N76" s="76">
        <f ca="1">M76-L76</f>
        <v>3.7115187500003088E-4</v>
      </c>
      <c r="O76" s="221"/>
      <c r="P76" s="226">
        <f ca="1">bdrate(L73:L76,D73:D76,M73:M76,H73:H76)</f>
        <v>4.4419648775306797E-4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2" t="s">
        <v>16</v>
      </c>
      <c r="C81" s="283"/>
      <c r="D81" s="284"/>
      <c r="E81" s="3"/>
      <c r="F81" s="282" t="str">
        <f>B81</f>
        <v>breakdance_semitrack</v>
      </c>
      <c r="G81" s="283"/>
      <c r="H81" s="284"/>
      <c r="I81" s="3"/>
      <c r="J81" s="210"/>
      <c r="L81" s="286" t="str">
        <f>F81</f>
        <v>breakdance_semitrack</v>
      </c>
      <c r="M81" s="283"/>
      <c r="N81" s="284"/>
      <c r="O81" s="178"/>
      <c r="P81" s="210"/>
      <c r="U81" s="211"/>
      <c r="V81" s="211"/>
      <c r="X81" s="281"/>
      <c r="Y81" s="279"/>
      <c r="Z81" s="279"/>
    </row>
    <row r="82" spans="2:28" x14ac:dyDescent="0.25">
      <c r="B82" s="278" t="s">
        <v>25</v>
      </c>
      <c r="C82" s="279"/>
      <c r="D82" s="69" t="s">
        <v>26</v>
      </c>
      <c r="E82" s="221"/>
      <c r="F82" s="278" t="s">
        <v>25</v>
      </c>
      <c r="G82" s="279"/>
      <c r="H82" s="69" t="s">
        <v>26</v>
      </c>
      <c r="I82" s="10"/>
      <c r="J82" s="207" t="s">
        <v>27</v>
      </c>
      <c r="L82" s="287" t="s">
        <v>42</v>
      </c>
      <c r="M82" s="279"/>
      <c r="N82" s="288"/>
      <c r="O82" s="67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75" t="s">
        <v>0</v>
      </c>
      <c r="C83" s="99" t="s">
        <v>29</v>
      </c>
      <c r="D83" s="68" t="s">
        <v>30</v>
      </c>
      <c r="E83" s="221"/>
      <c r="F83" s="175" t="s">
        <v>0</v>
      </c>
      <c r="G83" s="99" t="s">
        <v>29</v>
      </c>
      <c r="H83" s="68" t="s">
        <v>30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raht-kFractionBits:20 breakdance_semitrack</v>
      </c>
      <c r="N83" s="177" t="s">
        <v>31</v>
      </c>
      <c r="O83" s="3"/>
      <c r="P83" s="4" t="s">
        <v>22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32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32</v>
      </c>
      <c r="H84" s="222">
        <f ca="1">0.001*INDIRECT($B84&amp;"!W5")</f>
        <v>132.18955199999999</v>
      </c>
      <c r="I84" s="10"/>
      <c r="J84" s="223">
        <f ca="1">H84/D84-1</f>
        <v>-2.1494282936217468E-3</v>
      </c>
      <c r="L84" s="74">
        <f ca="1">INDIRECT($B84&amp;"!"&amp;L$3&amp;"5")</f>
        <v>0.92944511875000002</v>
      </c>
      <c r="M84" s="75">
        <f ca="1">INDIRECT($B84&amp;"!"&amp;M$3&amp;"5")</f>
        <v>0.92959751562499993</v>
      </c>
      <c r="N84" s="76">
        <f ca="1">M84-L84</f>
        <v>1.5239687499990495E-4</v>
      </c>
      <c r="O84" s="221"/>
      <c r="P84" s="223">
        <f ca="1">bdrate(D84:D87,L84:L87,H84:H87,M84:M87)</f>
        <v>-7.8425485211791601E-3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33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33</v>
      </c>
      <c r="H85" s="222">
        <f ca="1">0.001*INDIRECT($B85&amp;"!W6")</f>
        <v>189.39303200000001</v>
      </c>
      <c r="I85" s="10"/>
      <c r="J85" s="223">
        <f ca="1">H85/D85-1</f>
        <v>-2.0234692247279584E-3</v>
      </c>
      <c r="L85" s="74">
        <f ca="1">INDIRECT($B85&amp;"!"&amp;L$3&amp;"6")</f>
        <v>0.96953595656249991</v>
      </c>
      <c r="M85" s="75">
        <f ca="1">INDIRECT($B85&amp;"!"&amp;M$3&amp;"6")</f>
        <v>0.96992496562500019</v>
      </c>
      <c r="N85" s="76">
        <f ca="1">M85-L85</f>
        <v>3.8900906250027845E-4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34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34</v>
      </c>
      <c r="H86" s="222">
        <f ca="1">0.001*INDIRECT($B86&amp;"!W7")</f>
        <v>267.70935200000002</v>
      </c>
      <c r="I86" s="10"/>
      <c r="J86" s="223">
        <f ca="1">H86/D86-1</f>
        <v>-1.9914142497733378E-3</v>
      </c>
      <c r="L86" s="74">
        <f ca="1">INDIRECT($B86&amp;"!"&amp;L$3&amp;"7")</f>
        <v>0.98823150374999991</v>
      </c>
      <c r="M86" s="75">
        <f ca="1">INDIRECT($B86&amp;"!"&amp;M$3&amp;"7")</f>
        <v>0.98859655531250001</v>
      </c>
      <c r="N86" s="76">
        <f ca="1">M86-L86</f>
        <v>3.6505156250010717E-4</v>
      </c>
      <c r="O86" s="221"/>
      <c r="P86" s="4" t="s">
        <v>35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36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36</v>
      </c>
      <c r="H87" s="222">
        <f ca="1">0.001*INDIRECT($B87&amp;"!W8")</f>
        <v>371.78708800000004</v>
      </c>
      <c r="I87" s="10"/>
      <c r="J87" s="223">
        <f ca="1">H87/D87-1</f>
        <v>-1.9962914848414837E-3</v>
      </c>
      <c r="L87" s="74">
        <f ca="1">INDIRECT($B87&amp;"!"&amp;L$3&amp;"8")</f>
        <v>0.99383825499999989</v>
      </c>
      <c r="M87" s="75">
        <f ca="1">INDIRECT($B87&amp;"!"&amp;M$3&amp;"8")</f>
        <v>0.99423508656249981</v>
      </c>
      <c r="N87" s="76">
        <f ca="1">M87-L87</f>
        <v>3.9683156249992191E-4</v>
      </c>
      <c r="O87" s="221"/>
      <c r="P87" s="226">
        <f ca="1">bdrate(L84:L87,D84:D87,M84:M87,H84:H87)</f>
        <v>4.7573043450355179E-4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2" t="s">
        <v>17</v>
      </c>
      <c r="C92" s="283"/>
      <c r="D92" s="284"/>
      <c r="E92" s="3"/>
      <c r="F92" s="282" t="str">
        <f>B92</f>
        <v>bartender_track</v>
      </c>
      <c r="G92" s="283"/>
      <c r="H92" s="284"/>
      <c r="I92" s="3"/>
      <c r="J92" s="210"/>
      <c r="L92" s="286" t="str">
        <f>F92</f>
        <v>bartender_track</v>
      </c>
      <c r="M92" s="283"/>
      <c r="N92" s="284"/>
      <c r="O92" s="178"/>
      <c r="P92" s="210"/>
      <c r="U92" s="211"/>
      <c r="V92" s="211"/>
      <c r="X92" s="281"/>
      <c r="Y92" s="279"/>
      <c r="Z92" s="279"/>
    </row>
    <row r="93" spans="2:28" x14ac:dyDescent="0.25">
      <c r="B93" s="278" t="s">
        <v>25</v>
      </c>
      <c r="C93" s="279"/>
      <c r="D93" s="69" t="s">
        <v>26</v>
      </c>
      <c r="E93" s="221"/>
      <c r="F93" s="278" t="s">
        <v>25</v>
      </c>
      <c r="G93" s="279"/>
      <c r="H93" s="69" t="s">
        <v>26</v>
      </c>
      <c r="I93" s="10"/>
      <c r="J93" s="207" t="s">
        <v>27</v>
      </c>
      <c r="L93" s="287" t="s">
        <v>42</v>
      </c>
      <c r="M93" s="279"/>
      <c r="N93" s="288"/>
      <c r="O93" s="67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75" t="s">
        <v>0</v>
      </c>
      <c r="C94" s="99" t="s">
        <v>29</v>
      </c>
      <c r="D94" s="68" t="s">
        <v>30</v>
      </c>
      <c r="E94" s="221"/>
      <c r="F94" s="175" t="s">
        <v>0</v>
      </c>
      <c r="G94" s="99" t="s">
        <v>29</v>
      </c>
      <c r="H94" s="68" t="s">
        <v>30</v>
      </c>
      <c r="I94" s="10"/>
      <c r="J94" s="73"/>
      <c r="L94" s="176" t="str">
        <f>CONCATENATE(B$2," ",L92)</f>
        <v>MPEG-151 bartender_track</v>
      </c>
      <c r="M94" s="194" t="str">
        <f>CONCATENATE(F$2," ",L92)</f>
        <v>raht-kFractionBits:20 bartender_track</v>
      </c>
      <c r="N94" s="177" t="s">
        <v>31</v>
      </c>
      <c r="O94" s="3"/>
      <c r="P94" s="4" t="s">
        <v>22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32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32</v>
      </c>
      <c r="H95" s="222">
        <f ca="1">0.001*INDIRECT($B95&amp;"!W5")</f>
        <v>37.904303999999996</v>
      </c>
      <c r="I95" s="10"/>
      <c r="J95" s="223">
        <f ca="1">H95/D95-1</f>
        <v>-1.1653679953014251E-3</v>
      </c>
      <c r="L95" s="74">
        <f ca="1">INDIRECT($B95&amp;"!"&amp;L$3&amp;"5")</f>
        <v>0.97019467904761891</v>
      </c>
      <c r="M95" s="75">
        <f ca="1">INDIRECT($B95&amp;"!"&amp;M$3&amp;"5")</f>
        <v>0.97014456142857119</v>
      </c>
      <c r="N95" s="76">
        <f ca="1">M95-L95</f>
        <v>-5.0117619047718165E-5</v>
      </c>
      <c r="O95" s="221"/>
      <c r="P95" s="223">
        <f ca="1">bdrate(D95:D98,L95:L98,H95:H98,M95:M98)</f>
        <v>-9.3471626218925019E-3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33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33</v>
      </c>
      <c r="H96" s="222">
        <f ca="1">0.001*INDIRECT($B96&amp;"!W6")</f>
        <v>56.021999999999998</v>
      </c>
      <c r="I96" s="10"/>
      <c r="J96" s="223">
        <f ca="1">H96/D96-1</f>
        <v>-1.059744694108411E-3</v>
      </c>
      <c r="L96" s="74">
        <f ca="1">INDIRECT($B96&amp;"!"&amp;L$3&amp;"6")</f>
        <v>0.98123514571428549</v>
      </c>
      <c r="M96" s="75">
        <f ca="1">INDIRECT($B96&amp;"!"&amp;M$3&amp;"6")</f>
        <v>0.98141200714285703</v>
      </c>
      <c r="N96" s="76">
        <f ca="1">M96-L96</f>
        <v>1.7686142857153975E-4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34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34</v>
      </c>
      <c r="H97" s="222">
        <f ca="1">0.001*INDIRECT($B97&amp;"!W7")</f>
        <v>83.811503999999999</v>
      </c>
      <c r="I97" s="10"/>
      <c r="J97" s="223">
        <f ca="1">H97/D97-1</f>
        <v>-1.0478261255120191E-3</v>
      </c>
      <c r="L97" s="74">
        <f ca="1">INDIRECT($B97&amp;"!"&amp;L$3&amp;"7")</f>
        <v>0.99006418190476186</v>
      </c>
      <c r="M97" s="75">
        <f ca="1">INDIRECT($B97&amp;"!"&amp;M$3&amp;"7")</f>
        <v>0.9902724047619047</v>
      </c>
      <c r="N97" s="76">
        <f ca="1">M97-L97</f>
        <v>2.0822285714283684E-4</v>
      </c>
      <c r="O97" s="221"/>
      <c r="P97" s="4" t="s">
        <v>35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36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36</v>
      </c>
      <c r="H98" s="222">
        <f ca="1">0.001*INDIRECT($B98&amp;"!W8")</f>
        <v>121.28760000000001</v>
      </c>
      <c r="I98" s="10"/>
      <c r="J98" s="223">
        <f ca="1">H98/D98-1</f>
        <v>-8.4823723701488163E-4</v>
      </c>
      <c r="L98" s="74">
        <f ca="1">INDIRECT($B98&amp;"!"&amp;L$3&amp;"8")</f>
        <v>0.99394777333333351</v>
      </c>
      <c r="M98" s="75">
        <f ca="1">INDIRECT($B98&amp;"!"&amp;M$3&amp;"8")</f>
        <v>0.99421466952380955</v>
      </c>
      <c r="N98" s="76">
        <f ca="1">M98-L98</f>
        <v>2.668961904760403E-4</v>
      </c>
      <c r="O98" s="221"/>
      <c r="P98" s="226">
        <f ca="1">bdrate(L95:L98,D95:D98,M95:M98,H95:H98)</f>
        <v>2.1467128647811862E-4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2" t="s">
        <v>18</v>
      </c>
      <c r="C103" s="283"/>
      <c r="D103" s="284"/>
      <c r="E103" s="3"/>
      <c r="F103" s="282" t="str">
        <f>B103</f>
        <v>bartender_semitrack</v>
      </c>
      <c r="G103" s="283"/>
      <c r="H103" s="284"/>
      <c r="I103" s="3"/>
      <c r="J103" s="210"/>
      <c r="L103" s="286" t="str">
        <f>F103</f>
        <v>bartender_semitrack</v>
      </c>
      <c r="M103" s="283"/>
      <c r="N103" s="284"/>
      <c r="O103" s="178"/>
      <c r="P103" s="210"/>
      <c r="U103" s="211"/>
      <c r="V103" s="211"/>
      <c r="X103" s="281"/>
      <c r="Y103" s="279"/>
      <c r="Z103" s="279"/>
    </row>
    <row r="104" spans="2:28" x14ac:dyDescent="0.25">
      <c r="B104" s="278" t="s">
        <v>25</v>
      </c>
      <c r="C104" s="279"/>
      <c r="D104" s="69" t="s">
        <v>26</v>
      </c>
      <c r="E104" s="221"/>
      <c r="F104" s="278" t="s">
        <v>25</v>
      </c>
      <c r="G104" s="279"/>
      <c r="H104" s="69" t="s">
        <v>26</v>
      </c>
      <c r="I104" s="10"/>
      <c r="J104" s="207" t="s">
        <v>27</v>
      </c>
      <c r="L104" s="287" t="s">
        <v>42</v>
      </c>
      <c r="M104" s="279"/>
      <c r="N104" s="288"/>
      <c r="O104" s="67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75" t="s">
        <v>0</v>
      </c>
      <c r="C105" s="99" t="s">
        <v>29</v>
      </c>
      <c r="D105" s="68" t="s">
        <v>30</v>
      </c>
      <c r="E105" s="221"/>
      <c r="F105" s="175" t="s">
        <v>0</v>
      </c>
      <c r="G105" s="99" t="s">
        <v>29</v>
      </c>
      <c r="H105" s="68" t="s">
        <v>30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raht-kFractionBits:20 bartender_semitrack</v>
      </c>
      <c r="N105" s="177" t="s">
        <v>31</v>
      </c>
      <c r="O105" s="3"/>
      <c r="P105" s="4" t="s">
        <v>22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32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32</v>
      </c>
      <c r="H106" s="222">
        <f ca="1">0.001*INDIRECT($B106&amp;"!W5")</f>
        <v>39.078191999999994</v>
      </c>
      <c r="I106" s="10"/>
      <c r="J106" s="223">
        <f ca="1">H106/D106-1</f>
        <v>-1.1493959076928073E-3</v>
      </c>
      <c r="L106" s="74">
        <f ca="1">INDIRECT($B106&amp;"!"&amp;L$3&amp;"5")</f>
        <v>0.96837816095238116</v>
      </c>
      <c r="M106" s="75">
        <f ca="1">INDIRECT($B106&amp;"!"&amp;M$3&amp;"5")</f>
        <v>0.96845465285714294</v>
      </c>
      <c r="N106" s="76">
        <f ca="1">M106-L106</f>
        <v>7.6491904761777363E-5</v>
      </c>
      <c r="O106" s="221"/>
      <c r="P106" s="223">
        <f ca="1">bdrate(D106:D109,L106:L109,H106:H109,M106:M109)</f>
        <v>-8.9268025977186083E-3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33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33</v>
      </c>
      <c r="H107" s="222">
        <f ca="1">0.001*INDIRECT($B107&amp;"!W6")</f>
        <v>57.88199199999999</v>
      </c>
      <c r="I107" s="10"/>
      <c r="J107" s="223">
        <f ca="1">H107/D107-1</f>
        <v>-1.0490349996351567E-3</v>
      </c>
      <c r="L107" s="74">
        <f ca="1">INDIRECT($B107&amp;"!"&amp;L$3&amp;"6")</f>
        <v>0.98000944999999984</v>
      </c>
      <c r="M107" s="75">
        <f ca="1">INDIRECT($B107&amp;"!"&amp;M$3&amp;"6")</f>
        <v>0.98016943523809508</v>
      </c>
      <c r="N107" s="76">
        <f ca="1">M107-L107</f>
        <v>1.5998523809523935E-4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34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34</v>
      </c>
      <c r="H108" s="222">
        <f ca="1">0.001*INDIRECT($B108&amp;"!W7")</f>
        <v>86.779640000000001</v>
      </c>
      <c r="I108" s="10"/>
      <c r="J108" s="223">
        <f ca="1">H108/D108-1</f>
        <v>-1.0574698925438497E-3</v>
      </c>
      <c r="L108" s="74">
        <f ca="1">INDIRECT($B108&amp;"!"&amp;L$3&amp;"7")</f>
        <v>0.98935317476190476</v>
      </c>
      <c r="M108" s="75">
        <f ca="1">INDIRECT($B108&amp;"!"&amp;M$3&amp;"7")</f>
        <v>0.98953771666666668</v>
      </c>
      <c r="N108" s="76">
        <f ca="1">M108-L108</f>
        <v>1.8454190476191457E-4</v>
      </c>
      <c r="O108" s="221"/>
      <c r="P108" s="4" t="s">
        <v>35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36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36</v>
      </c>
      <c r="H109" s="222">
        <f ca="1">0.001*INDIRECT($B109&amp;"!W8")</f>
        <v>125.57141600000001</v>
      </c>
      <c r="I109" s="10"/>
      <c r="J109" s="223">
        <f ca="1">H109/D109-1</f>
        <v>-8.2873705412644938E-4</v>
      </c>
      <c r="L109" s="74">
        <f ca="1">INDIRECT($B109&amp;"!"&amp;L$3&amp;"8")</f>
        <v>0.99349843380952385</v>
      </c>
      <c r="M109" s="75">
        <f ca="1">INDIRECT($B109&amp;"!"&amp;M$3&amp;"8")</f>
        <v>0.99377431047619036</v>
      </c>
      <c r="N109" s="76">
        <f ca="1">M109-L109</f>
        <v>2.7587666666650801E-4</v>
      </c>
      <c r="O109" s="221"/>
      <c r="P109" s="226">
        <f ca="1">bdrate(L106:L109,D106:D109,M106:M109,H106:H109)</f>
        <v>2.1365564943409687E-4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B15:D15"/>
    <mergeCell ref="F48:H48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08" bestFit="1" customWidth="1"/>
    <col min="2" max="2" width="6.59765625" style="208" customWidth="1"/>
    <col min="3" max="3" width="9.3984375" style="208" customWidth="1"/>
    <col min="4" max="4" width="14.3984375" style="208" customWidth="1"/>
    <col min="5" max="5" width="4.59765625" style="208" customWidth="1"/>
    <col min="6" max="6" width="6.59765625" style="208" customWidth="1"/>
    <col min="7" max="7" width="9.3984375" style="208" customWidth="1"/>
    <col min="8" max="8" width="14.3984375" style="208" customWidth="1"/>
    <col min="9" max="9" width="4.59765625" style="208" customWidth="1"/>
    <col min="10" max="10" width="9.59765625" style="208" customWidth="1"/>
    <col min="11" max="11" width="4.59765625" style="208" customWidth="1"/>
    <col min="12" max="12" width="14.3984375" style="208" bestFit="1" customWidth="1"/>
    <col min="13" max="13" width="16.09765625" style="208" bestFit="1" customWidth="1"/>
    <col min="14" max="14" width="7.59765625" style="208" bestFit="1" customWidth="1"/>
    <col min="15" max="15" width="4.59765625" style="208" customWidth="1"/>
    <col min="16" max="16" width="9.59765625" style="208" bestFit="1" customWidth="1"/>
    <col min="17" max="17" width="4.59765625" style="208" customWidth="1"/>
    <col min="18" max="18" width="84.59765625" style="208" customWidth="1"/>
    <col min="19" max="19" width="6.5" style="208" bestFit="1" customWidth="1"/>
    <col min="20" max="20" width="9.59765625" style="208" bestFit="1" customWidth="1"/>
    <col min="21" max="21" width="1.59765625" style="208" bestFit="1" customWidth="1"/>
    <col min="22" max="22" width="7.59765625" style="208" bestFit="1" customWidth="1"/>
    <col min="23" max="23" width="1.59765625" style="208" bestFit="1" customWidth="1"/>
    <col min="24" max="24" width="14.3984375" style="208" bestFit="1" customWidth="1"/>
    <col min="25" max="25" width="16.09765625" style="208" bestFit="1" customWidth="1"/>
    <col min="26" max="26" width="5.09765625" style="208" bestFit="1" customWidth="1"/>
    <col min="27" max="27" width="1.59765625" style="208" bestFit="1" customWidth="1"/>
    <col min="28" max="28" width="8.09765625" style="211" bestFit="1" customWidth="1"/>
    <col min="29" max="29" width="9" style="208" customWidth="1"/>
    <col min="30" max="30" width="1.3984375" style="208" bestFit="1" customWidth="1"/>
    <col min="31" max="31" width="80.59765625" style="208" customWidth="1"/>
    <col min="32" max="32" width="1.3984375" style="208" bestFit="1" customWidth="1"/>
    <col min="33" max="38" width="9" style="208" customWidth="1"/>
  </cols>
  <sheetData>
    <row r="1" spans="1:32" x14ac:dyDescent="0.25">
      <c r="AD1" s="11"/>
      <c r="AF1" s="11"/>
    </row>
    <row r="2" spans="1:32" x14ac:dyDescent="0.25">
      <c r="B2" s="280" t="str">
        <f>'Summary (auto)'!C3</f>
        <v>MPEG-151</v>
      </c>
      <c r="C2" s="279"/>
      <c r="D2" s="279"/>
      <c r="E2" s="198"/>
      <c r="F2" s="280" t="str">
        <f>'Summary (auto)'!C4</f>
        <v>raht-kFractionBits:20</v>
      </c>
      <c r="G2" s="279"/>
      <c r="H2" s="279"/>
      <c r="I2" s="211"/>
      <c r="J2" s="209" t="s">
        <v>20</v>
      </c>
      <c r="K2" s="211"/>
      <c r="L2" s="285" t="s">
        <v>21</v>
      </c>
      <c r="M2" s="279"/>
      <c r="N2" s="279"/>
      <c r="O2" s="211"/>
      <c r="P2" s="209" t="s">
        <v>22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11"/>
      <c r="J3" s="211"/>
      <c r="K3" s="174"/>
      <c r="L3" s="85" t="s">
        <v>43</v>
      </c>
      <c r="M3" s="85" t="s">
        <v>44</v>
      </c>
      <c r="N3" s="211"/>
      <c r="O3" s="174"/>
      <c r="P3" s="211"/>
      <c r="U3" s="173"/>
      <c r="W3" s="173"/>
    </row>
    <row r="4" spans="1:32" x14ac:dyDescent="0.25">
      <c r="B4" s="282" t="s">
        <v>9</v>
      </c>
      <c r="C4" s="283"/>
      <c r="D4" s="284"/>
      <c r="E4" s="3"/>
      <c r="F4" s="282" t="str">
        <f>B4</f>
        <v>fruit</v>
      </c>
      <c r="G4" s="283"/>
      <c r="H4" s="284"/>
      <c r="I4" s="3"/>
      <c r="J4" s="210"/>
      <c r="L4" s="286" t="str">
        <f>F4</f>
        <v>fruit</v>
      </c>
      <c r="M4" s="283"/>
      <c r="N4" s="284"/>
      <c r="O4" s="178"/>
      <c r="P4" s="210"/>
      <c r="Q4" s="178"/>
      <c r="R4" s="178"/>
      <c r="S4" s="178"/>
      <c r="T4" s="178"/>
      <c r="U4" s="211"/>
      <c r="V4" s="211"/>
      <c r="X4" s="281"/>
      <c r="Y4" s="279"/>
      <c r="Z4" s="279"/>
    </row>
    <row r="5" spans="1:32" x14ac:dyDescent="0.25">
      <c r="B5" s="278" t="s">
        <v>25</v>
      </c>
      <c r="C5" s="279"/>
      <c r="D5" s="69" t="s">
        <v>26</v>
      </c>
      <c r="E5" s="221"/>
      <c r="F5" s="278" t="s">
        <v>25</v>
      </c>
      <c r="G5" s="279"/>
      <c r="H5" s="69" t="s">
        <v>26</v>
      </c>
      <c r="I5" s="10"/>
      <c r="J5" s="207" t="s">
        <v>27</v>
      </c>
      <c r="L5" s="287" t="s">
        <v>45</v>
      </c>
      <c r="M5" s="279"/>
      <c r="N5" s="288"/>
      <c r="O5" s="67"/>
      <c r="P5" s="4"/>
      <c r="Q5" s="67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75" t="s">
        <v>0</v>
      </c>
      <c r="C6" s="99" t="s">
        <v>29</v>
      </c>
      <c r="D6" s="68" t="s">
        <v>30</v>
      </c>
      <c r="E6" s="221"/>
      <c r="F6" s="175" t="s">
        <v>0</v>
      </c>
      <c r="G6" s="99" t="s">
        <v>29</v>
      </c>
      <c r="H6" s="68" t="s">
        <v>30</v>
      </c>
      <c r="I6" s="10"/>
      <c r="J6" s="73"/>
      <c r="L6" s="176" t="str">
        <f>CONCATENATE(B$2," ",L4)</f>
        <v>MPEG-151 fruit</v>
      </c>
      <c r="M6" s="194" t="str">
        <f>CONCATENATE(F$2," ",L4)</f>
        <v>raht-kFractionBits:20 fruit</v>
      </c>
      <c r="N6" s="177" t="s">
        <v>31</v>
      </c>
      <c r="O6" s="3"/>
      <c r="P6" s="4" t="s">
        <v>22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32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32</v>
      </c>
      <c r="H7" s="222">
        <f ca="1">0.001*INDIRECT($B7&amp;"!W5")</f>
        <v>3.801600000000001</v>
      </c>
      <c r="I7" s="10"/>
      <c r="J7" s="223">
        <f ca="1">H7/D7-1</f>
        <v>-1.0468826860735581E-3</v>
      </c>
      <c r="L7" s="74">
        <f ca="1">INDIRECT($B7&amp;"!"&amp;L$3&amp;"5")</f>
        <v>0.99837623125000008</v>
      </c>
      <c r="M7" s="75">
        <f ca="1">INDIRECT($B7&amp;"!"&amp;M$3&amp;"5")</f>
        <v>0.99846624166666664</v>
      </c>
      <c r="N7" s="76">
        <f ca="1">M7-L7</f>
        <v>9.0010416666563842E-5</v>
      </c>
      <c r="O7" s="221"/>
      <c r="P7" s="223">
        <f ca="1">bdrate(D7:D10,L7:L10,H7:H10,M7:M10)</f>
        <v>-7.6473531561813024E-2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33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33</v>
      </c>
      <c r="H8" s="222">
        <f ca="1">0.001*INDIRECT($B8&amp;"!W6")</f>
        <v>4.8106800000000005</v>
      </c>
      <c r="I8" s="10"/>
      <c r="J8" s="223">
        <f ca="1">H8/D8-1</f>
        <v>-1.1660412898208961E-3</v>
      </c>
      <c r="L8" s="74">
        <f ca="1">INDIRECT($B8&amp;"!"&amp;L$3&amp;"6")</f>
        <v>0.99920279708333315</v>
      </c>
      <c r="M8" s="75">
        <f ca="1">INDIRECT($B8&amp;"!"&amp;M$3&amp;"6")</f>
        <v>0.99932530541666642</v>
      </c>
      <c r="N8" s="76">
        <f ca="1">M8-L8</f>
        <v>1.2250833333327105E-4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34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34</v>
      </c>
      <c r="H9" s="222">
        <f ca="1">0.001*INDIRECT($B9&amp;"!W7")</f>
        <v>6.1621440000000005</v>
      </c>
      <c r="I9" s="10"/>
      <c r="J9" s="223">
        <f ca="1">H9/D9-1</f>
        <v>-1.5723005492034314E-3</v>
      </c>
      <c r="L9" s="74">
        <f ca="1">INDIRECT($B9&amp;"!"&amp;L$3&amp;"7")</f>
        <v>0.99937497375000028</v>
      </c>
      <c r="M9" s="75">
        <f ca="1">INDIRECT($B9&amp;"!"&amp;M$3&amp;"7")</f>
        <v>0.99952585499999991</v>
      </c>
      <c r="N9" s="76">
        <f ca="1">M9-L9</f>
        <v>1.5088124999962371E-4</v>
      </c>
      <c r="O9" s="221"/>
      <c r="P9" s="4" t="s">
        <v>35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36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36</v>
      </c>
      <c r="H10" s="222">
        <f ca="1">0.001*INDIRECT($B10&amp;"!W8")</f>
        <v>8.6076400000000017</v>
      </c>
      <c r="I10" s="10"/>
      <c r="J10" s="223">
        <f ca="1">H10/D10-1</f>
        <v>-1.8062866568574476E-3</v>
      </c>
      <c r="L10" s="74">
        <f ca="1">INDIRECT($B10&amp;"!"&amp;L$3&amp;"8")</f>
        <v>0.99952589916666668</v>
      </c>
      <c r="M10" s="75">
        <f ca="1">INDIRECT($B10&amp;"!"&amp;M$3&amp;"8")</f>
        <v>0.99968925208333304</v>
      </c>
      <c r="N10" s="76">
        <f ca="1">M10-L10</f>
        <v>1.6335291666635943E-4</v>
      </c>
      <c r="O10" s="221"/>
      <c r="P10" s="226">
        <f ca="1">bdrate(L7:L10,D7:D10,M7:M10,H7:H10)</f>
        <v>1.4462362168310428E-4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2" t="s">
        <v>10</v>
      </c>
      <c r="C15" s="283"/>
      <c r="D15" s="284"/>
      <c r="E15" s="3"/>
      <c r="F15" s="282" t="str">
        <f>B15</f>
        <v>breakfast</v>
      </c>
      <c r="G15" s="283"/>
      <c r="H15" s="284"/>
      <c r="I15" s="3"/>
      <c r="J15" s="210"/>
      <c r="L15" s="286" t="str">
        <f>F15</f>
        <v>breakfast</v>
      </c>
      <c r="M15" s="283"/>
      <c r="N15" s="284"/>
      <c r="O15" s="178"/>
      <c r="P15" s="210"/>
      <c r="Q15" s="178"/>
      <c r="R15" s="178"/>
      <c r="S15" s="178"/>
      <c r="T15" s="178"/>
      <c r="U15" s="211"/>
      <c r="V15" s="211"/>
      <c r="X15" s="281"/>
      <c r="Y15" s="279"/>
      <c r="Z15" s="279"/>
    </row>
    <row r="16" spans="1:32" x14ac:dyDescent="0.25">
      <c r="B16" s="278" t="s">
        <v>25</v>
      </c>
      <c r="C16" s="279"/>
      <c r="D16" s="69" t="s">
        <v>26</v>
      </c>
      <c r="E16" s="221"/>
      <c r="F16" s="278" t="s">
        <v>25</v>
      </c>
      <c r="G16" s="279"/>
      <c r="H16" s="69" t="s">
        <v>26</v>
      </c>
      <c r="I16" s="10"/>
      <c r="J16" s="207" t="s">
        <v>27</v>
      </c>
      <c r="L16" s="287" t="s">
        <v>45</v>
      </c>
      <c r="M16" s="279"/>
      <c r="N16" s="288"/>
      <c r="O16" s="67"/>
      <c r="P16" s="4"/>
      <c r="Q16" s="67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75" t="s">
        <v>0</v>
      </c>
      <c r="C17" s="99" t="s">
        <v>29</v>
      </c>
      <c r="D17" s="68" t="s">
        <v>30</v>
      </c>
      <c r="E17" s="221"/>
      <c r="F17" s="175" t="s">
        <v>0</v>
      </c>
      <c r="G17" s="99" t="s">
        <v>29</v>
      </c>
      <c r="H17" s="68" t="s">
        <v>30</v>
      </c>
      <c r="I17" s="10"/>
      <c r="J17" s="73"/>
      <c r="L17" s="176" t="str">
        <f>CONCATENATE(B$2," ",L15)</f>
        <v>MPEG-151 breakfast</v>
      </c>
      <c r="M17" s="194" t="str">
        <f>CONCATENATE(F$2," ",L15)</f>
        <v>raht-kFractionBits:20 breakfast</v>
      </c>
      <c r="N17" s="177" t="s">
        <v>31</v>
      </c>
      <c r="O17" s="3"/>
      <c r="P17" s="4" t="s">
        <v>22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32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32</v>
      </c>
      <c r="H18" s="222">
        <f ca="1">0.001*INDIRECT($B18&amp;"!W5")</f>
        <v>29.707768000000002</v>
      </c>
      <c r="I18" s="10"/>
      <c r="J18" s="223">
        <f ca="1">H18/D18-1</f>
        <v>-1.4654788310911604E-3</v>
      </c>
      <c r="L18" s="74">
        <f ca="1">INDIRECT($B18&amp;"!"&amp;L$3&amp;"5")</f>
        <v>0.99025311599999999</v>
      </c>
      <c r="M18" s="75">
        <f ca="1">INDIRECT($B18&amp;"!"&amp;M$3&amp;"5")</f>
        <v>0.99354874133333348</v>
      </c>
      <c r="N18" s="76">
        <f ca="1">M18-L18</f>
        <v>3.2956253333334962E-3</v>
      </c>
      <c r="O18" s="221"/>
      <c r="P18" s="223">
        <f ca="1">bdrate(D18:D21,L18:L21,H18:H21,M18:M21)</f>
        <v>-0.54473891580085854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33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33</v>
      </c>
      <c r="H19" s="222">
        <f ca="1">0.001*INDIRECT($B19&amp;"!W6")</f>
        <v>39.551535999999992</v>
      </c>
      <c r="I19" s="10"/>
      <c r="J19" s="223">
        <f ca="1">H19/D19-1</f>
        <v>-1.615527807070638E-3</v>
      </c>
      <c r="L19" s="74">
        <f ca="1">INDIRECT($B19&amp;"!"&amp;L$3&amp;"6")</f>
        <v>0.99195924199999985</v>
      </c>
      <c r="M19" s="75">
        <f ca="1">INDIRECT($B19&amp;"!"&amp;M$3&amp;"6")</f>
        <v>0.99544287399999998</v>
      </c>
      <c r="N19" s="76">
        <f ca="1">M19-L19</f>
        <v>3.4836320000001253E-3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34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34</v>
      </c>
      <c r="H20" s="222">
        <f ca="1">0.001*INDIRECT($B20&amp;"!W7")</f>
        <v>53.579192000000006</v>
      </c>
      <c r="I20" s="10"/>
      <c r="J20" s="223">
        <f ca="1">H20/D20-1</f>
        <v>-1.8306381733141919E-3</v>
      </c>
      <c r="L20" s="74">
        <f ca="1">INDIRECT($B20&amp;"!"&amp;L$3&amp;"7")</f>
        <v>0.99302144466666675</v>
      </c>
      <c r="M20" s="75">
        <f ca="1">INDIRECT($B20&amp;"!"&amp;M$3&amp;"7")</f>
        <v>0.99650025066666681</v>
      </c>
      <c r="N20" s="76">
        <f ca="1">M20-L20</f>
        <v>3.4788060000000565E-3</v>
      </c>
      <c r="O20" s="221"/>
      <c r="P20" s="4" t="s">
        <v>35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36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36</v>
      </c>
      <c r="H21" s="222">
        <f ca="1">0.001*INDIRECT($B21&amp;"!W8")</f>
        <v>74.990671999999989</v>
      </c>
      <c r="I21" s="10"/>
      <c r="J21" s="223">
        <f ca="1">H21/D21-1</f>
        <v>-1.8265385736345729E-3</v>
      </c>
      <c r="L21" s="74">
        <f ca="1">INDIRECT($B21&amp;"!"&amp;L$3&amp;"8")</f>
        <v>0.99441893800000003</v>
      </c>
      <c r="M21" s="75">
        <f ca="1">INDIRECT($B21&amp;"!"&amp;M$3&amp;"8")</f>
        <v>0.99774691400000004</v>
      </c>
      <c r="N21" s="76">
        <f ca="1">M21-L21</f>
        <v>3.3279760000000103E-3</v>
      </c>
      <c r="O21" s="221"/>
      <c r="P21" s="226">
        <f ca="1">bdrate(L18:L21,D18:D21,M18:M21,H18:H21)</f>
        <v>3.4699003062805822E-3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2" t="s">
        <v>11</v>
      </c>
      <c r="C26" s="283"/>
      <c r="D26" s="284"/>
      <c r="E26" s="3"/>
      <c r="F26" s="282" t="str">
        <f>B26</f>
        <v>breakfast_track</v>
      </c>
      <c r="G26" s="283"/>
      <c r="H26" s="284"/>
      <c r="I26" s="3"/>
      <c r="J26" s="210"/>
      <c r="L26" s="286" t="str">
        <f>F26</f>
        <v>breakfast_track</v>
      </c>
      <c r="M26" s="283"/>
      <c r="N26" s="284"/>
      <c r="O26" s="178"/>
      <c r="P26" s="210"/>
      <c r="U26" s="211"/>
      <c r="V26" s="211"/>
      <c r="X26" s="281"/>
      <c r="Y26" s="279"/>
      <c r="Z26" s="279"/>
    </row>
    <row r="27" spans="2:28" x14ac:dyDescent="0.25">
      <c r="B27" s="278" t="s">
        <v>25</v>
      </c>
      <c r="C27" s="279"/>
      <c r="D27" s="69" t="s">
        <v>26</v>
      </c>
      <c r="E27" s="221"/>
      <c r="F27" s="278" t="s">
        <v>25</v>
      </c>
      <c r="G27" s="279"/>
      <c r="H27" s="69" t="s">
        <v>26</v>
      </c>
      <c r="I27" s="10"/>
      <c r="J27" s="207" t="s">
        <v>27</v>
      </c>
      <c r="L27" s="287" t="s">
        <v>45</v>
      </c>
      <c r="M27" s="279"/>
      <c r="N27" s="288"/>
      <c r="O27" s="67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75" t="s">
        <v>0</v>
      </c>
      <c r="C28" s="99" t="s">
        <v>29</v>
      </c>
      <c r="D28" s="68" t="s">
        <v>30</v>
      </c>
      <c r="E28" s="221"/>
      <c r="F28" s="175" t="s">
        <v>0</v>
      </c>
      <c r="G28" s="99" t="s">
        <v>29</v>
      </c>
      <c r="H28" s="68" t="s">
        <v>30</v>
      </c>
      <c r="I28" s="10"/>
      <c r="J28" s="73"/>
      <c r="L28" s="176" t="str">
        <f>CONCATENATE(B$2," ",L26)</f>
        <v>MPEG-151 breakfast_track</v>
      </c>
      <c r="M28" s="194" t="str">
        <f>CONCATENATE(F$2," ",L26)</f>
        <v>raht-kFractionBits:20 breakfast_track</v>
      </c>
      <c r="N28" s="177" t="s">
        <v>31</v>
      </c>
      <c r="O28" s="3"/>
      <c r="P28" s="4" t="s">
        <v>22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32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32</v>
      </c>
      <c r="H29" s="222">
        <f ca="1">0.001*INDIRECT($B29&amp;"!W5")</f>
        <v>36.964591999999996</v>
      </c>
      <c r="I29" s="10"/>
      <c r="J29" s="223">
        <f ca="1">H29/D29-1</f>
        <v>-1.8599390302914687E-3</v>
      </c>
      <c r="L29" s="74">
        <f ca="1">INDIRECT($B29&amp;"!"&amp;L$3&amp;"5")</f>
        <v>0.95452699866666679</v>
      </c>
      <c r="M29" s="75">
        <f ca="1">INDIRECT($B29&amp;"!"&amp;M$3&amp;"5")</f>
        <v>0.95587289466666681</v>
      </c>
      <c r="N29" s="76">
        <f ca="1">M29-L29</f>
        <v>1.3458960000000131E-3</v>
      </c>
      <c r="O29" s="221"/>
      <c r="P29" s="223">
        <f ca="1">bdrate(D29:D32,L29:L32,H29:H32,M29:M32)</f>
        <v>-3.6483214527012753E-2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33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33</v>
      </c>
      <c r="H30" s="222">
        <f ca="1">0.001*INDIRECT($B30&amp;"!W6")</f>
        <v>53.153799999999997</v>
      </c>
      <c r="I30" s="10"/>
      <c r="J30" s="223">
        <f ca="1">H30/D30-1</f>
        <v>-1.6829876855366521E-3</v>
      </c>
      <c r="L30" s="74">
        <f ca="1">INDIRECT($B30&amp;"!"&amp;L$3&amp;"6")</f>
        <v>0.97254070799999992</v>
      </c>
      <c r="M30" s="75">
        <f ca="1">INDIRECT($B30&amp;"!"&amp;M$3&amp;"6")</f>
        <v>0.97469807133333342</v>
      </c>
      <c r="N30" s="76">
        <f ca="1">M30-L30</f>
        <v>2.1573633333334952E-3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34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34</v>
      </c>
      <c r="H31" s="222">
        <f ca="1">0.001*INDIRECT($B31&amp;"!W7")</f>
        <v>76.648168000000013</v>
      </c>
      <c r="I31" s="10"/>
      <c r="J31" s="223">
        <f ca="1">H31/D31-1</f>
        <v>-1.6303577064828989E-3</v>
      </c>
      <c r="L31" s="74">
        <f ca="1">INDIRECT($B31&amp;"!"&amp;L$3&amp;"7")</f>
        <v>0.99034704333333323</v>
      </c>
      <c r="M31" s="75">
        <f ca="1">INDIRECT($B31&amp;"!"&amp;M$3&amp;"7")</f>
        <v>0.99093398799999999</v>
      </c>
      <c r="N31" s="76">
        <f ca="1">M31-L31</f>
        <v>5.8694466666675549E-4</v>
      </c>
      <c r="O31" s="221"/>
      <c r="P31" s="4" t="s">
        <v>35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36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36</v>
      </c>
      <c r="H32" s="222">
        <f ca="1">0.001*INDIRECT($B32&amp;"!W8")</f>
        <v>108.70972799999998</v>
      </c>
      <c r="I32" s="10"/>
      <c r="J32" s="223">
        <f ca="1">H32/D32-1</f>
        <v>-1.3995689665626809E-3</v>
      </c>
      <c r="L32" s="74">
        <f ca="1">INDIRECT($B32&amp;"!"&amp;L$3&amp;"8")</f>
        <v>0.9951982220000003</v>
      </c>
      <c r="M32" s="75">
        <f ca="1">INDIRECT($B32&amp;"!"&amp;M$3&amp;"8")</f>
        <v>0.99634679533333359</v>
      </c>
      <c r="N32" s="76">
        <f ca="1">M32-L32</f>
        <v>1.1485733333332915E-3</v>
      </c>
      <c r="O32" s="221"/>
      <c r="P32" s="226">
        <f ca="1">bdrate(L29:L32,D29:D32,M29:M32,H29:H32)</f>
        <v>1.344706080883995E-3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2" t="s">
        <v>12</v>
      </c>
      <c r="C37" s="283"/>
      <c r="D37" s="284"/>
      <c r="E37" s="3"/>
      <c r="F37" s="282" t="str">
        <f>B37</f>
        <v>breakfast_semitrack</v>
      </c>
      <c r="G37" s="283"/>
      <c r="H37" s="284"/>
      <c r="I37" s="3"/>
      <c r="J37" s="210"/>
      <c r="L37" s="286" t="str">
        <f>F37</f>
        <v>breakfast_semitrack</v>
      </c>
      <c r="M37" s="283"/>
      <c r="N37" s="284"/>
      <c r="O37" s="178"/>
      <c r="P37" s="210"/>
      <c r="U37" s="211"/>
      <c r="V37" s="211"/>
      <c r="X37" s="281"/>
      <c r="Y37" s="279"/>
      <c r="Z37" s="279"/>
    </row>
    <row r="38" spans="2:28" x14ac:dyDescent="0.25">
      <c r="B38" s="278" t="s">
        <v>25</v>
      </c>
      <c r="C38" s="279"/>
      <c r="D38" s="69" t="s">
        <v>26</v>
      </c>
      <c r="E38" s="221"/>
      <c r="F38" s="278" t="s">
        <v>25</v>
      </c>
      <c r="G38" s="279"/>
      <c r="H38" s="69" t="s">
        <v>26</v>
      </c>
      <c r="I38" s="10"/>
      <c r="J38" s="207" t="s">
        <v>27</v>
      </c>
      <c r="L38" s="287" t="s">
        <v>45</v>
      </c>
      <c r="M38" s="279"/>
      <c r="N38" s="288"/>
      <c r="O38" s="67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75" t="s">
        <v>0</v>
      </c>
      <c r="C39" s="99" t="s">
        <v>29</v>
      </c>
      <c r="D39" s="68" t="s">
        <v>30</v>
      </c>
      <c r="E39" s="221"/>
      <c r="F39" s="175" t="s">
        <v>0</v>
      </c>
      <c r="G39" s="99" t="s">
        <v>29</v>
      </c>
      <c r="H39" s="68" t="s">
        <v>30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raht-kFractionBits:20 breakfast_semitrack</v>
      </c>
      <c r="N39" s="177" t="s">
        <v>31</v>
      </c>
      <c r="O39" s="3"/>
      <c r="P39" s="4" t="s">
        <v>22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32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32</v>
      </c>
      <c r="H40" s="222">
        <f ca="1">0.001*INDIRECT($B40&amp;"!W5")</f>
        <v>37.872328000000003</v>
      </c>
      <c r="I40" s="10"/>
      <c r="J40" s="223">
        <f ca="1">H40/D40-1</f>
        <v>-1.9206641323457063E-3</v>
      </c>
      <c r="L40" s="74">
        <f ca="1">INDIRECT($B40&amp;"!"&amp;L$3&amp;"5")</f>
        <v>0.95391290933333339</v>
      </c>
      <c r="M40" s="75">
        <f ca="1">INDIRECT($B40&amp;"!"&amp;M$3&amp;"5")</f>
        <v>0.95550544866666676</v>
      </c>
      <c r="N40" s="76">
        <f ca="1">M40-L40</f>
        <v>1.5925393333333648E-3</v>
      </c>
      <c r="O40" s="221"/>
      <c r="P40" s="223">
        <f ca="1">bdrate(D40:D43,L40:L43,H40:H43,M40:M43)</f>
        <v>-4.2165279071205264E-2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33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33</v>
      </c>
      <c r="H41" s="222">
        <f ca="1">0.001*INDIRECT($B41&amp;"!W6")</f>
        <v>54.587872000000004</v>
      </c>
      <c r="I41" s="10"/>
      <c r="J41" s="223">
        <f ca="1">H41/D41-1</f>
        <v>-1.7134841488086749E-3</v>
      </c>
      <c r="L41" s="74">
        <f ca="1">INDIRECT($B41&amp;"!"&amp;L$3&amp;"6")</f>
        <v>0.97218706533333332</v>
      </c>
      <c r="M41" s="75">
        <f ca="1">INDIRECT($B41&amp;"!"&amp;M$3&amp;"6")</f>
        <v>0.97468111600000007</v>
      </c>
      <c r="N41" s="76">
        <f ca="1">M41-L41</f>
        <v>2.4940506666667472E-3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34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34</v>
      </c>
      <c r="H42" s="222">
        <f ca="1">0.001*INDIRECT($B42&amp;"!W7")</f>
        <v>78.910656000000003</v>
      </c>
      <c r="I42" s="10"/>
      <c r="J42" s="223">
        <f ca="1">H42/D42-1</f>
        <v>-1.6464409921397305E-3</v>
      </c>
      <c r="L42" s="74">
        <f ca="1">INDIRECT($B42&amp;"!"&amp;L$3&amp;"7")</f>
        <v>0.99002121133333343</v>
      </c>
      <c r="M42" s="75">
        <f ca="1">INDIRECT($B42&amp;"!"&amp;M$3&amp;"7")</f>
        <v>0.99077244733333325</v>
      </c>
      <c r="N42" s="76">
        <f ca="1">M42-L42</f>
        <v>7.5123599999982194E-4</v>
      </c>
      <c r="O42" s="221"/>
      <c r="P42" s="4" t="s">
        <v>35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36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36</v>
      </c>
      <c r="H43" s="222">
        <f ca="1">0.001*INDIRECT($B43&amp;"!W8")</f>
        <v>111.989728</v>
      </c>
      <c r="I43" s="10"/>
      <c r="J43" s="223">
        <f ca="1">H43/D43-1</f>
        <v>-1.3778682612414217E-3</v>
      </c>
      <c r="L43" s="74">
        <f ca="1">INDIRECT($B43&amp;"!"&amp;L$3&amp;"8")</f>
        <v>0.99514774999999989</v>
      </c>
      <c r="M43" s="75">
        <f ca="1">INDIRECT($B43&amp;"!"&amp;M$3&amp;"8")</f>
        <v>0.99619560400000018</v>
      </c>
      <c r="N43" s="76">
        <f ca="1">M43-L43</f>
        <v>1.0478540000002923E-3</v>
      </c>
      <c r="O43" s="221"/>
      <c r="P43" s="226">
        <f ca="1">bdrate(L40:L43,D40:D43,M40:M43,H40:H43)</f>
        <v>1.5078305434135242E-3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2" t="s">
        <v>13</v>
      </c>
      <c r="C48" s="283"/>
      <c r="D48" s="284"/>
      <c r="E48" s="3"/>
      <c r="F48" s="282" t="str">
        <f>B48</f>
        <v>cinema_track</v>
      </c>
      <c r="G48" s="283"/>
      <c r="H48" s="284"/>
      <c r="I48" s="3"/>
      <c r="J48" s="210"/>
      <c r="L48" s="286" t="str">
        <f>F48</f>
        <v>cinema_track</v>
      </c>
      <c r="M48" s="283"/>
      <c r="N48" s="284"/>
      <c r="O48" s="178"/>
      <c r="P48" s="210"/>
      <c r="U48" s="211"/>
      <c r="V48" s="211"/>
      <c r="X48" s="281"/>
      <c r="Y48" s="279"/>
      <c r="Z48" s="279"/>
    </row>
    <row r="49" spans="2:28" x14ac:dyDescent="0.25">
      <c r="B49" s="278" t="s">
        <v>25</v>
      </c>
      <c r="C49" s="279"/>
      <c r="D49" s="69" t="s">
        <v>26</v>
      </c>
      <c r="E49" s="221"/>
      <c r="F49" s="278" t="s">
        <v>25</v>
      </c>
      <c r="G49" s="279"/>
      <c r="H49" s="69" t="s">
        <v>26</v>
      </c>
      <c r="I49" s="10"/>
      <c r="J49" s="207" t="s">
        <v>27</v>
      </c>
      <c r="L49" s="287" t="s">
        <v>45</v>
      </c>
      <c r="M49" s="279"/>
      <c r="N49" s="288"/>
      <c r="O49" s="67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75" t="s">
        <v>0</v>
      </c>
      <c r="C50" s="99" t="s">
        <v>29</v>
      </c>
      <c r="D50" s="68" t="s">
        <v>30</v>
      </c>
      <c r="E50" s="221"/>
      <c r="F50" s="175" t="s">
        <v>0</v>
      </c>
      <c r="G50" s="99" t="s">
        <v>29</v>
      </c>
      <c r="H50" s="68" t="s">
        <v>30</v>
      </c>
      <c r="I50" s="10"/>
      <c r="J50" s="73"/>
      <c r="L50" s="176" t="str">
        <f>CONCATENATE(B$2," ",L48)</f>
        <v>MPEG-151 cinema_track</v>
      </c>
      <c r="M50" s="194" t="str">
        <f>CONCATENATE(F$2," ",L48)</f>
        <v>raht-kFractionBits:20 cinema_track</v>
      </c>
      <c r="N50" s="177" t="s">
        <v>31</v>
      </c>
      <c r="O50" s="3"/>
      <c r="P50" s="4" t="s">
        <v>22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32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32</v>
      </c>
      <c r="H51" s="222">
        <f ca="1">0.001*INDIRECT($B51&amp;"!W5")</f>
        <v>27.417736000000001</v>
      </c>
      <c r="I51" s="10"/>
      <c r="J51" s="223">
        <f ca="1">H51/D51-1</f>
        <v>-1.4407828068722095E-3</v>
      </c>
      <c r="L51" s="74">
        <f ca="1">INDIRECT($B51&amp;"!"&amp;L$3&amp;"5")</f>
        <v>0.97449244047619055</v>
      </c>
      <c r="M51" s="75">
        <f ca="1">INDIRECT($B51&amp;"!"&amp;M$3&amp;"5")</f>
        <v>0.97486962523809539</v>
      </c>
      <c r="N51" s="76">
        <f ca="1">M51-L51</f>
        <v>3.771847619048474E-4</v>
      </c>
      <c r="O51" s="221"/>
      <c r="P51" s="223">
        <f ca="1">bdrate(D51:D54,L51:L54,H51:H54,M51:M54)</f>
        <v>-2.4492602702722244E-2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33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33</v>
      </c>
      <c r="H52" s="222">
        <f ca="1">0.001*INDIRECT($B52&amp;"!W6")</f>
        <v>39.677615999999993</v>
      </c>
      <c r="I52" s="10"/>
      <c r="J52" s="223">
        <f ca="1">H52/D52-1</f>
        <v>-1.3635428273661709E-3</v>
      </c>
      <c r="L52" s="74">
        <f ca="1">INDIRECT($B52&amp;"!"&amp;L$3&amp;"6")</f>
        <v>0.98494449047619048</v>
      </c>
      <c r="M52" s="75">
        <f ca="1">INDIRECT($B52&amp;"!"&amp;M$3&amp;"6")</f>
        <v>0.9853513633333334</v>
      </c>
      <c r="N52" s="76">
        <f ca="1">M52-L52</f>
        <v>4.0687285714291477E-4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34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34</v>
      </c>
      <c r="H53" s="222">
        <f ca="1">0.001*INDIRECT($B53&amp;"!W7")</f>
        <v>59.474360000000004</v>
      </c>
      <c r="I53" s="10"/>
      <c r="J53" s="223">
        <f ca="1">H53/D53-1</f>
        <v>-1.3034662287657595E-3</v>
      </c>
      <c r="L53" s="74">
        <f ca="1">INDIRECT($B53&amp;"!"&amp;L$3&amp;"7")</f>
        <v>0.99257969380952371</v>
      </c>
      <c r="M53" s="75">
        <f ca="1">INDIRECT($B53&amp;"!"&amp;M$3&amp;"7")</f>
        <v>0.99305804952380938</v>
      </c>
      <c r="N53" s="76">
        <f ca="1">M53-L53</f>
        <v>4.7835571428567203E-4</v>
      </c>
      <c r="O53" s="221"/>
      <c r="P53" s="4" t="s">
        <v>35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36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36</v>
      </c>
      <c r="H54" s="222">
        <f ca="1">0.001*INDIRECT($B54&amp;"!W8")</f>
        <v>86.901032000000015</v>
      </c>
      <c r="I54" s="10"/>
      <c r="J54" s="223">
        <f ca="1">H54/D54-1</f>
        <v>-1.040928281062059E-3</v>
      </c>
      <c r="L54" s="74">
        <f ca="1">INDIRECT($B54&amp;"!"&amp;L$3&amp;"8")</f>
        <v>0.99605770809523819</v>
      </c>
      <c r="M54" s="75">
        <f ca="1">INDIRECT($B54&amp;"!"&amp;M$3&amp;"8")</f>
        <v>0.99662715380952371</v>
      </c>
      <c r="N54" s="76">
        <f ca="1">M54-L54</f>
        <v>5.6944571428552138E-4</v>
      </c>
      <c r="O54" s="221"/>
      <c r="P54" s="226">
        <f ca="1">bdrate(L51:L54,D51:D54,M51:M54,H51:H54)</f>
        <v>4.996254339211248E-4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2" t="s">
        <v>14</v>
      </c>
      <c r="C59" s="283"/>
      <c r="D59" s="284"/>
      <c r="E59" s="3"/>
      <c r="F59" s="282" t="str">
        <f>B59</f>
        <v>cinema_semitrack</v>
      </c>
      <c r="G59" s="283"/>
      <c r="H59" s="284"/>
      <c r="I59" s="3"/>
      <c r="J59" s="210"/>
      <c r="L59" s="286" t="str">
        <f>F59</f>
        <v>cinema_semitrack</v>
      </c>
      <c r="M59" s="283"/>
      <c r="N59" s="284"/>
      <c r="O59" s="178"/>
      <c r="P59" s="210"/>
      <c r="U59" s="211"/>
      <c r="V59" s="211"/>
      <c r="X59" s="281"/>
      <c r="Y59" s="279"/>
      <c r="Z59" s="279"/>
    </row>
    <row r="60" spans="2:28" x14ac:dyDescent="0.25">
      <c r="B60" s="278" t="s">
        <v>25</v>
      </c>
      <c r="C60" s="279"/>
      <c r="D60" s="69" t="s">
        <v>26</v>
      </c>
      <c r="E60" s="221"/>
      <c r="F60" s="278" t="s">
        <v>25</v>
      </c>
      <c r="G60" s="279"/>
      <c r="H60" s="69" t="s">
        <v>26</v>
      </c>
      <c r="I60" s="10"/>
      <c r="J60" s="207" t="s">
        <v>27</v>
      </c>
      <c r="L60" s="287" t="s">
        <v>45</v>
      </c>
      <c r="M60" s="279"/>
      <c r="N60" s="288"/>
      <c r="O60" s="67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75" t="s">
        <v>0</v>
      </c>
      <c r="C61" s="99" t="s">
        <v>29</v>
      </c>
      <c r="D61" s="68" t="s">
        <v>30</v>
      </c>
      <c r="E61" s="221"/>
      <c r="F61" s="175" t="s">
        <v>0</v>
      </c>
      <c r="G61" s="99" t="s">
        <v>29</v>
      </c>
      <c r="H61" s="68" t="s">
        <v>30</v>
      </c>
      <c r="I61" s="10"/>
      <c r="J61" s="73"/>
      <c r="L61" s="176" t="str">
        <f>CONCATENATE(B$2," ",L59)</f>
        <v>MPEG-151 cinema_semitrack</v>
      </c>
      <c r="M61" s="194" t="str">
        <f>CONCATENATE(F$2," ",L59)</f>
        <v>raht-kFractionBits:20 cinema_semitrack</v>
      </c>
      <c r="N61" s="177" t="s">
        <v>31</v>
      </c>
      <c r="O61" s="3"/>
      <c r="P61" s="4" t="s">
        <v>22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32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32</v>
      </c>
      <c r="H62" s="222">
        <f ca="1">0.001*INDIRECT($B62&amp;"!W5")</f>
        <v>28.276047999999999</v>
      </c>
      <c r="I62" s="10"/>
      <c r="J62" s="223">
        <f ca="1">H62/D62-1</f>
        <v>-1.440838330593941E-3</v>
      </c>
      <c r="L62" s="74">
        <f ca="1">INDIRECT($B62&amp;"!"&amp;L$3&amp;"5")</f>
        <v>0.97329683999999994</v>
      </c>
      <c r="M62" s="75">
        <f ca="1">INDIRECT($B62&amp;"!"&amp;M$3&amp;"5")</f>
        <v>0.97395939857142844</v>
      </c>
      <c r="N62" s="76">
        <f ca="1">M62-L62</f>
        <v>6.6255857142849539E-4</v>
      </c>
      <c r="O62" s="221"/>
      <c r="P62" s="223">
        <f ca="1">bdrate(D62:D65,L62:L65,H62:H65,M62:M65)</f>
        <v>-3.2878241949723108E-2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33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33</v>
      </c>
      <c r="H63" s="222">
        <f ca="1">0.001*INDIRECT($B63&amp;"!W6")</f>
        <v>41.070520000000002</v>
      </c>
      <c r="I63" s="10"/>
      <c r="J63" s="223">
        <f ca="1">H63/D63-1</f>
        <v>-1.3606805153273394E-3</v>
      </c>
      <c r="L63" s="74">
        <f ca="1">INDIRECT($B63&amp;"!"&amp;L$3&amp;"6")</f>
        <v>0.98444683619047624</v>
      </c>
      <c r="M63" s="75">
        <f ca="1">INDIRECT($B63&amp;"!"&amp;M$3&amp;"6")</f>
        <v>0.98513399047619032</v>
      </c>
      <c r="N63" s="76">
        <f ca="1">M63-L63</f>
        <v>6.8715428571408665E-4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34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34</v>
      </c>
      <c r="H64" s="222">
        <f ca="1">0.001*INDIRECT($B64&amp;"!W7")</f>
        <v>61.787448000000005</v>
      </c>
      <c r="I64" s="10"/>
      <c r="J64" s="223">
        <f ca="1">H64/D64-1</f>
        <v>-1.2542140116614808E-3</v>
      </c>
      <c r="L64" s="74">
        <f ca="1">INDIRECT($B64&amp;"!"&amp;L$3&amp;"7")</f>
        <v>0.99233596333333352</v>
      </c>
      <c r="M64" s="75">
        <f ca="1">INDIRECT($B64&amp;"!"&amp;M$3&amp;"7")</f>
        <v>0.99288331380952366</v>
      </c>
      <c r="N64" s="76">
        <f ca="1">M64-L64</f>
        <v>5.4735047619014487E-4</v>
      </c>
      <c r="O64" s="221"/>
      <c r="P64" s="4" t="s">
        <v>35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36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36</v>
      </c>
      <c r="H65" s="222">
        <f ca="1">0.001*INDIRECT($B65&amp;"!W8")</f>
        <v>90.327991999999995</v>
      </c>
      <c r="I65" s="10"/>
      <c r="J65" s="223">
        <f ca="1">H65/D65-1</f>
        <v>-9.8176488518297855E-4</v>
      </c>
      <c r="L65" s="74">
        <f ca="1">INDIRECT($B65&amp;"!"&amp;L$3&amp;"8")</f>
        <v>0.99586930666666673</v>
      </c>
      <c r="M65" s="75">
        <f ca="1">INDIRECT($B65&amp;"!"&amp;M$3&amp;"8")</f>
        <v>0.99651579571428561</v>
      </c>
      <c r="N65" s="76">
        <f ca="1">M65-L65</f>
        <v>6.4648904761888115E-4</v>
      </c>
      <c r="O65" s="221"/>
      <c r="P65" s="226">
        <f ca="1">bdrate(L62:L65,D62:D65,M62:M65,H62:H65)</f>
        <v>6.4894886133415319E-4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2" t="s">
        <v>15</v>
      </c>
      <c r="C70" s="283"/>
      <c r="D70" s="284"/>
      <c r="E70" s="3"/>
      <c r="F70" s="282" t="str">
        <f>B70</f>
        <v>breakdance_track</v>
      </c>
      <c r="G70" s="283"/>
      <c r="H70" s="284"/>
      <c r="I70" s="3"/>
      <c r="J70" s="210"/>
      <c r="L70" s="286" t="str">
        <f>F70</f>
        <v>breakdance_track</v>
      </c>
      <c r="M70" s="283"/>
      <c r="N70" s="284"/>
      <c r="O70" s="178"/>
      <c r="P70" s="210"/>
      <c r="U70" s="211"/>
      <c r="V70" s="211"/>
      <c r="X70" s="281"/>
      <c r="Y70" s="279"/>
      <c r="Z70" s="279"/>
    </row>
    <row r="71" spans="2:28" x14ac:dyDescent="0.25">
      <c r="B71" s="278" t="s">
        <v>25</v>
      </c>
      <c r="C71" s="279"/>
      <c r="D71" s="69" t="s">
        <v>26</v>
      </c>
      <c r="E71" s="221"/>
      <c r="F71" s="278" t="s">
        <v>25</v>
      </c>
      <c r="G71" s="279"/>
      <c r="H71" s="69" t="s">
        <v>26</v>
      </c>
      <c r="I71" s="10"/>
      <c r="J71" s="207" t="s">
        <v>27</v>
      </c>
      <c r="L71" s="287" t="s">
        <v>45</v>
      </c>
      <c r="M71" s="279"/>
      <c r="N71" s="288"/>
      <c r="O71" s="67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75" t="s">
        <v>0</v>
      </c>
      <c r="C72" s="99" t="s">
        <v>29</v>
      </c>
      <c r="D72" s="68" t="s">
        <v>30</v>
      </c>
      <c r="E72" s="221"/>
      <c r="F72" s="175" t="s">
        <v>0</v>
      </c>
      <c r="G72" s="99" t="s">
        <v>29</v>
      </c>
      <c r="H72" s="68" t="s">
        <v>30</v>
      </c>
      <c r="I72" s="10"/>
      <c r="J72" s="73"/>
      <c r="L72" s="176" t="str">
        <f>CONCATENATE(B$2," ",L70)</f>
        <v>MPEG-151 breakdance_track</v>
      </c>
      <c r="M72" s="194" t="str">
        <f>CONCATENATE(F$2," ",L70)</f>
        <v>raht-kFractionBits:20 breakdance_track</v>
      </c>
      <c r="N72" s="177" t="s">
        <v>31</v>
      </c>
      <c r="O72" s="3"/>
      <c r="P72" s="4" t="s">
        <v>22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32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32</v>
      </c>
      <c r="H73" s="222">
        <f ca="1">0.001*INDIRECT($B73&amp;"!W5")</f>
        <v>126.30592</v>
      </c>
      <c r="I73" s="10"/>
      <c r="J73" s="223">
        <f ca="1">H73/D73-1</f>
        <v>-2.1834962218103549E-3</v>
      </c>
      <c r="L73" s="74">
        <f ca="1">INDIRECT($B73&amp;"!"&amp;L$3&amp;"5")</f>
        <v>0.96381933531250008</v>
      </c>
      <c r="M73" s="75">
        <f ca="1">INDIRECT($B73&amp;"!"&amp;M$3&amp;"5")</f>
        <v>0.96421997343749999</v>
      </c>
      <c r="N73" s="76">
        <f ca="1">M73-L73</f>
        <v>4.0063812499990803E-4</v>
      </c>
      <c r="O73" s="221"/>
      <c r="P73" s="223">
        <f ca="1">bdrate(D73:D76,L73:L76,H73:H76,M73:M76)</f>
        <v>-1.427583839507951E-2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33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33</v>
      </c>
      <c r="H74" s="222">
        <f ca="1">0.001*INDIRECT($B74&amp;"!W6")</f>
        <v>180.82447199999999</v>
      </c>
      <c r="I74" s="10"/>
      <c r="J74" s="223">
        <f ca="1">H74/D74-1</f>
        <v>-2.0681766275113533E-3</v>
      </c>
      <c r="L74" s="74">
        <f ca="1">INDIRECT($B74&amp;"!"&amp;L$3&amp;"6")</f>
        <v>0.98289698375000001</v>
      </c>
      <c r="M74" s="75">
        <f ca="1">INDIRECT($B74&amp;"!"&amp;M$3&amp;"6")</f>
        <v>0.98324764406249998</v>
      </c>
      <c r="N74" s="76">
        <f ca="1">M74-L74</f>
        <v>3.5066031249997298E-4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34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34</v>
      </c>
      <c r="H75" s="222">
        <f ca="1">0.001*INDIRECT($B75&amp;"!W7")</f>
        <v>255.75700000000001</v>
      </c>
      <c r="I75" s="10"/>
      <c r="J75" s="223">
        <f ca="1">H75/D75-1</f>
        <v>-2.0286183590616513E-3</v>
      </c>
      <c r="L75" s="74">
        <f ca="1">INDIRECT($B75&amp;"!"&amp;L$3&amp;"7")</f>
        <v>0.99287583718749994</v>
      </c>
      <c r="M75" s="75">
        <f ca="1">INDIRECT($B75&amp;"!"&amp;M$3&amp;"7")</f>
        <v>0.99329307812500001</v>
      </c>
      <c r="N75" s="76">
        <f ca="1">M75-L75</f>
        <v>4.1724093750006297E-4</v>
      </c>
      <c r="O75" s="221"/>
      <c r="P75" s="4" t="s">
        <v>35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36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36</v>
      </c>
      <c r="H76" s="222">
        <f ca="1">0.001*INDIRECT($B76&amp;"!W8")</f>
        <v>355.70987200000002</v>
      </c>
      <c r="I76" s="10"/>
      <c r="J76" s="223">
        <f ca="1">H76/D76-1</f>
        <v>-2.0282756456408979E-3</v>
      </c>
      <c r="L76" s="74">
        <f ca="1">INDIRECT($B76&amp;"!"&amp;L$3&amp;"8")</f>
        <v>0.99625927531250025</v>
      </c>
      <c r="M76" s="75">
        <f ca="1">INDIRECT($B76&amp;"!"&amp;M$3&amp;"8")</f>
        <v>0.99680079562500001</v>
      </c>
      <c r="N76" s="76">
        <f ca="1">M76-L76</f>
        <v>5.4152031249976584E-4</v>
      </c>
      <c r="O76" s="221"/>
      <c r="P76" s="226">
        <f ca="1">bdrate(L73:L76,D73:D76,M73:M76,H73:H76)</f>
        <v>4.8514853855041729E-4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2" t="s">
        <v>16</v>
      </c>
      <c r="C81" s="283"/>
      <c r="D81" s="284"/>
      <c r="E81" s="3"/>
      <c r="F81" s="282" t="str">
        <f>B81</f>
        <v>breakdance_semitrack</v>
      </c>
      <c r="G81" s="283"/>
      <c r="H81" s="284"/>
      <c r="I81" s="3"/>
      <c r="J81" s="210"/>
      <c r="L81" s="286" t="str">
        <f>F81</f>
        <v>breakdance_semitrack</v>
      </c>
      <c r="M81" s="283"/>
      <c r="N81" s="284"/>
      <c r="O81" s="178"/>
      <c r="P81" s="210"/>
      <c r="U81" s="211"/>
      <c r="V81" s="211"/>
      <c r="X81" s="281"/>
      <c r="Y81" s="279"/>
      <c r="Z81" s="279"/>
    </row>
    <row r="82" spans="2:28" x14ac:dyDescent="0.25">
      <c r="B82" s="278" t="s">
        <v>25</v>
      </c>
      <c r="C82" s="279"/>
      <c r="D82" s="69" t="s">
        <v>26</v>
      </c>
      <c r="E82" s="221"/>
      <c r="F82" s="278" t="s">
        <v>25</v>
      </c>
      <c r="G82" s="279"/>
      <c r="H82" s="69" t="s">
        <v>26</v>
      </c>
      <c r="I82" s="10"/>
      <c r="J82" s="207" t="s">
        <v>27</v>
      </c>
      <c r="L82" s="287" t="s">
        <v>45</v>
      </c>
      <c r="M82" s="279"/>
      <c r="N82" s="288"/>
      <c r="O82" s="67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75" t="s">
        <v>0</v>
      </c>
      <c r="C83" s="99" t="s">
        <v>29</v>
      </c>
      <c r="D83" s="68" t="s">
        <v>30</v>
      </c>
      <c r="E83" s="221"/>
      <c r="F83" s="175" t="s">
        <v>0</v>
      </c>
      <c r="G83" s="99" t="s">
        <v>29</v>
      </c>
      <c r="H83" s="68" t="s">
        <v>30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raht-kFractionBits:20 breakdance_semitrack</v>
      </c>
      <c r="N83" s="177" t="s">
        <v>31</v>
      </c>
      <c r="O83" s="3"/>
      <c r="P83" s="4" t="s">
        <v>22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32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32</v>
      </c>
      <c r="H84" s="222">
        <f ca="1">0.001*INDIRECT($B84&amp;"!W5")</f>
        <v>132.18955199999999</v>
      </c>
      <c r="I84" s="10"/>
      <c r="J84" s="223">
        <f ca="1">H84/D84-1</f>
        <v>-2.1494282936217468E-3</v>
      </c>
      <c r="L84" s="74">
        <f ca="1">INDIRECT($B84&amp;"!"&amp;L$3&amp;"5")</f>
        <v>0.96216957468750008</v>
      </c>
      <c r="M84" s="75">
        <f ca="1">INDIRECT($B84&amp;"!"&amp;M$3&amp;"5")</f>
        <v>0.96255889000000028</v>
      </c>
      <c r="N84" s="76">
        <f ca="1">M84-L84</f>
        <v>3.8931531250019358E-4</v>
      </c>
      <c r="O84" s="221"/>
      <c r="P84" s="223">
        <f ca="1">bdrate(D84:D87,L84:L87,H84:H87,M84:M87)</f>
        <v>-1.4614401348215456E-2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33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33</v>
      </c>
      <c r="H85" s="222">
        <f ca="1">0.001*INDIRECT($B85&amp;"!W6")</f>
        <v>189.39303200000001</v>
      </c>
      <c r="I85" s="10"/>
      <c r="J85" s="223">
        <f ca="1">H85/D85-1</f>
        <v>-2.0234692247279584E-3</v>
      </c>
      <c r="L85" s="74">
        <f ca="1">INDIRECT($B85&amp;"!"&amp;L$3&amp;"6")</f>
        <v>0.98207449125000013</v>
      </c>
      <c r="M85" s="75">
        <f ca="1">INDIRECT($B85&amp;"!"&amp;M$3&amp;"6")</f>
        <v>0.98248135375000001</v>
      </c>
      <c r="N85" s="76">
        <f ca="1">M85-L85</f>
        <v>4.0686249999988267E-4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34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34</v>
      </c>
      <c r="H86" s="222">
        <f ca="1">0.001*INDIRECT($B86&amp;"!W7")</f>
        <v>267.70935200000002</v>
      </c>
      <c r="I86" s="10"/>
      <c r="J86" s="223">
        <f ca="1">H86/D86-1</f>
        <v>-1.9914142497733378E-3</v>
      </c>
      <c r="L86" s="74">
        <f ca="1">INDIRECT($B86&amp;"!"&amp;L$3&amp;"7")</f>
        <v>0.99251801968750009</v>
      </c>
      <c r="M86" s="75">
        <f ca="1">INDIRECT($B86&amp;"!"&amp;M$3&amp;"7")</f>
        <v>0.99293924562500013</v>
      </c>
      <c r="N86" s="76">
        <f ca="1">M86-L86</f>
        <v>4.2122593750004711E-4</v>
      </c>
      <c r="O86" s="221"/>
      <c r="P86" s="4" t="s">
        <v>35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36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36</v>
      </c>
      <c r="H87" s="222">
        <f ca="1">0.001*INDIRECT($B87&amp;"!W8")</f>
        <v>371.78708800000004</v>
      </c>
      <c r="I87" s="10"/>
      <c r="J87" s="223">
        <f ca="1">H87/D87-1</f>
        <v>-1.9962914848414837E-3</v>
      </c>
      <c r="L87" s="74">
        <f ca="1">INDIRECT($B87&amp;"!"&amp;L$3&amp;"8")</f>
        <v>0.99602294281250014</v>
      </c>
      <c r="M87" s="75">
        <f ca="1">INDIRECT($B87&amp;"!"&amp;M$3&amp;"8")</f>
        <v>0.99657628437500012</v>
      </c>
      <c r="N87" s="76">
        <f ca="1">M87-L87</f>
        <v>5.5334156249997601E-4</v>
      </c>
      <c r="O87" s="221"/>
      <c r="P87" s="226">
        <f ca="1">bdrate(L84:L87,D84:D87,M84:M87,H84:H87)</f>
        <v>5.074284819819308E-4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2" t="s">
        <v>17</v>
      </c>
      <c r="C92" s="283"/>
      <c r="D92" s="284"/>
      <c r="E92" s="3"/>
      <c r="F92" s="282" t="str">
        <f>B92</f>
        <v>bartender_track</v>
      </c>
      <c r="G92" s="283"/>
      <c r="H92" s="284"/>
      <c r="I92" s="3"/>
      <c r="J92" s="210"/>
      <c r="L92" s="286" t="str">
        <f>F92</f>
        <v>bartender_track</v>
      </c>
      <c r="M92" s="283"/>
      <c r="N92" s="284"/>
      <c r="O92" s="178"/>
      <c r="P92" s="210"/>
      <c r="U92" s="211"/>
      <c r="V92" s="211"/>
      <c r="X92" s="281"/>
      <c r="Y92" s="279"/>
      <c r="Z92" s="279"/>
    </row>
    <row r="93" spans="2:28" x14ac:dyDescent="0.25">
      <c r="B93" s="278" t="s">
        <v>25</v>
      </c>
      <c r="C93" s="279"/>
      <c r="D93" s="69" t="s">
        <v>26</v>
      </c>
      <c r="E93" s="221"/>
      <c r="F93" s="278" t="s">
        <v>25</v>
      </c>
      <c r="G93" s="279"/>
      <c r="H93" s="69" t="s">
        <v>26</v>
      </c>
      <c r="I93" s="10"/>
      <c r="J93" s="207" t="s">
        <v>27</v>
      </c>
      <c r="L93" s="287" t="s">
        <v>45</v>
      </c>
      <c r="M93" s="279"/>
      <c r="N93" s="288"/>
      <c r="O93" s="67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75" t="s">
        <v>0</v>
      </c>
      <c r="C94" s="99" t="s">
        <v>29</v>
      </c>
      <c r="D94" s="68" t="s">
        <v>30</v>
      </c>
      <c r="E94" s="221"/>
      <c r="F94" s="175" t="s">
        <v>0</v>
      </c>
      <c r="G94" s="99" t="s">
        <v>29</v>
      </c>
      <c r="H94" s="68" t="s">
        <v>30</v>
      </c>
      <c r="I94" s="10"/>
      <c r="J94" s="73"/>
      <c r="L94" s="176" t="str">
        <f>CONCATENATE(B$2," ",L92)</f>
        <v>MPEG-151 bartender_track</v>
      </c>
      <c r="M94" s="194" t="str">
        <f>CONCATENATE(F$2," ",L92)</f>
        <v>raht-kFractionBits:20 bartender_track</v>
      </c>
      <c r="N94" s="177" t="s">
        <v>31</v>
      </c>
      <c r="O94" s="3"/>
      <c r="P94" s="4" t="s">
        <v>22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32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32</v>
      </c>
      <c r="H95" s="222">
        <f ca="1">0.001*INDIRECT($B95&amp;"!W5")</f>
        <v>37.904303999999996</v>
      </c>
      <c r="I95" s="10"/>
      <c r="J95" s="223">
        <f ca="1">H95/D95-1</f>
        <v>-1.1653679953014251E-3</v>
      </c>
      <c r="L95" s="74">
        <f ca="1">INDIRECT($B95&amp;"!"&amp;L$3&amp;"5")</f>
        <v>0.97618636761904753</v>
      </c>
      <c r="M95" s="75">
        <f ca="1">INDIRECT($B95&amp;"!"&amp;M$3&amp;"5")</f>
        <v>0.97613948761904779</v>
      </c>
      <c r="N95" s="76">
        <f ca="1">M95-L95</f>
        <v>-4.6879999999749344E-5</v>
      </c>
      <c r="O95" s="221"/>
      <c r="P95" s="223">
        <f ca="1">bdrate(D95:D98,L95:L98,H95:H98,M95:M98)</f>
        <v>-2.3870576357861384E-2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33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33</v>
      </c>
      <c r="H96" s="222">
        <f ca="1">0.001*INDIRECT($B96&amp;"!W6")</f>
        <v>56.021999999999998</v>
      </c>
      <c r="I96" s="10"/>
      <c r="J96" s="223">
        <f ca="1">H96/D96-1</f>
        <v>-1.059744694108411E-3</v>
      </c>
      <c r="L96" s="74">
        <f ca="1">INDIRECT($B96&amp;"!"&amp;L$3&amp;"6")</f>
        <v>0.98590186619047637</v>
      </c>
      <c r="M96" s="75">
        <f ca="1">INDIRECT($B96&amp;"!"&amp;M$3&amp;"6")</f>
        <v>0.98638870999999972</v>
      </c>
      <c r="N96" s="76">
        <f ca="1">M96-L96</f>
        <v>4.8684380952335182E-4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34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34</v>
      </c>
      <c r="H97" s="222">
        <f ca="1">0.001*INDIRECT($B97&amp;"!W7")</f>
        <v>83.811503999999999</v>
      </c>
      <c r="I97" s="10"/>
      <c r="J97" s="223">
        <f ca="1">H97/D97-1</f>
        <v>-1.0478261255120191E-3</v>
      </c>
      <c r="L97" s="74">
        <f ca="1">INDIRECT($B97&amp;"!"&amp;L$3&amp;"7")</f>
        <v>0.99313430571428574</v>
      </c>
      <c r="M97" s="75">
        <f ca="1">INDIRECT($B97&amp;"!"&amp;M$3&amp;"7")</f>
        <v>0.99354173904761889</v>
      </c>
      <c r="N97" s="76">
        <f ca="1">M97-L97</f>
        <v>4.0743333333315146E-4</v>
      </c>
      <c r="O97" s="221"/>
      <c r="P97" s="4" t="s">
        <v>35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36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36</v>
      </c>
      <c r="H98" s="222">
        <f ca="1">0.001*INDIRECT($B98&amp;"!W8")</f>
        <v>121.28760000000001</v>
      </c>
      <c r="I98" s="10"/>
      <c r="J98" s="223">
        <f ca="1">H98/D98-1</f>
        <v>-8.4823723701488163E-4</v>
      </c>
      <c r="L98" s="74">
        <f ca="1">INDIRECT($B98&amp;"!"&amp;L$3&amp;"8")</f>
        <v>0.99616589142857137</v>
      </c>
      <c r="M98" s="75">
        <f ca="1">INDIRECT($B98&amp;"!"&amp;M$3&amp;"8")</f>
        <v>0.99675964190476185</v>
      </c>
      <c r="N98" s="76">
        <f ca="1">M98-L98</f>
        <v>5.9375047619047994E-4</v>
      </c>
      <c r="O98" s="221"/>
      <c r="P98" s="226">
        <f ca="1">bdrate(L95:L98,D95:D98,M95:M98,H95:H98)</f>
        <v>4.604989721335162E-4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2" t="s">
        <v>18</v>
      </c>
      <c r="C103" s="283"/>
      <c r="D103" s="284"/>
      <c r="E103" s="3"/>
      <c r="F103" s="282" t="str">
        <f>B103</f>
        <v>bartender_semitrack</v>
      </c>
      <c r="G103" s="283"/>
      <c r="H103" s="284"/>
      <c r="I103" s="3"/>
      <c r="J103" s="210"/>
      <c r="L103" s="286" t="str">
        <f>F103</f>
        <v>bartender_semitrack</v>
      </c>
      <c r="M103" s="283"/>
      <c r="N103" s="284"/>
      <c r="O103" s="178"/>
      <c r="P103" s="210"/>
      <c r="U103" s="211"/>
      <c r="V103" s="211"/>
      <c r="X103" s="281"/>
      <c r="Y103" s="279"/>
      <c r="Z103" s="279"/>
    </row>
    <row r="104" spans="2:28" x14ac:dyDescent="0.25">
      <c r="B104" s="278" t="s">
        <v>25</v>
      </c>
      <c r="C104" s="279"/>
      <c r="D104" s="69" t="s">
        <v>26</v>
      </c>
      <c r="E104" s="221"/>
      <c r="F104" s="278" t="s">
        <v>25</v>
      </c>
      <c r="G104" s="279"/>
      <c r="H104" s="69" t="s">
        <v>26</v>
      </c>
      <c r="I104" s="10"/>
      <c r="J104" s="207" t="s">
        <v>27</v>
      </c>
      <c r="L104" s="287" t="s">
        <v>45</v>
      </c>
      <c r="M104" s="279"/>
      <c r="N104" s="288"/>
      <c r="O104" s="67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75" t="s">
        <v>0</v>
      </c>
      <c r="C105" s="99" t="s">
        <v>29</v>
      </c>
      <c r="D105" s="68" t="s">
        <v>30</v>
      </c>
      <c r="E105" s="221"/>
      <c r="F105" s="175" t="s">
        <v>0</v>
      </c>
      <c r="G105" s="99" t="s">
        <v>29</v>
      </c>
      <c r="H105" s="68" t="s">
        <v>30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raht-kFractionBits:20 bartender_semitrack</v>
      </c>
      <c r="N105" s="177" t="s">
        <v>31</v>
      </c>
      <c r="O105" s="3"/>
      <c r="P105" s="4" t="s">
        <v>22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32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32</v>
      </c>
      <c r="H106" s="222">
        <f ca="1">0.001*INDIRECT($B106&amp;"!W5")</f>
        <v>39.078191999999994</v>
      </c>
      <c r="I106" s="10"/>
      <c r="J106" s="223">
        <f ca="1">H106/D106-1</f>
        <v>-1.1493959076928073E-3</v>
      </c>
      <c r="L106" s="74">
        <f ca="1">INDIRECT($B106&amp;"!"&amp;L$3&amp;"5")</f>
        <v>0.97487475571428583</v>
      </c>
      <c r="M106" s="75">
        <f ca="1">INDIRECT($B106&amp;"!"&amp;M$3&amp;"5")</f>
        <v>0.97536403238095259</v>
      </c>
      <c r="N106" s="76">
        <f ca="1">M106-L106</f>
        <v>4.8927666666676028E-4</v>
      </c>
      <c r="O106" s="221"/>
      <c r="P106" s="223">
        <f ca="1">bdrate(D106:D109,L106:L109,H106:H109,M106:M109)</f>
        <v>-3.3987972098898589E-2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33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33</v>
      </c>
      <c r="H107" s="222">
        <f ca="1">0.001*INDIRECT($B107&amp;"!W6")</f>
        <v>57.88199199999999</v>
      </c>
      <c r="I107" s="10"/>
      <c r="J107" s="223">
        <f ca="1">H107/D107-1</f>
        <v>-1.0490349996351567E-3</v>
      </c>
      <c r="L107" s="74">
        <f ca="1">INDIRECT($B107&amp;"!"&amp;L$3&amp;"6")</f>
        <v>0.98511816190476176</v>
      </c>
      <c r="M107" s="75">
        <f ca="1">INDIRECT($B107&amp;"!"&amp;M$3&amp;"6")</f>
        <v>0.98593933333333306</v>
      </c>
      <c r="N107" s="76">
        <f ca="1">M107-L107</f>
        <v>8.2117142857129899E-4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34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34</v>
      </c>
      <c r="H108" s="222">
        <f ca="1">0.001*INDIRECT($B108&amp;"!W7")</f>
        <v>86.779640000000001</v>
      </c>
      <c r="I108" s="10"/>
      <c r="J108" s="223">
        <f ca="1">H108/D108-1</f>
        <v>-1.0574698925438497E-3</v>
      </c>
      <c r="L108" s="74">
        <f ca="1">INDIRECT($B108&amp;"!"&amp;L$3&amp;"7")</f>
        <v>0.99272395999999996</v>
      </c>
      <c r="M108" s="75">
        <f ca="1">INDIRECT($B108&amp;"!"&amp;M$3&amp;"7")</f>
        <v>0.99312553285714278</v>
      </c>
      <c r="N108" s="76">
        <f ca="1">M108-L108</f>
        <v>4.0157285714281787E-4</v>
      </c>
      <c r="O108" s="221"/>
      <c r="P108" s="4" t="s">
        <v>35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36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36</v>
      </c>
      <c r="H109" s="222">
        <f ca="1">0.001*INDIRECT($B109&amp;"!W8")</f>
        <v>125.57141600000001</v>
      </c>
      <c r="I109" s="10"/>
      <c r="J109" s="223">
        <f ca="1">H109/D109-1</f>
        <v>-8.2873705412644938E-4</v>
      </c>
      <c r="L109" s="74">
        <f ca="1">INDIRECT($B109&amp;"!"&amp;L$3&amp;"8")</f>
        <v>0.99606481857142859</v>
      </c>
      <c r="M109" s="75">
        <f ca="1">INDIRECT($B109&amp;"!"&amp;M$3&amp;"8")</f>
        <v>0.9966197390476188</v>
      </c>
      <c r="N109" s="76">
        <f ca="1">M109-L109</f>
        <v>5.5492047619021267E-4</v>
      </c>
      <c r="O109" s="221"/>
      <c r="P109" s="226">
        <f ca="1">bdrate(L106:L109,D106:D109,M106:M109,H106:H109)</f>
        <v>5.9164070412620617E-4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L93:N93"/>
    <mergeCell ref="F16:G16"/>
    <mergeCell ref="R27:T27"/>
    <mergeCell ref="B93:C93"/>
    <mergeCell ref="F2:H2"/>
    <mergeCell ref="B37:D37"/>
    <mergeCell ref="B4:D4"/>
    <mergeCell ref="L37:N37"/>
    <mergeCell ref="F15:H15"/>
    <mergeCell ref="F59:H59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B15:D15"/>
    <mergeCell ref="F48:H48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8" bestFit="1" customWidth="1"/>
    <col min="2" max="2" width="6.59765625" style="208" customWidth="1"/>
    <col min="3" max="3" width="9.3984375" style="208" customWidth="1"/>
    <col min="4" max="4" width="14.3984375" style="208" customWidth="1"/>
    <col min="5" max="5" width="4.59765625" style="208" customWidth="1"/>
    <col min="6" max="6" width="6.59765625" style="208" customWidth="1"/>
    <col min="7" max="7" width="9.3984375" style="208" customWidth="1"/>
    <col min="8" max="8" width="14.3984375" style="208" customWidth="1"/>
    <col min="9" max="9" width="4.59765625" style="208" customWidth="1"/>
    <col min="10" max="10" width="9.59765625" style="208" customWidth="1"/>
    <col min="11" max="11" width="4.59765625" style="208" customWidth="1"/>
    <col min="12" max="12" width="14.3984375" style="208" bestFit="1" customWidth="1"/>
    <col min="13" max="13" width="16.09765625" style="208" bestFit="1" customWidth="1"/>
    <col min="14" max="14" width="7.59765625" style="208" bestFit="1" customWidth="1"/>
    <col min="15" max="15" width="4.59765625" style="208" customWidth="1"/>
    <col min="16" max="16" width="9.59765625" style="208" bestFit="1" customWidth="1"/>
    <col min="17" max="17" width="4.59765625" style="208" customWidth="1"/>
    <col min="18" max="18" width="84.59765625" style="208" customWidth="1"/>
    <col min="19" max="19" width="6.5" style="208" bestFit="1" customWidth="1"/>
    <col min="20" max="20" width="9.59765625" style="208" bestFit="1" customWidth="1"/>
    <col min="21" max="21" width="1.59765625" style="208" bestFit="1" customWidth="1"/>
    <col min="22" max="22" width="7.59765625" style="208" bestFit="1" customWidth="1"/>
    <col min="23" max="23" width="1.59765625" style="208" bestFit="1" customWidth="1"/>
    <col min="24" max="24" width="14.3984375" style="208" bestFit="1" customWidth="1"/>
    <col min="25" max="25" width="16.09765625" style="208" bestFit="1" customWidth="1"/>
    <col min="26" max="26" width="5.09765625" style="208" bestFit="1" customWidth="1"/>
    <col min="27" max="27" width="1.59765625" style="208" bestFit="1" customWidth="1"/>
    <col min="28" max="28" width="8.09765625" style="211" bestFit="1" customWidth="1"/>
    <col min="29" max="29" width="9" style="208" customWidth="1"/>
    <col min="30" max="30" width="1.3984375" style="208" bestFit="1" customWidth="1"/>
    <col min="31" max="31" width="80.59765625" style="208" customWidth="1"/>
    <col min="32" max="32" width="1.3984375" style="208" bestFit="1" customWidth="1"/>
    <col min="33" max="40" width="9" style="208" customWidth="1"/>
    <col min="41" max="16384" width="9" style="208"/>
  </cols>
  <sheetData>
    <row r="1" spans="1:32" x14ac:dyDescent="0.25">
      <c r="AD1" s="11"/>
      <c r="AF1" s="11"/>
    </row>
    <row r="2" spans="1:32" x14ac:dyDescent="0.25">
      <c r="B2" s="280" t="str">
        <f>'Summary (auto)'!C3</f>
        <v>MPEG-151</v>
      </c>
      <c r="C2" s="279"/>
      <c r="D2" s="279"/>
      <c r="E2" s="198"/>
      <c r="F2" s="280" t="str">
        <f>'Summary (auto)'!C4</f>
        <v>raht-kFractionBits:20</v>
      </c>
      <c r="G2" s="279"/>
      <c r="H2" s="279"/>
      <c r="I2" s="211"/>
      <c r="J2" s="209" t="s">
        <v>20</v>
      </c>
      <c r="K2" s="211"/>
      <c r="L2" s="285" t="s">
        <v>21</v>
      </c>
      <c r="M2" s="279"/>
      <c r="N2" s="279"/>
      <c r="O2" s="211"/>
      <c r="P2" s="209" t="s">
        <v>22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11"/>
      <c r="J3" s="211"/>
      <c r="K3" s="174"/>
      <c r="L3" s="85" t="s">
        <v>46</v>
      </c>
      <c r="M3" s="85" t="s">
        <v>47</v>
      </c>
      <c r="N3" s="211"/>
      <c r="O3" s="174"/>
      <c r="P3" s="211"/>
      <c r="U3" s="173"/>
      <c r="W3" s="173"/>
    </row>
    <row r="4" spans="1:32" x14ac:dyDescent="0.25">
      <c r="B4" s="282" t="s">
        <v>9</v>
      </c>
      <c r="C4" s="283"/>
      <c r="D4" s="284"/>
      <c r="E4" s="3"/>
      <c r="F4" s="282" t="str">
        <f>B4</f>
        <v>fruit</v>
      </c>
      <c r="G4" s="283"/>
      <c r="H4" s="284"/>
      <c r="I4" s="3"/>
      <c r="J4" s="210"/>
      <c r="L4" s="286" t="str">
        <f>F4</f>
        <v>fruit</v>
      </c>
      <c r="M4" s="283"/>
      <c r="N4" s="284"/>
      <c r="O4" s="178"/>
      <c r="P4" s="210"/>
      <c r="Q4" s="178"/>
      <c r="R4" s="178"/>
      <c r="S4" s="178"/>
      <c r="T4" s="178"/>
      <c r="U4" s="211"/>
      <c r="V4" s="211"/>
      <c r="X4" s="281"/>
      <c r="Y4" s="279"/>
      <c r="Z4" s="279"/>
    </row>
    <row r="5" spans="1:32" x14ac:dyDescent="0.25">
      <c r="B5" s="278" t="s">
        <v>25</v>
      </c>
      <c r="C5" s="279"/>
      <c r="D5" s="69" t="s">
        <v>26</v>
      </c>
      <c r="E5" s="221"/>
      <c r="F5" s="278" t="s">
        <v>25</v>
      </c>
      <c r="G5" s="279"/>
      <c r="H5" s="69" t="s">
        <v>26</v>
      </c>
      <c r="I5" s="10"/>
      <c r="J5" s="207" t="s">
        <v>27</v>
      </c>
      <c r="L5" s="287" t="s">
        <v>45</v>
      </c>
      <c r="M5" s="279"/>
      <c r="N5" s="288"/>
      <c r="O5" s="67"/>
      <c r="P5" s="4"/>
      <c r="Q5" s="67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75" t="s">
        <v>0</v>
      </c>
      <c r="C6" s="99" t="s">
        <v>29</v>
      </c>
      <c r="D6" s="68" t="s">
        <v>30</v>
      </c>
      <c r="E6" s="221"/>
      <c r="F6" s="175" t="s">
        <v>0</v>
      </c>
      <c r="G6" s="99" t="s">
        <v>29</v>
      </c>
      <c r="H6" s="68" t="s">
        <v>30</v>
      </c>
      <c r="I6" s="10"/>
      <c r="J6" s="73"/>
      <c r="L6" s="176" t="str">
        <f>CONCATENATE(B$2," ",L4)</f>
        <v>MPEG-151 fruit</v>
      </c>
      <c r="M6" s="194" t="str">
        <f>CONCATENATE(F$2," ",L4)</f>
        <v>raht-kFractionBits:20 fruit</v>
      </c>
      <c r="N6" s="177" t="s">
        <v>31</v>
      </c>
      <c r="O6" s="3"/>
      <c r="P6" s="4" t="s">
        <v>22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32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32</v>
      </c>
      <c r="H7" s="222">
        <f ca="1">0.001*INDIRECT($B7&amp;"!W5")</f>
        <v>3.801600000000001</v>
      </c>
      <c r="I7" s="10"/>
      <c r="J7" s="223">
        <f ca="1">H7/D7-1</f>
        <v>-1.0468826860735581E-3</v>
      </c>
      <c r="L7" s="74">
        <f ca="1">INDIRECT($B7&amp;"!"&amp;L$3&amp;"5")</f>
        <v>8.1516018749999992E-3</v>
      </c>
      <c r="M7" s="75">
        <f ca="1">INDIRECT($B7&amp;"!"&amp;M$3&amp;"5")</f>
        <v>6.4511383041666662E-3</v>
      </c>
      <c r="N7" s="76">
        <f ca="1">M7-L7</f>
        <v>-1.700463570833333E-3</v>
      </c>
      <c r="O7" s="221"/>
      <c r="P7" s="223">
        <f ca="1">bdrate(D7:D10,L7:L10,H7:H10,M7:M10)</f>
        <v>0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33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33</v>
      </c>
      <c r="H8" s="222">
        <f ca="1">0.001*INDIRECT($B8&amp;"!W6")</f>
        <v>4.8106800000000005</v>
      </c>
      <c r="I8" s="10"/>
      <c r="J8" s="223">
        <f ca="1">H8/D8-1</f>
        <v>-1.1660412898208961E-3</v>
      </c>
      <c r="L8" s="74">
        <f ca="1">INDIRECT($B8&amp;"!"&amp;L$3&amp;"6")</f>
        <v>4.5681070708333332E-3</v>
      </c>
      <c r="M8" s="75">
        <f ca="1">INDIRECT($B8&amp;"!"&amp;M$3&amp;"6")</f>
        <v>3.4380993833333338E-3</v>
      </c>
      <c r="N8" s="76">
        <f ca="1">M8-L8</f>
        <v>-1.1300076874999994E-3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34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34</v>
      </c>
      <c r="H9" s="222">
        <f ca="1">0.001*INDIRECT($B9&amp;"!W7")</f>
        <v>6.1621440000000005</v>
      </c>
      <c r="I9" s="10"/>
      <c r="J9" s="223">
        <f ca="1">H9/D9-1</f>
        <v>-1.5723005492034314E-3</v>
      </c>
      <c r="L9" s="74">
        <f ca="1">INDIRECT($B9&amp;"!"&amp;L$3&amp;"7")</f>
        <v>3.3346815416666667E-3</v>
      </c>
      <c r="M9" s="75">
        <f ca="1">INDIRECT($B9&amp;"!"&amp;M$3&amp;"7")</f>
        <v>2.2802280166666668E-3</v>
      </c>
      <c r="N9" s="76">
        <f ca="1">M9-L9</f>
        <v>-1.054453525E-3</v>
      </c>
      <c r="O9" s="221"/>
      <c r="P9" s="4" t="s">
        <v>35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36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36</v>
      </c>
      <c r="H10" s="222">
        <f ca="1">0.001*INDIRECT($B10&amp;"!W8")</f>
        <v>8.6076400000000017</v>
      </c>
      <c r="I10" s="10"/>
      <c r="J10" s="223">
        <f ca="1">H10/D10-1</f>
        <v>-1.8062866568574476E-3</v>
      </c>
      <c r="L10" s="74">
        <f ca="1">INDIRECT($B10&amp;"!"&amp;L$3&amp;"8")</f>
        <v>2.3079262666666667E-3</v>
      </c>
      <c r="M10" s="75">
        <f ca="1">INDIRECT($B10&amp;"!"&amp;M$3&amp;"8")</f>
        <v>1.2600069291666665E-3</v>
      </c>
      <c r="N10" s="76">
        <f ca="1">M10-L10</f>
        <v>-1.0479193375000002E-3</v>
      </c>
      <c r="O10" s="221"/>
      <c r="P10" s="226">
        <f ca="1">bdrate(L7:L10,D7:D10,M7:M10,H7:H10)</f>
        <v>-0.32811187700434408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2" t="s">
        <v>10</v>
      </c>
      <c r="C15" s="283"/>
      <c r="D15" s="284"/>
      <c r="E15" s="3"/>
      <c r="F15" s="282" t="str">
        <f>B15</f>
        <v>breakfast</v>
      </c>
      <c r="G15" s="283"/>
      <c r="H15" s="284"/>
      <c r="I15" s="3"/>
      <c r="J15" s="210"/>
      <c r="L15" s="286" t="str">
        <f>F15</f>
        <v>breakfast</v>
      </c>
      <c r="M15" s="283"/>
      <c r="N15" s="284"/>
      <c r="O15" s="178"/>
      <c r="P15" s="210"/>
      <c r="Q15" s="178"/>
      <c r="R15" s="178"/>
      <c r="S15" s="178"/>
      <c r="T15" s="178"/>
      <c r="U15" s="211"/>
      <c r="V15" s="211"/>
      <c r="X15" s="281"/>
      <c r="Y15" s="279"/>
      <c r="Z15" s="279"/>
    </row>
    <row r="16" spans="1:32" x14ac:dyDescent="0.25">
      <c r="B16" s="278" t="s">
        <v>25</v>
      </c>
      <c r="C16" s="279"/>
      <c r="D16" s="69" t="s">
        <v>26</v>
      </c>
      <c r="E16" s="221"/>
      <c r="F16" s="278" t="s">
        <v>25</v>
      </c>
      <c r="G16" s="279"/>
      <c r="H16" s="69" t="s">
        <v>26</v>
      </c>
      <c r="I16" s="10"/>
      <c r="J16" s="207" t="s">
        <v>27</v>
      </c>
      <c r="L16" s="287" t="s">
        <v>45</v>
      </c>
      <c r="M16" s="279"/>
      <c r="N16" s="288"/>
      <c r="O16" s="67"/>
      <c r="P16" s="4"/>
      <c r="Q16" s="67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75" t="s">
        <v>0</v>
      </c>
      <c r="C17" s="99" t="s">
        <v>29</v>
      </c>
      <c r="D17" s="68" t="s">
        <v>30</v>
      </c>
      <c r="E17" s="221"/>
      <c r="F17" s="175" t="s">
        <v>0</v>
      </c>
      <c r="G17" s="99" t="s">
        <v>29</v>
      </c>
      <c r="H17" s="68" t="s">
        <v>30</v>
      </c>
      <c r="I17" s="10"/>
      <c r="J17" s="73"/>
      <c r="L17" s="176" t="str">
        <f>CONCATENATE(B$2," ",L15)</f>
        <v>MPEG-151 breakfast</v>
      </c>
      <c r="M17" s="194" t="str">
        <f>CONCATENATE(F$2," ",L15)</f>
        <v>raht-kFractionBits:20 breakfast</v>
      </c>
      <c r="N17" s="177" t="s">
        <v>31</v>
      </c>
      <c r="O17" s="3"/>
      <c r="P17" s="4" t="s">
        <v>22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32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32</v>
      </c>
      <c r="H18" s="222">
        <f ca="1">0.001*INDIRECT($B18&amp;"!W5")</f>
        <v>29.707768000000002</v>
      </c>
      <c r="I18" s="10"/>
      <c r="J18" s="223">
        <f ca="1">H18/D18-1</f>
        <v>-1.4654788310911604E-3</v>
      </c>
      <c r="L18" s="74">
        <f ca="1">INDIRECT($B18&amp;"!"&amp;L$3&amp;"5")</f>
        <v>2.3186905733333332E-2</v>
      </c>
      <c r="M18" s="75">
        <f ca="1">INDIRECT($B18&amp;"!"&amp;M$3&amp;"5")</f>
        <v>1.533537043333333E-2</v>
      </c>
      <c r="N18" s="76">
        <f ca="1">M18-L18</f>
        <v>-7.851535300000002E-3</v>
      </c>
      <c r="O18" s="221"/>
      <c r="P18" s="223">
        <f ca="1">bdrate(D18:D21,L18:L21,H18:H21,M18:M21)</f>
        <v>0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33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33</v>
      </c>
      <c r="H19" s="222">
        <f ca="1">0.001*INDIRECT($B19&amp;"!W6")</f>
        <v>39.551535999999992</v>
      </c>
      <c r="I19" s="10"/>
      <c r="J19" s="223">
        <f ca="1">H19/D19-1</f>
        <v>-1.615527807070638E-3</v>
      </c>
      <c r="L19" s="74">
        <f ca="1">INDIRECT($B19&amp;"!"&amp;L$3&amp;"6")</f>
        <v>1.4264820533333333E-2</v>
      </c>
      <c r="M19" s="75">
        <f ca="1">INDIRECT($B19&amp;"!"&amp;M$3&amp;"6")</f>
        <v>7.8005268666666659E-3</v>
      </c>
      <c r="N19" s="76">
        <f ca="1">M19-L19</f>
        <v>-6.4642936666666675E-3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34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34</v>
      </c>
      <c r="H20" s="222">
        <f ca="1">0.001*INDIRECT($B20&amp;"!W7")</f>
        <v>53.579192000000006</v>
      </c>
      <c r="I20" s="10"/>
      <c r="J20" s="223">
        <f ca="1">H20/D20-1</f>
        <v>-1.8306381733141919E-3</v>
      </c>
      <c r="L20" s="74">
        <f ca="1">INDIRECT($B20&amp;"!"&amp;L$3&amp;"7")</f>
        <v>1.1909770366666666E-2</v>
      </c>
      <c r="M20" s="75">
        <f ca="1">INDIRECT($B20&amp;"!"&amp;M$3&amp;"7")</f>
        <v>5.5928531866666674E-3</v>
      </c>
      <c r="N20" s="76">
        <f ca="1">M20-L20</f>
        <v>-6.3169171799999984E-3</v>
      </c>
      <c r="O20" s="221"/>
      <c r="P20" s="4" t="s">
        <v>35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36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36</v>
      </c>
      <c r="H21" s="222">
        <f ca="1">0.001*INDIRECT($B21&amp;"!W8")</f>
        <v>74.990671999999989</v>
      </c>
      <c r="I21" s="10"/>
      <c r="J21" s="223">
        <f ca="1">H21/D21-1</f>
        <v>-1.8265385736345729E-3</v>
      </c>
      <c r="L21" s="74">
        <f ca="1">INDIRECT($B21&amp;"!"&amp;L$3&amp;"8")</f>
        <v>1.10563534E-2</v>
      </c>
      <c r="M21" s="75">
        <f ca="1">INDIRECT($B21&amp;"!"&amp;M$3&amp;"8")</f>
        <v>4.5820438000000003E-3</v>
      </c>
      <c r="N21" s="76">
        <f ca="1">M21-L21</f>
        <v>-6.4743095999999995E-3</v>
      </c>
      <c r="O21" s="221"/>
      <c r="P21" s="226">
        <f ca="1">bdrate(L18:L21,D18:D21,M18:M21,H18:H21)</f>
        <v>-0.51307905758919881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2" t="s">
        <v>11</v>
      </c>
      <c r="C26" s="283"/>
      <c r="D26" s="284"/>
      <c r="E26" s="3"/>
      <c r="F26" s="282" t="str">
        <f>B26</f>
        <v>breakfast_track</v>
      </c>
      <c r="G26" s="283"/>
      <c r="H26" s="284"/>
      <c r="I26" s="3"/>
      <c r="J26" s="210"/>
      <c r="L26" s="286" t="str">
        <f>F26</f>
        <v>breakfast_track</v>
      </c>
      <c r="M26" s="283"/>
      <c r="N26" s="284"/>
      <c r="O26" s="178"/>
      <c r="P26" s="210"/>
      <c r="U26" s="211"/>
      <c r="V26" s="211"/>
      <c r="X26" s="281"/>
      <c r="Y26" s="279"/>
      <c r="Z26" s="279"/>
    </row>
    <row r="27" spans="2:28" x14ac:dyDescent="0.25">
      <c r="B27" s="278" t="s">
        <v>25</v>
      </c>
      <c r="C27" s="279"/>
      <c r="D27" s="69" t="s">
        <v>26</v>
      </c>
      <c r="E27" s="221"/>
      <c r="F27" s="278" t="s">
        <v>25</v>
      </c>
      <c r="G27" s="279"/>
      <c r="H27" s="69" t="s">
        <v>26</v>
      </c>
      <c r="I27" s="10"/>
      <c r="J27" s="207" t="s">
        <v>27</v>
      </c>
      <c r="L27" s="287" t="s">
        <v>45</v>
      </c>
      <c r="M27" s="279"/>
      <c r="N27" s="288"/>
      <c r="O27" s="67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75" t="s">
        <v>0</v>
      </c>
      <c r="C28" s="99" t="s">
        <v>29</v>
      </c>
      <c r="D28" s="68" t="s">
        <v>30</v>
      </c>
      <c r="E28" s="221"/>
      <c r="F28" s="175" t="s">
        <v>0</v>
      </c>
      <c r="G28" s="99" t="s">
        <v>29</v>
      </c>
      <c r="H28" s="68" t="s">
        <v>30</v>
      </c>
      <c r="I28" s="10"/>
      <c r="J28" s="73"/>
      <c r="L28" s="176" t="str">
        <f>CONCATENATE(B$2," ",L26)</f>
        <v>MPEG-151 breakfast_track</v>
      </c>
      <c r="M28" s="194" t="str">
        <f>CONCATENATE(F$2," ",L26)</f>
        <v>raht-kFractionBits:20 breakfast_track</v>
      </c>
      <c r="N28" s="177" t="s">
        <v>31</v>
      </c>
      <c r="O28" s="3"/>
      <c r="P28" s="4" t="s">
        <v>22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32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32</v>
      </c>
      <c r="H29" s="222">
        <f ca="1">0.001*INDIRECT($B29&amp;"!W5")</f>
        <v>36.964591999999996</v>
      </c>
      <c r="I29" s="10"/>
      <c r="J29" s="223">
        <f ca="1">H29/D29-1</f>
        <v>-1.8599390302914687E-3</v>
      </c>
      <c r="L29" s="74">
        <f ca="1">INDIRECT($B29&amp;"!"&amp;L$3&amp;"5")</f>
        <v>6.6136436800000004E-2</v>
      </c>
      <c r="M29" s="75">
        <f ca="1">INDIRECT($B29&amp;"!"&amp;M$3&amp;"5")</f>
        <v>5.6792373066666672E-2</v>
      </c>
      <c r="N29" s="76">
        <f ca="1">M29-L29</f>
        <v>-9.3440637333333312E-3</v>
      </c>
      <c r="O29" s="221"/>
      <c r="P29" s="223">
        <f ca="1">bdrate(D29:D32,L29:L32,H29:H32,M29:M32)</f>
        <v>0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33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33</v>
      </c>
      <c r="H30" s="222">
        <f ca="1">0.001*INDIRECT($B30&amp;"!W6")</f>
        <v>53.153799999999997</v>
      </c>
      <c r="I30" s="10"/>
      <c r="J30" s="223">
        <f ca="1">H30/D30-1</f>
        <v>-1.6829876855366521E-3</v>
      </c>
      <c r="L30" s="74">
        <f ca="1">INDIRECT($B30&amp;"!"&amp;L$3&amp;"6")</f>
        <v>4.1030773533333328E-2</v>
      </c>
      <c r="M30" s="75">
        <f ca="1">INDIRECT($B30&amp;"!"&amp;M$3&amp;"6")</f>
        <v>3.2299469666666664E-2</v>
      </c>
      <c r="N30" s="76">
        <f ca="1">M30-L30</f>
        <v>-8.7313038666666648E-3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34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34</v>
      </c>
      <c r="H31" s="222">
        <f ca="1">0.001*INDIRECT($B31&amp;"!W7")</f>
        <v>76.648168000000013</v>
      </c>
      <c r="I31" s="10"/>
      <c r="J31" s="223">
        <f ca="1">H31/D31-1</f>
        <v>-1.6303577064828989E-3</v>
      </c>
      <c r="L31" s="74">
        <f ca="1">INDIRECT($B31&amp;"!"&amp;L$3&amp;"7")</f>
        <v>2.4437460799999998E-2</v>
      </c>
      <c r="M31" s="75">
        <f ca="1">INDIRECT($B31&amp;"!"&amp;M$3&amp;"7")</f>
        <v>1.5802477666666662E-2</v>
      </c>
      <c r="N31" s="76">
        <f ca="1">M31-L31</f>
        <v>-8.6349831333333363E-3</v>
      </c>
      <c r="O31" s="221"/>
      <c r="P31" s="4" t="s">
        <v>35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36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36</v>
      </c>
      <c r="H32" s="222">
        <f ca="1">0.001*INDIRECT($B32&amp;"!W8")</f>
        <v>108.70972799999998</v>
      </c>
      <c r="I32" s="10"/>
      <c r="J32" s="223">
        <f ca="1">H32/D32-1</f>
        <v>-1.3995689665626809E-3</v>
      </c>
      <c r="L32" s="74">
        <f ca="1">INDIRECT($B32&amp;"!"&amp;L$3&amp;"8")</f>
        <v>1.7442298933333333E-2</v>
      </c>
      <c r="M32" s="75">
        <f ca="1">INDIRECT($B32&amp;"!"&amp;M$3&amp;"8")</f>
        <v>8.9120792400000023E-3</v>
      </c>
      <c r="N32" s="76">
        <f ca="1">M32-L32</f>
        <v>-8.5302196933333303E-3</v>
      </c>
      <c r="O32" s="221"/>
      <c r="P32" s="226">
        <f ca="1">bdrate(L29:L32,D29:D32,M29:M32,H29:H32)</f>
        <v>-0.33274199189456444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2" t="s">
        <v>12</v>
      </c>
      <c r="C37" s="283"/>
      <c r="D37" s="284"/>
      <c r="E37" s="3"/>
      <c r="F37" s="282" t="str">
        <f>B37</f>
        <v>breakfast_semitrack</v>
      </c>
      <c r="G37" s="283"/>
      <c r="H37" s="284"/>
      <c r="I37" s="3"/>
      <c r="J37" s="210"/>
      <c r="L37" s="286" t="str">
        <f>F37</f>
        <v>breakfast_semitrack</v>
      </c>
      <c r="M37" s="283"/>
      <c r="N37" s="284"/>
      <c r="O37" s="178"/>
      <c r="P37" s="210"/>
      <c r="U37" s="211"/>
      <c r="V37" s="211"/>
      <c r="X37" s="281"/>
      <c r="Y37" s="279"/>
      <c r="Z37" s="279"/>
    </row>
    <row r="38" spans="2:28" x14ac:dyDescent="0.25">
      <c r="B38" s="278" t="s">
        <v>25</v>
      </c>
      <c r="C38" s="279"/>
      <c r="D38" s="69" t="s">
        <v>26</v>
      </c>
      <c r="E38" s="221"/>
      <c r="F38" s="278" t="s">
        <v>25</v>
      </c>
      <c r="G38" s="279"/>
      <c r="H38" s="69" t="s">
        <v>26</v>
      </c>
      <c r="I38" s="10"/>
      <c r="J38" s="207" t="s">
        <v>27</v>
      </c>
      <c r="L38" s="287" t="s">
        <v>45</v>
      </c>
      <c r="M38" s="279"/>
      <c r="N38" s="288"/>
      <c r="O38" s="67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75" t="s">
        <v>0</v>
      </c>
      <c r="C39" s="99" t="s">
        <v>29</v>
      </c>
      <c r="D39" s="68" t="s">
        <v>30</v>
      </c>
      <c r="E39" s="221"/>
      <c r="F39" s="175" t="s">
        <v>0</v>
      </c>
      <c r="G39" s="99" t="s">
        <v>29</v>
      </c>
      <c r="H39" s="68" t="s">
        <v>30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raht-kFractionBits:20 breakfast_semitrack</v>
      </c>
      <c r="N39" s="177" t="s">
        <v>31</v>
      </c>
      <c r="O39" s="3"/>
      <c r="P39" s="4" t="s">
        <v>22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32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32</v>
      </c>
      <c r="H40" s="222">
        <f ca="1">0.001*INDIRECT($B40&amp;"!W5")</f>
        <v>37.872328000000003</v>
      </c>
      <c r="I40" s="10"/>
      <c r="J40" s="223">
        <f ca="1">H40/D40-1</f>
        <v>-1.9206641323457063E-3</v>
      </c>
      <c r="L40" s="74">
        <f ca="1">INDIRECT($B40&amp;"!"&amp;L$3&amp;"5")</f>
        <v>6.8783966799999999E-2</v>
      </c>
      <c r="M40" s="75">
        <f ca="1">INDIRECT($B40&amp;"!"&amp;M$3&amp;"5")</f>
        <v>5.789443973333333E-2</v>
      </c>
      <c r="N40" s="76">
        <f ca="1">M40-L40</f>
        <v>-1.0889527066666668E-2</v>
      </c>
      <c r="O40" s="221"/>
      <c r="P40" s="223">
        <f ca="1">bdrate(D40:D43,L40:L43,H40:H43,M40:M43)</f>
        <v>0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33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33</v>
      </c>
      <c r="H41" s="222">
        <f ca="1">0.001*INDIRECT($B41&amp;"!W6")</f>
        <v>54.587872000000004</v>
      </c>
      <c r="I41" s="10"/>
      <c r="J41" s="223">
        <f ca="1">H41/D41-1</f>
        <v>-1.7134841488086749E-3</v>
      </c>
      <c r="L41" s="74">
        <f ca="1">INDIRECT($B41&amp;"!"&amp;L$3&amp;"6")</f>
        <v>4.2531585266666672E-2</v>
      </c>
      <c r="M41" s="75">
        <f ca="1">INDIRECT($B41&amp;"!"&amp;M$3&amp;"6")</f>
        <v>3.2927790533333334E-2</v>
      </c>
      <c r="N41" s="76">
        <f ca="1">M41-L41</f>
        <v>-9.6037947333333373E-3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34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34</v>
      </c>
      <c r="H42" s="222">
        <f ca="1">0.001*INDIRECT($B42&amp;"!W7")</f>
        <v>78.910656000000003</v>
      </c>
      <c r="I42" s="10"/>
      <c r="J42" s="223">
        <f ca="1">H42/D42-1</f>
        <v>-1.6464409921397305E-3</v>
      </c>
      <c r="L42" s="74">
        <f ca="1">INDIRECT($B42&amp;"!"&amp;L$3&amp;"7")</f>
        <v>2.4929068266666667E-2</v>
      </c>
      <c r="M42" s="75">
        <f ca="1">INDIRECT($B42&amp;"!"&amp;M$3&amp;"7")</f>
        <v>1.6205756233333334E-2</v>
      </c>
      <c r="N42" s="76">
        <f ca="1">M42-L42</f>
        <v>-8.723312033333333E-3</v>
      </c>
      <c r="O42" s="221"/>
      <c r="P42" s="4" t="s">
        <v>35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36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36</v>
      </c>
      <c r="H43" s="222">
        <f ca="1">0.001*INDIRECT($B43&amp;"!W8")</f>
        <v>111.989728</v>
      </c>
      <c r="I43" s="10"/>
      <c r="J43" s="223">
        <f ca="1">H43/D43-1</f>
        <v>-1.3778682612414217E-3</v>
      </c>
      <c r="L43" s="74">
        <f ca="1">INDIRECT($B43&amp;"!"&amp;L$3&amp;"8")</f>
        <v>1.8277800266666668E-2</v>
      </c>
      <c r="M43" s="75">
        <f ca="1">INDIRECT($B43&amp;"!"&amp;M$3&amp;"8")</f>
        <v>9.5512996333333329E-3</v>
      </c>
      <c r="N43" s="76">
        <f ca="1">M43-L43</f>
        <v>-8.7265006333333353E-3</v>
      </c>
      <c r="O43" s="221"/>
      <c r="P43" s="226">
        <f ca="1">bdrate(L40:L43,D40:D43,M40:M43,H40:H43)</f>
        <v>-0.33242915963070985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2" t="s">
        <v>13</v>
      </c>
      <c r="C48" s="283"/>
      <c r="D48" s="284"/>
      <c r="E48" s="3"/>
      <c r="F48" s="282" t="str">
        <f>B48</f>
        <v>cinema_track</v>
      </c>
      <c r="G48" s="283"/>
      <c r="H48" s="284"/>
      <c r="I48" s="3"/>
      <c r="J48" s="210"/>
      <c r="L48" s="286" t="str">
        <f>F48</f>
        <v>cinema_track</v>
      </c>
      <c r="M48" s="283"/>
      <c r="N48" s="284"/>
      <c r="O48" s="178"/>
      <c r="P48" s="210"/>
      <c r="U48" s="211"/>
      <c r="V48" s="211"/>
      <c r="X48" s="281"/>
      <c r="Y48" s="279"/>
      <c r="Z48" s="279"/>
    </row>
    <row r="49" spans="2:28" x14ac:dyDescent="0.25">
      <c r="B49" s="278" t="s">
        <v>25</v>
      </c>
      <c r="C49" s="279"/>
      <c r="D49" s="69" t="s">
        <v>26</v>
      </c>
      <c r="E49" s="221"/>
      <c r="F49" s="278" t="s">
        <v>25</v>
      </c>
      <c r="G49" s="279"/>
      <c r="H49" s="69" t="s">
        <v>26</v>
      </c>
      <c r="I49" s="10"/>
      <c r="J49" s="207" t="s">
        <v>27</v>
      </c>
      <c r="L49" s="287" t="s">
        <v>45</v>
      </c>
      <c r="M49" s="279"/>
      <c r="N49" s="288"/>
      <c r="O49" s="67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75" t="s">
        <v>0</v>
      </c>
      <c r="C50" s="99" t="s">
        <v>29</v>
      </c>
      <c r="D50" s="68" t="s">
        <v>30</v>
      </c>
      <c r="E50" s="221"/>
      <c r="F50" s="175" t="s">
        <v>0</v>
      </c>
      <c r="G50" s="99" t="s">
        <v>29</v>
      </c>
      <c r="H50" s="68" t="s">
        <v>30</v>
      </c>
      <c r="I50" s="10"/>
      <c r="J50" s="73"/>
      <c r="L50" s="176" t="str">
        <f>CONCATENATE(B$2," ",L48)</f>
        <v>MPEG-151 cinema_track</v>
      </c>
      <c r="M50" s="194" t="str">
        <f>CONCATENATE(F$2," ",L48)</f>
        <v>raht-kFractionBits:20 cinema_track</v>
      </c>
      <c r="N50" s="177" t="s">
        <v>31</v>
      </c>
      <c r="O50" s="3"/>
      <c r="P50" s="4" t="s">
        <v>22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32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32</v>
      </c>
      <c r="H51" s="222">
        <f ca="1">0.001*INDIRECT($B51&amp;"!W5")</f>
        <v>27.417736000000001</v>
      </c>
      <c r="I51" s="10"/>
      <c r="J51" s="223">
        <f ca="1">H51/D51-1</f>
        <v>-1.4407828068722095E-3</v>
      </c>
      <c r="L51" s="74">
        <f ca="1">INDIRECT($B51&amp;"!"&amp;L$3&amp;"5")</f>
        <v>6.1487775095238097E-2</v>
      </c>
      <c r="M51" s="75">
        <f ca="1">INDIRECT($B51&amp;"!"&amp;M$3&amp;"5")</f>
        <v>5.3840448714285713E-2</v>
      </c>
      <c r="N51" s="76">
        <f ca="1">M51-L51</f>
        <v>-7.6473263809523837E-3</v>
      </c>
      <c r="O51" s="221"/>
      <c r="P51" s="223">
        <f ca="1">bdrate(D51:D54,L51:L54,H51:H54,M51:M54)</f>
        <v>0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33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33</v>
      </c>
      <c r="H52" s="222">
        <f ca="1">0.001*INDIRECT($B52&amp;"!W6")</f>
        <v>39.677615999999993</v>
      </c>
      <c r="I52" s="10"/>
      <c r="J52" s="223">
        <f ca="1">H52/D52-1</f>
        <v>-1.3635428273661709E-3</v>
      </c>
      <c r="L52" s="74">
        <f ca="1">INDIRECT($B52&amp;"!"&amp;L$3&amp;"6")</f>
        <v>4.16115809047619E-2</v>
      </c>
      <c r="M52" s="75">
        <f ca="1">INDIRECT($B52&amp;"!"&amp;M$3&amp;"6")</f>
        <v>3.4440573333333328E-2</v>
      </c>
      <c r="N52" s="76">
        <f ca="1">M52-L52</f>
        <v>-7.1710075714285712E-3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34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34</v>
      </c>
      <c r="H53" s="222">
        <f ca="1">0.001*INDIRECT($B53&amp;"!W7")</f>
        <v>59.474360000000004</v>
      </c>
      <c r="I53" s="10"/>
      <c r="J53" s="223">
        <f ca="1">H53/D53-1</f>
        <v>-1.3034662287657595E-3</v>
      </c>
      <c r="L53" s="74">
        <f ca="1">INDIRECT($B53&amp;"!"&amp;L$3&amp;"7")</f>
        <v>2.6420933619047609E-2</v>
      </c>
      <c r="M53" s="75">
        <f ca="1">INDIRECT($B53&amp;"!"&amp;M$3&amp;"7")</f>
        <v>1.929209880952381E-2</v>
      </c>
      <c r="N53" s="76">
        <f ca="1">M53-L53</f>
        <v>-7.1288348095237992E-3</v>
      </c>
      <c r="O53" s="221"/>
      <c r="P53" s="4" t="s">
        <v>35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36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36</v>
      </c>
      <c r="H54" s="222">
        <f ca="1">0.001*INDIRECT($B54&amp;"!W8")</f>
        <v>86.901032000000015</v>
      </c>
      <c r="I54" s="10"/>
      <c r="J54" s="223">
        <f ca="1">H54/D54-1</f>
        <v>-1.040928281062059E-3</v>
      </c>
      <c r="L54" s="74">
        <f ca="1">INDIRECT($B54&amp;"!"&amp;L$3&amp;"8")</f>
        <v>1.4465071833333334E-2</v>
      </c>
      <c r="M54" s="75">
        <f ca="1">INDIRECT($B54&amp;"!"&amp;M$3&amp;"8")</f>
        <v>8.5733571190476175E-3</v>
      </c>
      <c r="N54" s="76">
        <f ca="1">M54-L54</f>
        <v>-5.8917147142857167E-3</v>
      </c>
      <c r="O54" s="221"/>
      <c r="P54" s="226">
        <f ca="1">bdrate(L51:L54,D51:D54,M51:M54,H51:H54)</f>
        <v>-0.26606855856866352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2" t="s">
        <v>14</v>
      </c>
      <c r="C59" s="283"/>
      <c r="D59" s="284"/>
      <c r="E59" s="3"/>
      <c r="F59" s="282" t="str">
        <f>B59</f>
        <v>cinema_semitrack</v>
      </c>
      <c r="G59" s="283"/>
      <c r="H59" s="284"/>
      <c r="I59" s="3"/>
      <c r="J59" s="210"/>
      <c r="L59" s="286" t="str">
        <f>F59</f>
        <v>cinema_semitrack</v>
      </c>
      <c r="M59" s="283"/>
      <c r="N59" s="284"/>
      <c r="O59" s="178"/>
      <c r="P59" s="210"/>
      <c r="U59" s="211"/>
      <c r="V59" s="211"/>
      <c r="X59" s="281"/>
      <c r="Y59" s="279"/>
      <c r="Z59" s="279"/>
    </row>
    <row r="60" spans="2:28" x14ac:dyDescent="0.25">
      <c r="B60" s="278" t="s">
        <v>25</v>
      </c>
      <c r="C60" s="279"/>
      <c r="D60" s="69" t="s">
        <v>26</v>
      </c>
      <c r="E60" s="221"/>
      <c r="F60" s="278" t="s">
        <v>25</v>
      </c>
      <c r="G60" s="279"/>
      <c r="H60" s="69" t="s">
        <v>26</v>
      </c>
      <c r="I60" s="10"/>
      <c r="J60" s="207" t="s">
        <v>27</v>
      </c>
      <c r="L60" s="287" t="s">
        <v>45</v>
      </c>
      <c r="M60" s="279"/>
      <c r="N60" s="288"/>
      <c r="O60" s="67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75" t="s">
        <v>0</v>
      </c>
      <c r="C61" s="99" t="s">
        <v>29</v>
      </c>
      <c r="D61" s="68" t="s">
        <v>30</v>
      </c>
      <c r="E61" s="221"/>
      <c r="F61" s="175" t="s">
        <v>0</v>
      </c>
      <c r="G61" s="99" t="s">
        <v>29</v>
      </c>
      <c r="H61" s="68" t="s">
        <v>30</v>
      </c>
      <c r="I61" s="10"/>
      <c r="J61" s="73"/>
      <c r="L61" s="176" t="str">
        <f>CONCATENATE(B$2," ",L59)</f>
        <v>MPEG-151 cinema_semitrack</v>
      </c>
      <c r="M61" s="194" t="str">
        <f>CONCATENATE(F$2," ",L59)</f>
        <v>raht-kFractionBits:20 cinema_semitrack</v>
      </c>
      <c r="N61" s="177" t="s">
        <v>31</v>
      </c>
      <c r="O61" s="3"/>
      <c r="P61" s="4" t="s">
        <v>22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32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32</v>
      </c>
      <c r="H62" s="222">
        <f ca="1">0.001*INDIRECT($B62&amp;"!W5")</f>
        <v>28.276047999999999</v>
      </c>
      <c r="I62" s="10"/>
      <c r="J62" s="223">
        <f ca="1">H62/D62-1</f>
        <v>-1.440838330593941E-3</v>
      </c>
      <c r="L62" s="74">
        <f ca="1">INDIRECT($B62&amp;"!"&amp;L$3&amp;"5")</f>
        <v>6.3508869333333329E-2</v>
      </c>
      <c r="M62" s="75">
        <f ca="1">INDIRECT($B62&amp;"!"&amp;M$3&amp;"5")</f>
        <v>5.5222621571428557E-2</v>
      </c>
      <c r="N62" s="76">
        <f ca="1">M62-L62</f>
        <v>-8.286247761904772E-3</v>
      </c>
      <c r="O62" s="221"/>
      <c r="P62" s="223">
        <f ca="1">bdrate(D62:D65,L62:L65,H62:H65,M62:M65)</f>
        <v>0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33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33</v>
      </c>
      <c r="H63" s="222">
        <f ca="1">0.001*INDIRECT($B63&amp;"!W6")</f>
        <v>41.070520000000002</v>
      </c>
      <c r="I63" s="10"/>
      <c r="J63" s="223">
        <f ca="1">H63/D63-1</f>
        <v>-1.3606805153273394E-3</v>
      </c>
      <c r="L63" s="74">
        <f ca="1">INDIRECT($B63&amp;"!"&amp;L$3&amp;"6")</f>
        <v>4.2858485857142858E-2</v>
      </c>
      <c r="M63" s="75">
        <f ca="1">INDIRECT($B63&amp;"!"&amp;M$3&amp;"6")</f>
        <v>3.5305397714285709E-2</v>
      </c>
      <c r="N63" s="76">
        <f ca="1">M63-L63</f>
        <v>-7.5530881428571492E-3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34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34</v>
      </c>
      <c r="H64" s="222">
        <f ca="1">0.001*INDIRECT($B64&amp;"!W7")</f>
        <v>61.787448000000005</v>
      </c>
      <c r="I64" s="10"/>
      <c r="J64" s="223">
        <f ca="1">H64/D64-1</f>
        <v>-1.2542140116614808E-3</v>
      </c>
      <c r="L64" s="74">
        <f ca="1">INDIRECT($B64&amp;"!"&amp;L$3&amp;"7")</f>
        <v>2.7275866380952384E-2</v>
      </c>
      <c r="M64" s="75">
        <f ca="1">INDIRECT($B64&amp;"!"&amp;M$3&amp;"7")</f>
        <v>1.9383960238095237E-2</v>
      </c>
      <c r="N64" s="76">
        <f ca="1">M64-L64</f>
        <v>-7.8919061428571469E-3</v>
      </c>
      <c r="O64" s="221"/>
      <c r="P64" s="4" t="s">
        <v>35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36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36</v>
      </c>
      <c r="H65" s="222">
        <f ca="1">0.001*INDIRECT($B65&amp;"!W8")</f>
        <v>90.327991999999995</v>
      </c>
      <c r="I65" s="10"/>
      <c r="J65" s="223">
        <f ca="1">H65/D65-1</f>
        <v>-9.8176488518297855E-4</v>
      </c>
      <c r="L65" s="74">
        <f ca="1">INDIRECT($B65&amp;"!"&amp;L$3&amp;"8")</f>
        <v>1.5456564333333332E-2</v>
      </c>
      <c r="M65" s="75">
        <f ca="1">INDIRECT($B65&amp;"!"&amp;M$3&amp;"8")</f>
        <v>8.8245419999999995E-3</v>
      </c>
      <c r="N65" s="76">
        <f ca="1">M65-L65</f>
        <v>-6.6320223333333327E-3</v>
      </c>
      <c r="O65" s="221"/>
      <c r="P65" s="226">
        <f ca="1">bdrate(L62:L65,D62:D65,M62:M65,H62:H65)</f>
        <v>-0.28169615370692969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2" t="s">
        <v>15</v>
      </c>
      <c r="C70" s="283"/>
      <c r="D70" s="284"/>
      <c r="E70" s="3"/>
      <c r="F70" s="282" t="str">
        <f>B70</f>
        <v>breakdance_track</v>
      </c>
      <c r="G70" s="283"/>
      <c r="H70" s="284"/>
      <c r="I70" s="3"/>
      <c r="J70" s="210"/>
      <c r="L70" s="286" t="str">
        <f>F70</f>
        <v>breakdance_track</v>
      </c>
      <c r="M70" s="283"/>
      <c r="N70" s="284"/>
      <c r="O70" s="178"/>
      <c r="P70" s="210"/>
      <c r="U70" s="211"/>
      <c r="V70" s="211"/>
      <c r="X70" s="281"/>
      <c r="Y70" s="279"/>
      <c r="Z70" s="279"/>
    </row>
    <row r="71" spans="2:28" x14ac:dyDescent="0.25">
      <c r="B71" s="278" t="s">
        <v>25</v>
      </c>
      <c r="C71" s="279"/>
      <c r="D71" s="69" t="s">
        <v>26</v>
      </c>
      <c r="E71" s="221"/>
      <c r="F71" s="278" t="s">
        <v>25</v>
      </c>
      <c r="G71" s="279"/>
      <c r="H71" s="69" t="s">
        <v>26</v>
      </c>
      <c r="I71" s="10"/>
      <c r="J71" s="207" t="s">
        <v>27</v>
      </c>
      <c r="L71" s="287" t="s">
        <v>45</v>
      </c>
      <c r="M71" s="279"/>
      <c r="N71" s="288"/>
      <c r="O71" s="67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75" t="s">
        <v>0</v>
      </c>
      <c r="C72" s="99" t="s">
        <v>29</v>
      </c>
      <c r="D72" s="68" t="s">
        <v>30</v>
      </c>
      <c r="E72" s="221"/>
      <c r="F72" s="175" t="s">
        <v>0</v>
      </c>
      <c r="G72" s="99" t="s">
        <v>29</v>
      </c>
      <c r="H72" s="68" t="s">
        <v>30</v>
      </c>
      <c r="I72" s="10"/>
      <c r="J72" s="73"/>
      <c r="L72" s="176" t="str">
        <f>CONCATENATE(B$2," ",L70)</f>
        <v>MPEG-151 breakdance_track</v>
      </c>
      <c r="M72" s="194" t="str">
        <f>CONCATENATE(F$2," ",L70)</f>
        <v>raht-kFractionBits:20 breakdance_track</v>
      </c>
      <c r="N72" s="177" t="s">
        <v>31</v>
      </c>
      <c r="O72" s="3"/>
      <c r="P72" s="4" t="s">
        <v>22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32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32</v>
      </c>
      <c r="H73" s="222">
        <f ca="1">0.001*INDIRECT($B73&amp;"!W5")</f>
        <v>126.30592</v>
      </c>
      <c r="I73" s="10"/>
      <c r="J73" s="223">
        <f ca="1">H73/D73-1</f>
        <v>-2.1834962218103549E-3</v>
      </c>
      <c r="L73" s="74">
        <f ca="1">INDIRECT($B73&amp;"!"&amp;L$3&amp;"5")</f>
        <v>7.5452414593750003E-2</v>
      </c>
      <c r="M73" s="75">
        <f ca="1">INDIRECT($B73&amp;"!"&amp;M$3&amp;"5")</f>
        <v>6.9926632531250005E-2</v>
      </c>
      <c r="N73" s="76">
        <f ca="1">M73-L73</f>
        <v>-5.5257820624999981E-3</v>
      </c>
      <c r="O73" s="221"/>
      <c r="P73" s="223">
        <f ca="1">bdrate(D73:D76,L73:L76,H73:H76,M73:M76)</f>
        <v>0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33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33</v>
      </c>
      <c r="H74" s="222">
        <f ca="1">0.001*INDIRECT($B74&amp;"!W6")</f>
        <v>180.82447199999999</v>
      </c>
      <c r="I74" s="10"/>
      <c r="J74" s="223">
        <f ca="1">H74/D74-1</f>
        <v>-2.0681766275113533E-3</v>
      </c>
      <c r="L74" s="74">
        <f ca="1">INDIRECT($B74&amp;"!"&amp;L$3&amp;"6")</f>
        <v>3.8158042187500005E-2</v>
      </c>
      <c r="M74" s="75">
        <f ca="1">INDIRECT($B74&amp;"!"&amp;M$3&amp;"6")</f>
        <v>3.2316649406250002E-2</v>
      </c>
      <c r="N74" s="76">
        <f ca="1">M74-L74</f>
        <v>-5.841392781250003E-3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34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34</v>
      </c>
      <c r="H75" s="222">
        <f ca="1">0.001*INDIRECT($B75&amp;"!W7")</f>
        <v>255.75700000000001</v>
      </c>
      <c r="I75" s="10"/>
      <c r="J75" s="223">
        <f ca="1">H75/D75-1</f>
        <v>-2.0286183590616513E-3</v>
      </c>
      <c r="L75" s="74">
        <f ca="1">INDIRECT($B75&amp;"!"&amp;L$3&amp;"7")</f>
        <v>1.8273288156250001E-2</v>
      </c>
      <c r="M75" s="75">
        <f ca="1">INDIRECT($B75&amp;"!"&amp;M$3&amp;"7")</f>
        <v>1.2657430781250001E-2</v>
      </c>
      <c r="N75" s="76">
        <f ca="1">M75-L75</f>
        <v>-5.6158573749999999E-3</v>
      </c>
      <c r="O75" s="221"/>
      <c r="P75" s="4" t="s">
        <v>35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36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36</v>
      </c>
      <c r="H76" s="222">
        <f ca="1">0.001*INDIRECT($B76&amp;"!W8")</f>
        <v>355.70987200000002</v>
      </c>
      <c r="I76" s="10"/>
      <c r="J76" s="223">
        <f ca="1">H76/D76-1</f>
        <v>-2.0282756456408979E-3</v>
      </c>
      <c r="L76" s="74">
        <f ca="1">INDIRECT($B76&amp;"!"&amp;L$3&amp;"8")</f>
        <v>1.0210079965625E-2</v>
      </c>
      <c r="M76" s="75">
        <f ca="1">INDIRECT($B76&amp;"!"&amp;M$3&amp;"8")</f>
        <v>5.3776234250000002E-3</v>
      </c>
      <c r="N76" s="76">
        <f ca="1">M76-L76</f>
        <v>-4.8324565406250002E-3</v>
      </c>
      <c r="O76" s="221"/>
      <c r="P76" s="226">
        <f ca="1">bdrate(L73:L76,D73:D76,M73:M76,H73:H76)</f>
        <v>-0.2866182291522984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2" t="s">
        <v>16</v>
      </c>
      <c r="C81" s="283"/>
      <c r="D81" s="284"/>
      <c r="E81" s="3"/>
      <c r="F81" s="282" t="str">
        <f>B81</f>
        <v>breakdance_semitrack</v>
      </c>
      <c r="G81" s="283"/>
      <c r="H81" s="284"/>
      <c r="I81" s="3"/>
      <c r="J81" s="210"/>
      <c r="L81" s="286" t="str">
        <f>F81</f>
        <v>breakdance_semitrack</v>
      </c>
      <c r="M81" s="283"/>
      <c r="N81" s="284"/>
      <c r="O81" s="178"/>
      <c r="P81" s="210"/>
      <c r="U81" s="211"/>
      <c r="V81" s="211"/>
      <c r="X81" s="281"/>
      <c r="Y81" s="279"/>
      <c r="Z81" s="279"/>
    </row>
    <row r="82" spans="2:28" x14ac:dyDescent="0.25">
      <c r="B82" s="278" t="s">
        <v>25</v>
      </c>
      <c r="C82" s="279"/>
      <c r="D82" s="69" t="s">
        <v>26</v>
      </c>
      <c r="E82" s="221"/>
      <c r="F82" s="278" t="s">
        <v>25</v>
      </c>
      <c r="G82" s="279"/>
      <c r="H82" s="69" t="s">
        <v>26</v>
      </c>
      <c r="I82" s="10"/>
      <c r="J82" s="207" t="s">
        <v>27</v>
      </c>
      <c r="L82" s="287" t="s">
        <v>45</v>
      </c>
      <c r="M82" s="279"/>
      <c r="N82" s="288"/>
      <c r="O82" s="67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75" t="s">
        <v>0</v>
      </c>
      <c r="C83" s="99" t="s">
        <v>29</v>
      </c>
      <c r="D83" s="68" t="s">
        <v>30</v>
      </c>
      <c r="E83" s="221"/>
      <c r="F83" s="175" t="s">
        <v>0</v>
      </c>
      <c r="G83" s="99" t="s">
        <v>29</v>
      </c>
      <c r="H83" s="68" t="s">
        <v>30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raht-kFractionBits:20 breakdance_semitrack</v>
      </c>
      <c r="N83" s="177" t="s">
        <v>31</v>
      </c>
      <c r="O83" s="3"/>
      <c r="P83" s="4" t="s">
        <v>22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32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32</v>
      </c>
      <c r="H84" s="222">
        <f ca="1">0.001*INDIRECT($B84&amp;"!W5")</f>
        <v>132.18955199999999</v>
      </c>
      <c r="I84" s="10"/>
      <c r="J84" s="223">
        <f ca="1">H84/D84-1</f>
        <v>-2.1494282936217468E-3</v>
      </c>
      <c r="L84" s="74">
        <f ca="1">INDIRECT($B84&amp;"!"&amp;L$3&amp;"5")</f>
        <v>7.9293724937499976E-2</v>
      </c>
      <c r="M84" s="75">
        <f ca="1">INDIRECT($B84&amp;"!"&amp;M$3&amp;"5")</f>
        <v>7.3880629187499991E-2</v>
      </c>
      <c r="N84" s="76">
        <f ca="1">M84-L84</f>
        <v>-5.4130957499999854E-3</v>
      </c>
      <c r="O84" s="221"/>
      <c r="P84" s="223">
        <f ca="1">bdrate(D84:D87,L84:L87,H84:H87,M84:M87)</f>
        <v>0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33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33</v>
      </c>
      <c r="H85" s="222">
        <f ca="1">0.001*INDIRECT($B85&amp;"!W6")</f>
        <v>189.39303200000001</v>
      </c>
      <c r="I85" s="10"/>
      <c r="J85" s="223">
        <f ca="1">H85/D85-1</f>
        <v>-2.0234692247279584E-3</v>
      </c>
      <c r="L85" s="74">
        <f ca="1">INDIRECT($B85&amp;"!"&amp;L$3&amp;"6")</f>
        <v>3.821628521875E-2</v>
      </c>
      <c r="M85" s="75">
        <f ca="1">INDIRECT($B85&amp;"!"&amp;M$3&amp;"6")</f>
        <v>3.3153722125E-2</v>
      </c>
      <c r="N85" s="76">
        <f ca="1">M85-L85</f>
        <v>-5.0625630937499999E-3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34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34</v>
      </c>
      <c r="H86" s="222">
        <f ca="1">0.001*INDIRECT($B86&amp;"!W7")</f>
        <v>267.70935200000002</v>
      </c>
      <c r="I86" s="10"/>
      <c r="J86" s="223">
        <f ca="1">H86/D86-1</f>
        <v>-1.9914142497733378E-3</v>
      </c>
      <c r="L86" s="74">
        <f ca="1">INDIRECT($B86&amp;"!"&amp;L$3&amp;"7")</f>
        <v>1.8455877671874999E-2</v>
      </c>
      <c r="M86" s="75">
        <f ca="1">INDIRECT($B86&amp;"!"&amp;M$3&amp;"7")</f>
        <v>1.3031633578125004E-2</v>
      </c>
      <c r="N86" s="76">
        <f ca="1">M86-L86</f>
        <v>-5.4242440937499956E-3</v>
      </c>
      <c r="O86" s="221"/>
      <c r="P86" s="4" t="s">
        <v>35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36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36</v>
      </c>
      <c r="H87" s="222">
        <f ca="1">0.001*INDIRECT($B87&amp;"!W8")</f>
        <v>371.78708800000004</v>
      </c>
      <c r="I87" s="10"/>
      <c r="J87" s="223">
        <f ca="1">H87/D87-1</f>
        <v>-1.9962914848414837E-3</v>
      </c>
      <c r="L87" s="74">
        <f ca="1">INDIRECT($B87&amp;"!"&amp;L$3&amp;"8")</f>
        <v>1.0444702146874998E-2</v>
      </c>
      <c r="M87" s="75">
        <f ca="1">INDIRECT($B87&amp;"!"&amp;M$3&amp;"8")</f>
        <v>5.8194821093750003E-3</v>
      </c>
      <c r="N87" s="76">
        <f ca="1">M87-L87</f>
        <v>-4.6252200374999981E-3</v>
      </c>
      <c r="O87" s="221"/>
      <c r="P87" s="226">
        <f ca="1">bdrate(L84:L87,D84:D87,M84:M87,H84:H87)</f>
        <v>-0.26758368596912008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2" t="s">
        <v>17</v>
      </c>
      <c r="C92" s="283"/>
      <c r="D92" s="284"/>
      <c r="E92" s="3"/>
      <c r="F92" s="282" t="str">
        <f>B92</f>
        <v>bartender_track</v>
      </c>
      <c r="G92" s="283"/>
      <c r="H92" s="284"/>
      <c r="I92" s="3"/>
      <c r="J92" s="210"/>
      <c r="L92" s="286" t="str">
        <f>F92</f>
        <v>bartender_track</v>
      </c>
      <c r="M92" s="283"/>
      <c r="N92" s="284"/>
      <c r="O92" s="178"/>
      <c r="P92" s="210"/>
      <c r="U92" s="211"/>
      <c r="V92" s="211"/>
      <c r="X92" s="281"/>
      <c r="Y92" s="279"/>
      <c r="Z92" s="279"/>
    </row>
    <row r="93" spans="2:28" x14ac:dyDescent="0.25">
      <c r="B93" s="278" t="s">
        <v>25</v>
      </c>
      <c r="C93" s="279"/>
      <c r="D93" s="69" t="s">
        <v>26</v>
      </c>
      <c r="E93" s="221"/>
      <c r="F93" s="278" t="s">
        <v>25</v>
      </c>
      <c r="G93" s="279"/>
      <c r="H93" s="69" t="s">
        <v>26</v>
      </c>
      <c r="I93" s="10"/>
      <c r="J93" s="207" t="s">
        <v>27</v>
      </c>
      <c r="L93" s="287" t="s">
        <v>45</v>
      </c>
      <c r="M93" s="279"/>
      <c r="N93" s="288"/>
      <c r="O93" s="67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75" t="s">
        <v>0</v>
      </c>
      <c r="C94" s="99" t="s">
        <v>29</v>
      </c>
      <c r="D94" s="68" t="s">
        <v>30</v>
      </c>
      <c r="E94" s="221"/>
      <c r="F94" s="175" t="s">
        <v>0</v>
      </c>
      <c r="G94" s="99" t="s">
        <v>29</v>
      </c>
      <c r="H94" s="68" t="s">
        <v>30</v>
      </c>
      <c r="I94" s="10"/>
      <c r="J94" s="73"/>
      <c r="L94" s="176" t="str">
        <f>CONCATENATE(B$2," ",L92)</f>
        <v>MPEG-151 bartender_track</v>
      </c>
      <c r="M94" s="194" t="str">
        <f>CONCATENATE(F$2," ",L92)</f>
        <v>raht-kFractionBits:20 bartender_track</v>
      </c>
      <c r="N94" s="177" t="s">
        <v>31</v>
      </c>
      <c r="O94" s="3"/>
      <c r="P94" s="4" t="s">
        <v>22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32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32</v>
      </c>
      <c r="H95" s="222">
        <f ca="1">0.001*INDIRECT($B95&amp;"!W5")</f>
        <v>37.904303999999996</v>
      </c>
      <c r="I95" s="10"/>
      <c r="J95" s="223">
        <f ca="1">H95/D95-1</f>
        <v>-1.1653679953014251E-3</v>
      </c>
      <c r="L95" s="74">
        <f ca="1">INDIRECT($B95&amp;"!"&amp;L$3&amp;"5")</f>
        <v>6.1267784095238094E-2</v>
      </c>
      <c r="M95" s="75">
        <f ca="1">INDIRECT($B95&amp;"!"&amp;M$3&amp;"5")</f>
        <v>5.7006689190476176E-2</v>
      </c>
      <c r="N95" s="76">
        <f ca="1">M95-L95</f>
        <v>-4.2610949047619182E-3</v>
      </c>
      <c r="O95" s="221"/>
      <c r="P95" s="223">
        <f ca="1">bdrate(D95:D98,L95:L98,H95:H98,M95:M98)</f>
        <v>0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33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33</v>
      </c>
      <c r="H96" s="222">
        <f ca="1">0.001*INDIRECT($B96&amp;"!W6")</f>
        <v>56.021999999999998</v>
      </c>
      <c r="I96" s="10"/>
      <c r="J96" s="223">
        <f ca="1">H96/D96-1</f>
        <v>-1.059744694108411E-3</v>
      </c>
      <c r="L96" s="74">
        <f ca="1">INDIRECT($B96&amp;"!"&amp;L$3&amp;"6")</f>
        <v>4.1539619095238095E-2</v>
      </c>
      <c r="M96" s="75">
        <f ca="1">INDIRECT($B96&amp;"!"&amp;M$3&amp;"6")</f>
        <v>3.7055408857142862E-2</v>
      </c>
      <c r="N96" s="76">
        <f ca="1">M96-L96</f>
        <v>-4.4842102380952334E-3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34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34</v>
      </c>
      <c r="H97" s="222">
        <f ca="1">0.001*INDIRECT($B97&amp;"!W7")</f>
        <v>83.811503999999999</v>
      </c>
      <c r="I97" s="10"/>
      <c r="J97" s="223">
        <f ca="1">H97/D97-1</f>
        <v>-1.0478261255120191E-3</v>
      </c>
      <c r="L97" s="74">
        <f ca="1">INDIRECT($B97&amp;"!"&amp;L$3&amp;"7")</f>
        <v>2.2487464095238094E-2</v>
      </c>
      <c r="M97" s="75">
        <f ca="1">INDIRECT($B97&amp;"!"&amp;M$3&amp;"7")</f>
        <v>1.789395333333333E-2</v>
      </c>
      <c r="N97" s="76">
        <f ca="1">M97-L97</f>
        <v>-4.5935107619047635E-3</v>
      </c>
      <c r="O97" s="221"/>
      <c r="P97" s="4" t="s">
        <v>35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36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36</v>
      </c>
      <c r="H98" s="222">
        <f ca="1">0.001*INDIRECT($B98&amp;"!W8")</f>
        <v>121.28760000000001</v>
      </c>
      <c r="I98" s="10"/>
      <c r="J98" s="223">
        <f ca="1">H98/D98-1</f>
        <v>-8.4823723701488163E-4</v>
      </c>
      <c r="L98" s="74">
        <f ca="1">INDIRECT($B98&amp;"!"&amp;L$3&amp;"8")</f>
        <v>1.2618574619047621E-2</v>
      </c>
      <c r="M98" s="75">
        <f ca="1">INDIRECT($B98&amp;"!"&amp;M$3&amp;"8")</f>
        <v>7.786523200000001E-3</v>
      </c>
      <c r="N98" s="76">
        <f ca="1">M98-L98</f>
        <v>-4.8320514190476199E-3</v>
      </c>
      <c r="O98" s="221"/>
      <c r="P98" s="226">
        <f ca="1">bdrate(L95:L98,D95:D98,M95:M98,H95:H98)</f>
        <v>-0.20756079914068493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2" t="s">
        <v>18</v>
      </c>
      <c r="C103" s="283"/>
      <c r="D103" s="284"/>
      <c r="E103" s="3"/>
      <c r="F103" s="282" t="str">
        <f>B103</f>
        <v>bartender_semitrack</v>
      </c>
      <c r="G103" s="283"/>
      <c r="H103" s="284"/>
      <c r="I103" s="3"/>
      <c r="J103" s="210"/>
      <c r="L103" s="286" t="str">
        <f>F103</f>
        <v>bartender_semitrack</v>
      </c>
      <c r="M103" s="283"/>
      <c r="N103" s="284"/>
      <c r="O103" s="178"/>
      <c r="P103" s="210"/>
      <c r="U103" s="211"/>
      <c r="V103" s="211"/>
      <c r="X103" s="281"/>
      <c r="Y103" s="279"/>
      <c r="Z103" s="279"/>
    </row>
    <row r="104" spans="2:28" x14ac:dyDescent="0.25">
      <c r="B104" s="278" t="s">
        <v>25</v>
      </c>
      <c r="C104" s="279"/>
      <c r="D104" s="69" t="s">
        <v>26</v>
      </c>
      <c r="E104" s="221"/>
      <c r="F104" s="278" t="s">
        <v>25</v>
      </c>
      <c r="G104" s="279"/>
      <c r="H104" s="69" t="s">
        <v>26</v>
      </c>
      <c r="I104" s="10"/>
      <c r="J104" s="207" t="s">
        <v>27</v>
      </c>
      <c r="L104" s="287" t="s">
        <v>45</v>
      </c>
      <c r="M104" s="279"/>
      <c r="N104" s="288"/>
      <c r="O104" s="67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75" t="s">
        <v>0</v>
      </c>
      <c r="C105" s="99" t="s">
        <v>29</v>
      </c>
      <c r="D105" s="68" t="s">
        <v>30</v>
      </c>
      <c r="E105" s="221"/>
      <c r="F105" s="175" t="s">
        <v>0</v>
      </c>
      <c r="G105" s="99" t="s">
        <v>29</v>
      </c>
      <c r="H105" s="68" t="s">
        <v>30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raht-kFractionBits:20 bartender_semitrack</v>
      </c>
      <c r="N105" s="177" t="s">
        <v>31</v>
      </c>
      <c r="O105" s="3"/>
      <c r="P105" s="4" t="s">
        <v>22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32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32</v>
      </c>
      <c r="H106" s="222">
        <f ca="1">0.001*INDIRECT($B106&amp;"!W5")</f>
        <v>39.078191999999994</v>
      </c>
      <c r="I106" s="10"/>
      <c r="J106" s="223">
        <f ca="1">H106/D106-1</f>
        <v>-1.1493959076928073E-3</v>
      </c>
      <c r="L106" s="74">
        <f ca="1">INDIRECT($B106&amp;"!"&amp;L$3&amp;"5")</f>
        <v>6.3734913857142847E-2</v>
      </c>
      <c r="M106" s="75">
        <f ca="1">INDIRECT($B106&amp;"!"&amp;M$3&amp;"5")</f>
        <v>5.9227567476190478E-2</v>
      </c>
      <c r="N106" s="76">
        <f ca="1">M106-L106</f>
        <v>-4.5073463809523692E-3</v>
      </c>
      <c r="O106" s="221"/>
      <c r="P106" s="223">
        <f ca="1">bdrate(D106:D109,L106:L109,H106:H109,M106:M109)</f>
        <v>0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33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33</v>
      </c>
      <c r="H107" s="222">
        <f ca="1">0.001*INDIRECT($B107&amp;"!W6")</f>
        <v>57.88199199999999</v>
      </c>
      <c r="I107" s="10"/>
      <c r="J107" s="223">
        <f ca="1">H107/D107-1</f>
        <v>-1.0490349996351567E-3</v>
      </c>
      <c r="L107" s="74">
        <f ca="1">INDIRECT($B107&amp;"!"&amp;L$3&amp;"6")</f>
        <v>4.3142481809523806E-2</v>
      </c>
      <c r="M107" s="75">
        <f ca="1">INDIRECT($B107&amp;"!"&amp;M$3&amp;"6")</f>
        <v>3.8941382142857146E-2</v>
      </c>
      <c r="N107" s="76">
        <f ca="1">M107-L107</f>
        <v>-4.2010996666666592E-3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34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34</v>
      </c>
      <c r="H108" s="222">
        <f ca="1">0.001*INDIRECT($B108&amp;"!W7")</f>
        <v>86.779640000000001</v>
      </c>
      <c r="I108" s="10"/>
      <c r="J108" s="223">
        <f ca="1">H108/D108-1</f>
        <v>-1.0574698925438497E-3</v>
      </c>
      <c r="L108" s="74">
        <f ca="1">INDIRECT($B108&amp;"!"&amp;L$3&amp;"7")</f>
        <v>2.3475183380952381E-2</v>
      </c>
      <c r="M108" s="75">
        <f ca="1">INDIRECT($B108&amp;"!"&amp;M$3&amp;"7")</f>
        <v>1.9022951761904761E-2</v>
      </c>
      <c r="N108" s="76">
        <f ca="1">M108-L108</f>
        <v>-4.4522316190476197E-3</v>
      </c>
      <c r="O108" s="221"/>
      <c r="P108" s="4" t="s">
        <v>35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36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36</v>
      </c>
      <c r="H109" s="222">
        <f ca="1">0.001*INDIRECT($B109&amp;"!W8")</f>
        <v>125.57141600000001</v>
      </c>
      <c r="I109" s="10"/>
      <c r="J109" s="223">
        <f ca="1">H109/D109-1</f>
        <v>-8.2873705412644938E-4</v>
      </c>
      <c r="L109" s="74">
        <f ca="1">INDIRECT($B109&amp;"!"&amp;L$3&amp;"8")</f>
        <v>1.2726224428571428E-2</v>
      </c>
      <c r="M109" s="75">
        <f ca="1">INDIRECT($B109&amp;"!"&amp;M$3&amp;"8")</f>
        <v>8.4342040619047615E-3</v>
      </c>
      <c r="N109" s="76">
        <f ca="1">M109-L109</f>
        <v>-4.2920203666666663E-3</v>
      </c>
      <c r="O109" s="221"/>
      <c r="P109" s="226">
        <f ca="1">bdrate(L106:L109,D106:D109,M106:M109,H106:H109)</f>
        <v>-0.1877839875965317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L93:N93"/>
    <mergeCell ref="F16:G16"/>
    <mergeCell ref="R27:T27"/>
    <mergeCell ref="F2:H2"/>
    <mergeCell ref="B93:C93"/>
    <mergeCell ref="B37:D37"/>
    <mergeCell ref="B4:D4"/>
    <mergeCell ref="L37:N37"/>
    <mergeCell ref="F59:H59"/>
    <mergeCell ref="F15:H15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>
      <selection activeCell="L8" sqref="L8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9</v>
      </c>
      <c r="C2" s="308" t="str">
        <f>CONCATENATE("Summary [ ",'[1]Summary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3"/>
      <c r="T2" s="141" t="str">
        <f>$B$2</f>
        <v>fruit</v>
      </c>
      <c r="U2" s="297" t="str">
        <f>CONCATENATE("Summary [ ",'[1]Summary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199"/>
      <c r="AL2" s="161" t="str">
        <f>$B$2</f>
        <v>fruit</v>
      </c>
      <c r="AM2" s="302" t="s">
        <v>48</v>
      </c>
      <c r="AN2" s="273"/>
      <c r="AO2" s="273"/>
      <c r="AP2" s="273"/>
      <c r="AQ2" s="298"/>
      <c r="AR2" s="37"/>
      <c r="AS2" s="233"/>
      <c r="AT2" s="37"/>
    </row>
    <row r="3" spans="1:58" ht="13.5" customHeight="1" thickBot="1" x14ac:dyDescent="0.35">
      <c r="B3" s="155"/>
      <c r="C3" s="202"/>
      <c r="D3" s="93"/>
      <c r="E3" s="234" t="s">
        <v>30</v>
      </c>
      <c r="F3" s="30" t="s">
        <v>49</v>
      </c>
      <c r="G3" s="203" t="s">
        <v>49</v>
      </c>
      <c r="H3" s="203" t="s">
        <v>49</v>
      </c>
      <c r="I3" s="203" t="s">
        <v>49</v>
      </c>
      <c r="J3" s="203" t="s">
        <v>49</v>
      </c>
      <c r="K3" s="203"/>
      <c r="L3" s="203"/>
      <c r="M3" s="203"/>
      <c r="N3" s="203"/>
      <c r="O3" s="235"/>
      <c r="P3" s="304" t="s">
        <v>50</v>
      </c>
      <c r="Q3" s="304" t="s">
        <v>51</v>
      </c>
      <c r="R3" s="310" t="s">
        <v>52</v>
      </c>
      <c r="S3" s="213"/>
      <c r="T3" s="139"/>
      <c r="U3" s="202"/>
      <c r="V3" s="93"/>
      <c r="W3" s="234" t="s">
        <v>30</v>
      </c>
      <c r="X3" s="30" t="s">
        <v>49</v>
      </c>
      <c r="Y3" s="203" t="s">
        <v>49</v>
      </c>
      <c r="Z3" s="203" t="s">
        <v>49</v>
      </c>
      <c r="AA3" s="203" t="s">
        <v>49</v>
      </c>
      <c r="AB3" s="203" t="s">
        <v>49</v>
      </c>
      <c r="AC3" s="203"/>
      <c r="AD3" s="203"/>
      <c r="AE3" s="203"/>
      <c r="AF3" s="203"/>
      <c r="AG3" s="235"/>
      <c r="AH3" s="304" t="s">
        <v>50</v>
      </c>
      <c r="AI3" s="304" t="s">
        <v>51</v>
      </c>
      <c r="AJ3" s="310" t="s">
        <v>52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53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0"/>
      <c r="C4" s="199"/>
      <c r="D4" s="32"/>
      <c r="E4" s="236" t="s">
        <v>54</v>
      </c>
      <c r="F4" s="33" t="s">
        <v>28</v>
      </c>
      <c r="G4" s="237" t="s">
        <v>39</v>
      </c>
      <c r="H4" s="237" t="s">
        <v>42</v>
      </c>
      <c r="I4" s="237" t="s">
        <v>45</v>
      </c>
      <c r="J4" s="237" t="s">
        <v>55</v>
      </c>
      <c r="K4" s="237"/>
      <c r="L4" s="118"/>
      <c r="M4" s="118"/>
      <c r="N4" s="91"/>
      <c r="O4" s="237"/>
      <c r="P4" s="277"/>
      <c r="Q4" s="277"/>
      <c r="R4" s="311"/>
      <c r="S4" s="213"/>
      <c r="T4" s="140"/>
      <c r="U4" s="199"/>
      <c r="V4" s="32"/>
      <c r="W4" s="236" t="s">
        <v>54</v>
      </c>
      <c r="X4" s="33" t="s">
        <v>28</v>
      </c>
      <c r="Y4" s="237" t="s">
        <v>39</v>
      </c>
      <c r="Z4" s="237" t="s">
        <v>42</v>
      </c>
      <c r="AA4" s="237" t="s">
        <v>45</v>
      </c>
      <c r="AB4" s="237" t="s">
        <v>55</v>
      </c>
      <c r="AC4" s="237"/>
      <c r="AD4" s="237"/>
      <c r="AE4" s="237"/>
      <c r="AF4" s="91"/>
      <c r="AG4" s="237"/>
      <c r="AH4" s="277"/>
      <c r="AI4" s="277"/>
      <c r="AJ4" s="311"/>
      <c r="AK4" s="213"/>
      <c r="AL4" s="201"/>
      <c r="AM4" s="90" t="s">
        <v>28</v>
      </c>
      <c r="AN4" s="90" t="s">
        <v>39</v>
      </c>
      <c r="AO4" s="90" t="s">
        <v>42</v>
      </c>
      <c r="AP4" s="90" t="s">
        <v>45</v>
      </c>
      <c r="AQ4" s="164" t="s">
        <v>55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thickBot="1" x14ac:dyDescent="0.2">
      <c r="B5" s="305"/>
      <c r="C5" s="25" t="s">
        <v>32</v>
      </c>
      <c r="D5" s="26"/>
      <c r="E5" s="125">
        <f>E23</f>
        <v>3805.5839999999994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43.409885083333336</v>
      </c>
      <c r="G5" s="30">
        <f t="shared" si="0"/>
        <v>47.254513624999994</v>
      </c>
      <c r="H5" s="30">
        <f t="shared" si="0"/>
        <v>0.99789476916666675</v>
      </c>
      <c r="I5" s="90">
        <f t="shared" si="0"/>
        <v>0.99837623125000008</v>
      </c>
      <c r="J5" s="90">
        <f t="shared" si="0"/>
        <v>8.1516018749999992E-3</v>
      </c>
      <c r="K5" s="55"/>
      <c r="L5" s="55"/>
      <c r="M5" s="55"/>
      <c r="N5" s="26"/>
      <c r="O5" s="56"/>
      <c r="P5" s="130">
        <f t="shared" ref="P5:Q8" si="1">P16</f>
        <v>2.843</v>
      </c>
      <c r="Q5" s="151">
        <f t="shared" si="1"/>
        <v>1.1559999999999999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306"/>
      <c r="U5" s="25" t="s">
        <v>32</v>
      </c>
      <c r="V5" s="26"/>
      <c r="W5" s="126">
        <f>W23</f>
        <v>3801.6000000000008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45.266979958333337</v>
      </c>
      <c r="Y5" s="30">
        <f t="shared" si="2"/>
        <v>48.820518916666657</v>
      </c>
      <c r="Z5" s="30">
        <f t="shared" si="2"/>
        <v>0.99793651624999979</v>
      </c>
      <c r="AA5" s="90">
        <f t="shared" si="2"/>
        <v>0.99846624166666664</v>
      </c>
      <c r="AB5" s="90">
        <f t="shared" si="2"/>
        <v>6.4511383041666662E-3</v>
      </c>
      <c r="AC5" s="55"/>
      <c r="AD5" s="55"/>
      <c r="AE5" s="55"/>
      <c r="AF5" s="26"/>
      <c r="AG5" s="238"/>
      <c r="AH5" s="130">
        <f t="shared" ref="AH5:AI8" si="3">AH16</f>
        <v>2.8279999999999998</v>
      </c>
      <c r="AI5" s="151">
        <f t="shared" si="3"/>
        <v>1.1559999999999999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-0.24575754876111289</v>
      </c>
      <c r="AN5" s="240">
        <f>bdrate($E5:$E8,G5:G8,$W5:$W8,Y5:Y8)</f>
        <v>-0.21237843141159518</v>
      </c>
      <c r="AO5" s="240">
        <f>bdrate($E5:$E8,H5:H8,$W5:$W8,Z5:Z8)</f>
        <v>-3.1472420329064277E-2</v>
      </c>
      <c r="AP5" s="240">
        <f>bdrate($E5:$E8,I5:I8,$W5:$W8,AA5:AA8)</f>
        <v>-7.6473531561813024E-2</v>
      </c>
      <c r="AQ5" s="241">
        <f>bdrateInverted($E5:$E8,J5:J8,$W5:$W8,AB5:AB8)</f>
        <v>-0.15683516212724269</v>
      </c>
      <c r="AR5" s="242"/>
      <c r="AS5" s="51"/>
      <c r="AT5" s="19" t="s">
        <v>56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4"/>
      <c r="C6" s="27" t="s">
        <v>33</v>
      </c>
      <c r="D6" s="28"/>
      <c r="E6" s="156">
        <f>E24</f>
        <v>4816.2959999999994</v>
      </c>
      <c r="F6" s="90">
        <f t="shared" si="0"/>
        <v>46.790057708333329</v>
      </c>
      <c r="G6" s="90">
        <f t="shared" si="0"/>
        <v>50.435263208333339</v>
      </c>
      <c r="H6" s="90">
        <f t="shared" si="0"/>
        <v>0.99867078999999981</v>
      </c>
      <c r="I6" s="90">
        <f t="shared" si="0"/>
        <v>0.99920279708333315</v>
      </c>
      <c r="J6" s="90">
        <f t="shared" si="0"/>
        <v>4.5681070708333332E-3</v>
      </c>
      <c r="K6" s="56"/>
      <c r="L6" s="56"/>
      <c r="M6" s="56"/>
      <c r="N6" s="28"/>
      <c r="O6" s="56"/>
      <c r="P6" s="130">
        <f t="shared" si="1"/>
        <v>2.875</v>
      </c>
      <c r="Q6" s="130">
        <f t="shared" si="1"/>
        <v>1.171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94"/>
      <c r="U6" s="27" t="s">
        <v>33</v>
      </c>
      <c r="V6" s="28"/>
      <c r="W6" s="127">
        <f>W24</f>
        <v>4810.68</v>
      </c>
      <c r="X6" s="90">
        <f t="shared" si="2"/>
        <v>49.392051166666675</v>
      </c>
      <c r="Y6" s="90">
        <f t="shared" si="2"/>
        <v>52.286270375000008</v>
      </c>
      <c r="Z6" s="90">
        <f t="shared" si="2"/>
        <v>0.99872104374999982</v>
      </c>
      <c r="AA6" s="90">
        <f t="shared" si="2"/>
        <v>0.99932530541666642</v>
      </c>
      <c r="AB6" s="90">
        <f t="shared" si="2"/>
        <v>3.4380993833333338E-3</v>
      </c>
      <c r="AC6" s="56"/>
      <c r="AD6" s="56"/>
      <c r="AE6" s="56"/>
      <c r="AF6" s="28"/>
      <c r="AG6" s="238"/>
      <c r="AH6" s="130">
        <f t="shared" si="3"/>
        <v>2.89</v>
      </c>
      <c r="AI6" s="130">
        <f t="shared" si="3"/>
        <v>1.171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4"/>
      <c r="C7" s="27" t="s">
        <v>34</v>
      </c>
      <c r="D7" s="28"/>
      <c r="E7" s="156">
        <f>E25</f>
        <v>6171.8480000000009</v>
      </c>
      <c r="F7" s="90">
        <f t="shared" si="0"/>
        <v>48.108836500000002</v>
      </c>
      <c r="G7" s="90">
        <f t="shared" si="0"/>
        <v>51.732762416666652</v>
      </c>
      <c r="H7" s="90">
        <f t="shared" si="0"/>
        <v>0.99891922250000009</v>
      </c>
      <c r="I7" s="90">
        <f t="shared" si="0"/>
        <v>0.99937497375000028</v>
      </c>
      <c r="J7" s="90">
        <f t="shared" si="0"/>
        <v>3.3346815416666667E-3</v>
      </c>
      <c r="K7" s="56"/>
      <c r="L7" s="56"/>
      <c r="M7" s="56"/>
      <c r="N7" s="28"/>
      <c r="O7" s="56"/>
      <c r="P7" s="130">
        <f t="shared" si="1"/>
        <v>2.9060000000000001</v>
      </c>
      <c r="Q7" s="130">
        <f t="shared" si="1"/>
        <v>1.218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94"/>
      <c r="U7" s="27" t="s">
        <v>34</v>
      </c>
      <c r="V7" s="28"/>
      <c r="W7" s="127">
        <f>W25</f>
        <v>6162.1440000000002</v>
      </c>
      <c r="X7" s="90">
        <f t="shared" si="2"/>
        <v>51.453986083333326</v>
      </c>
      <c r="Y7" s="90">
        <f t="shared" si="2"/>
        <v>54.03951112499999</v>
      </c>
      <c r="Z7" s="90">
        <f t="shared" si="2"/>
        <v>0.99896345875000014</v>
      </c>
      <c r="AA7" s="90">
        <f t="shared" si="2"/>
        <v>0.99952585499999991</v>
      </c>
      <c r="AB7" s="90">
        <f t="shared" si="2"/>
        <v>2.2802280166666668E-3</v>
      </c>
      <c r="AC7" s="56"/>
      <c r="AD7" s="56"/>
      <c r="AE7" s="56"/>
      <c r="AF7" s="28"/>
      <c r="AG7" s="238"/>
      <c r="AH7" s="130">
        <f t="shared" si="3"/>
        <v>2.859</v>
      </c>
      <c r="AI7" s="130">
        <f t="shared" si="3"/>
        <v>1.2030000000000001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57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4"/>
      <c r="C8" s="27" t="s">
        <v>36</v>
      </c>
      <c r="D8" s="28"/>
      <c r="E8" s="156">
        <f>E26</f>
        <v>8623.2160000000003</v>
      </c>
      <c r="F8" s="90">
        <f t="shared" si="0"/>
        <v>49.590225416666669</v>
      </c>
      <c r="G8" s="90">
        <f t="shared" si="0"/>
        <v>53.154724874999999</v>
      </c>
      <c r="H8" s="90">
        <f t="shared" si="0"/>
        <v>0.9991094437500001</v>
      </c>
      <c r="I8" s="90">
        <f t="shared" si="0"/>
        <v>0.99952589916666668</v>
      </c>
      <c r="J8" s="90">
        <f t="shared" si="0"/>
        <v>2.3079262666666667E-3</v>
      </c>
      <c r="K8" s="56"/>
      <c r="L8" s="56"/>
      <c r="M8" s="56"/>
      <c r="N8" s="28"/>
      <c r="O8" s="56"/>
      <c r="P8" s="130">
        <f t="shared" si="1"/>
        <v>2.843</v>
      </c>
      <c r="Q8" s="130">
        <f t="shared" si="1"/>
        <v>1.234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94"/>
      <c r="U8" s="27" t="s">
        <v>36</v>
      </c>
      <c r="V8" s="28"/>
      <c r="W8" s="127">
        <f>W26</f>
        <v>8607.6400000000012</v>
      </c>
      <c r="X8" s="90">
        <f t="shared" si="2"/>
        <v>53.569742708333337</v>
      </c>
      <c r="Y8" s="90">
        <f t="shared" si="2"/>
        <v>55.909495458333332</v>
      </c>
      <c r="Z8" s="90">
        <f t="shared" si="2"/>
        <v>0.99915831291666668</v>
      </c>
      <c r="AA8" s="90">
        <f t="shared" si="2"/>
        <v>0.99968925208333304</v>
      </c>
      <c r="AB8" s="90">
        <f t="shared" si="2"/>
        <v>1.2600069291666665E-3</v>
      </c>
      <c r="AC8" s="56"/>
      <c r="AD8" s="56"/>
      <c r="AE8" s="56"/>
      <c r="AF8" s="28"/>
      <c r="AG8" s="238"/>
      <c r="AH8" s="130">
        <f t="shared" si="3"/>
        <v>2.89</v>
      </c>
      <c r="AI8" s="130">
        <f t="shared" si="3"/>
        <v>1.2649999999999999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94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58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2.8666310101200558</v>
      </c>
      <c r="Q10" s="154">
        <f>GEOMEAN(Q5:Q8)</f>
        <v>1.1943161204321151</v>
      </c>
      <c r="R10" s="134" t="e">
        <f>AVERAGE(R5:R8)</f>
        <v>#DIV/0!</v>
      </c>
      <c r="S10" s="213"/>
      <c r="T10" s="153" t="s">
        <v>58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2.866634422049418</v>
      </c>
      <c r="AI10" s="154">
        <f>GEOMEAN(AI5:AI8)</f>
        <v>1.1980300747492898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7" t="str">
        <f>CONCATENATE("Encoding/Decoding [ ",'[1]Summary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",'[1]Summary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5"/>
      <c r="C14" s="101"/>
      <c r="D14" s="101"/>
      <c r="E14" s="250" t="s">
        <v>59</v>
      </c>
      <c r="F14" s="135" t="s">
        <v>60</v>
      </c>
      <c r="G14" s="135" t="s">
        <v>61</v>
      </c>
      <c r="H14" s="135" t="s">
        <v>62</v>
      </c>
      <c r="I14" s="135" t="s">
        <v>63</v>
      </c>
      <c r="J14" s="135" t="s">
        <v>64</v>
      </c>
      <c r="K14" s="135" t="s">
        <v>65</v>
      </c>
      <c r="L14" s="135" t="s">
        <v>66</v>
      </c>
      <c r="M14" s="102" t="s">
        <v>67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59</v>
      </c>
      <c r="X14" s="135" t="s">
        <v>60</v>
      </c>
      <c r="Y14" s="135" t="s">
        <v>61</v>
      </c>
      <c r="Z14" s="135" t="s">
        <v>62</v>
      </c>
      <c r="AA14" s="135" t="s">
        <v>63</v>
      </c>
      <c r="AB14" s="135" t="s">
        <v>64</v>
      </c>
      <c r="AC14" s="135" t="s">
        <v>65</v>
      </c>
      <c r="AD14" s="135" t="s">
        <v>66</v>
      </c>
      <c r="AE14" s="102" t="s">
        <v>67</v>
      </c>
      <c r="AF14" s="102"/>
      <c r="AG14" s="251"/>
      <c r="AH14" s="102"/>
      <c r="AI14" s="103"/>
      <c r="AJ14" s="104"/>
      <c r="AK14" s="199"/>
      <c r="AL14" s="199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54</v>
      </c>
      <c r="F15" s="236" t="s">
        <v>54</v>
      </c>
      <c r="G15" s="236" t="s">
        <v>54</v>
      </c>
      <c r="H15" s="236" t="s">
        <v>54</v>
      </c>
      <c r="I15" s="236" t="s">
        <v>54</v>
      </c>
      <c r="J15" s="236" t="s">
        <v>54</v>
      </c>
      <c r="K15" s="236" t="s">
        <v>54</v>
      </c>
      <c r="L15" s="236" t="s">
        <v>54</v>
      </c>
      <c r="M15" s="236" t="s">
        <v>54</v>
      </c>
      <c r="N15" s="33"/>
      <c r="O15" s="237"/>
      <c r="P15" s="204" t="s">
        <v>50</v>
      </c>
      <c r="Q15" s="204" t="s">
        <v>51</v>
      </c>
      <c r="R15" s="34"/>
      <c r="S15" s="213"/>
      <c r="T15" s="148"/>
      <c r="U15" s="32"/>
      <c r="V15" s="32"/>
      <c r="W15" s="236" t="s">
        <v>54</v>
      </c>
      <c r="X15" s="236" t="s">
        <v>54</v>
      </c>
      <c r="Y15" s="236" t="s">
        <v>54</v>
      </c>
      <c r="Z15" s="236" t="s">
        <v>54</v>
      </c>
      <c r="AA15" s="236" t="s">
        <v>54</v>
      </c>
      <c r="AB15" s="236" t="s">
        <v>54</v>
      </c>
      <c r="AC15" s="236" t="s">
        <v>54</v>
      </c>
      <c r="AD15" s="236" t="s">
        <v>54</v>
      </c>
      <c r="AE15" s="236" t="s">
        <v>54</v>
      </c>
      <c r="AF15" s="33"/>
      <c r="AG15" s="237"/>
      <c r="AH15" s="204" t="s">
        <v>50</v>
      </c>
      <c r="AI15" s="204" t="s">
        <v>51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7"/>
      <c r="C16" s="25" t="s">
        <v>32</v>
      </c>
      <c r="D16" s="26"/>
      <c r="E16" s="128">
        <v>900.88</v>
      </c>
      <c r="F16" s="166">
        <v>859.33600000000001</v>
      </c>
      <c r="G16" s="166">
        <v>2.1040000000000001</v>
      </c>
      <c r="H16" s="166">
        <v>1.496</v>
      </c>
      <c r="I16" s="166">
        <v>2.2480000000000002</v>
      </c>
      <c r="J16" s="166">
        <v>1117.2159999999999</v>
      </c>
      <c r="K16" s="60">
        <v>687.43200000000002</v>
      </c>
      <c r="L16" s="60">
        <v>234.87200000000001</v>
      </c>
      <c r="M16" s="60">
        <v>7.8879999999999999</v>
      </c>
      <c r="N16" s="55"/>
      <c r="O16" s="252"/>
      <c r="P16" s="267">
        <v>2.843</v>
      </c>
      <c r="Q16" s="267">
        <v>1.1559999999999999</v>
      </c>
      <c r="R16" s="142"/>
      <c r="S16" s="213"/>
      <c r="T16" s="307"/>
      <c r="U16" s="25" t="s">
        <v>32</v>
      </c>
      <c r="V16" s="26"/>
      <c r="W16" s="128">
        <v>900.88</v>
      </c>
      <c r="X16" s="166">
        <v>855.44</v>
      </c>
      <c r="Y16" s="166">
        <v>2.1040000000000001</v>
      </c>
      <c r="Z16" s="166">
        <v>1.496</v>
      </c>
      <c r="AA16" s="166">
        <v>2.2080000000000002</v>
      </c>
      <c r="AB16" s="166">
        <v>1117.192</v>
      </c>
      <c r="AC16" s="60">
        <v>687.4</v>
      </c>
      <c r="AD16" s="60">
        <v>234.88</v>
      </c>
      <c r="AE16" s="60">
        <v>7.8879999999999999</v>
      </c>
      <c r="AF16" s="55"/>
      <c r="AG16" s="252"/>
      <c r="AH16" s="267">
        <v>2.8279999999999998</v>
      </c>
      <c r="AI16" s="267">
        <v>1.1559999999999999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4"/>
      <c r="C17" s="27" t="s">
        <v>33</v>
      </c>
      <c r="D17" s="28"/>
      <c r="E17" s="143">
        <v>900.88</v>
      </c>
      <c r="F17" s="167">
        <v>1126.6479999999999</v>
      </c>
      <c r="G17" s="167">
        <v>37.655999999999999</v>
      </c>
      <c r="H17" s="167">
        <v>2.3839999999999999</v>
      </c>
      <c r="I17" s="167">
        <v>7.3680000000000003</v>
      </c>
      <c r="J17" s="167">
        <v>1471.8879999999999</v>
      </c>
      <c r="K17" s="62">
        <v>948.22400000000005</v>
      </c>
      <c r="L17" s="62">
        <v>321.24799999999999</v>
      </c>
      <c r="M17" s="62">
        <v>7.88</v>
      </c>
      <c r="N17" s="56"/>
      <c r="O17" s="238"/>
      <c r="P17" s="268">
        <v>2.875</v>
      </c>
      <c r="Q17" s="268">
        <v>1.171</v>
      </c>
      <c r="R17" s="145"/>
      <c r="S17" s="213"/>
      <c r="T17" s="294"/>
      <c r="U17" s="27" t="s">
        <v>33</v>
      </c>
      <c r="V17" s="28"/>
      <c r="W17" s="143">
        <v>900.88</v>
      </c>
      <c r="X17" s="167">
        <v>1121.8800000000001</v>
      </c>
      <c r="Y17" s="167">
        <v>37.384</v>
      </c>
      <c r="Z17" s="167">
        <v>2.1040000000000001</v>
      </c>
      <c r="AA17" s="167">
        <v>7.1920000000000002</v>
      </c>
      <c r="AB17" s="167">
        <v>1471.8320000000001</v>
      </c>
      <c r="AC17" s="62">
        <v>948.15200000000004</v>
      </c>
      <c r="AD17" s="62">
        <v>321.25599999999997</v>
      </c>
      <c r="AE17" s="62">
        <v>7.88</v>
      </c>
      <c r="AF17" s="56"/>
      <c r="AG17" s="238"/>
      <c r="AH17" s="268">
        <v>2.89</v>
      </c>
      <c r="AI17" s="268">
        <v>1.171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4"/>
      <c r="C18" s="27" t="s">
        <v>34</v>
      </c>
      <c r="D18" s="28"/>
      <c r="E18" s="143">
        <v>900.88</v>
      </c>
      <c r="F18" s="167">
        <v>1406.4880000000001</v>
      </c>
      <c r="G18" s="167">
        <v>263.05599999999998</v>
      </c>
      <c r="H18" s="167">
        <v>33.463999999999999</v>
      </c>
      <c r="I18" s="167">
        <v>93.8</v>
      </c>
      <c r="J18" s="167">
        <v>1844.52</v>
      </c>
      <c r="K18" s="62">
        <v>1215.9760000000001</v>
      </c>
      <c r="L18" s="62">
        <v>413.66399999999999</v>
      </c>
      <c r="M18" s="62">
        <v>7.8639999999999999</v>
      </c>
      <c r="N18" s="56"/>
      <c r="O18" s="238"/>
      <c r="P18" s="268">
        <v>2.9060000000000001</v>
      </c>
      <c r="Q18" s="268">
        <v>1.218</v>
      </c>
      <c r="R18" s="145"/>
      <c r="S18" s="213"/>
      <c r="T18" s="294"/>
      <c r="U18" s="27" t="s">
        <v>34</v>
      </c>
      <c r="V18" s="28"/>
      <c r="W18" s="143">
        <v>900.88</v>
      </c>
      <c r="X18" s="167">
        <v>1400.84</v>
      </c>
      <c r="Y18" s="167">
        <v>261.70400000000001</v>
      </c>
      <c r="Z18" s="167">
        <v>31.736000000000001</v>
      </c>
      <c r="AA18" s="167">
        <v>92.927999999999997</v>
      </c>
      <c r="AB18" s="167">
        <v>1844.4639999999999</v>
      </c>
      <c r="AC18" s="62">
        <v>1215.92</v>
      </c>
      <c r="AD18" s="62">
        <v>413.67200000000003</v>
      </c>
      <c r="AE18" s="62">
        <v>7.8639999999999999</v>
      </c>
      <c r="AF18" s="56"/>
      <c r="AG18" s="238"/>
      <c r="AH18" s="268">
        <v>2.859</v>
      </c>
      <c r="AI18" s="268">
        <v>1.2030000000000001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4"/>
      <c r="C19" s="27" t="s">
        <v>36</v>
      </c>
      <c r="D19" s="28"/>
      <c r="E19" s="143">
        <v>900.88</v>
      </c>
      <c r="F19" s="167">
        <v>1671.92</v>
      </c>
      <c r="G19" s="167">
        <v>833.27200000000005</v>
      </c>
      <c r="H19" s="167">
        <v>441</v>
      </c>
      <c r="I19" s="167">
        <v>528.16800000000001</v>
      </c>
      <c r="J19" s="167">
        <v>2236.52</v>
      </c>
      <c r="K19" s="62">
        <v>1499.4559999999999</v>
      </c>
      <c r="L19" s="62">
        <v>512</v>
      </c>
      <c r="M19" s="62">
        <v>7.7359999999999998</v>
      </c>
      <c r="N19" s="56"/>
      <c r="O19" s="238"/>
      <c r="P19" s="268">
        <v>2.843</v>
      </c>
      <c r="Q19" s="268">
        <v>1.234</v>
      </c>
      <c r="R19" s="145"/>
      <c r="S19" s="213"/>
      <c r="T19" s="294"/>
      <c r="U19" s="27" t="s">
        <v>36</v>
      </c>
      <c r="V19" s="28"/>
      <c r="W19" s="143">
        <v>900.88</v>
      </c>
      <c r="X19" s="167">
        <v>1665.7280000000001</v>
      </c>
      <c r="Y19" s="167">
        <v>831.86400000000003</v>
      </c>
      <c r="Z19" s="167">
        <v>436.52</v>
      </c>
      <c r="AA19" s="167">
        <v>524.6</v>
      </c>
      <c r="AB19" s="167">
        <v>2236.5839999999998</v>
      </c>
      <c r="AC19" s="62">
        <v>1499.4960000000001</v>
      </c>
      <c r="AD19" s="62">
        <v>511.96800000000002</v>
      </c>
      <c r="AE19" s="62">
        <v>7.7359999999999998</v>
      </c>
      <c r="AF19" s="56"/>
      <c r="AG19" s="238"/>
      <c r="AH19" s="268">
        <v>2.89</v>
      </c>
      <c r="AI19" s="268">
        <v>1.2649999999999999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4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94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1"/>
      <c r="C21" s="93"/>
      <c r="D21" s="93"/>
      <c r="E21" s="234" t="s">
        <v>30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1"/>
      <c r="U21" s="93"/>
      <c r="V21" s="93"/>
      <c r="W21" s="254" t="s">
        <v>30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36" t="s">
        <v>54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2"/>
      <c r="U22" s="32"/>
      <c r="V22" s="32"/>
      <c r="W22" s="255" t="s">
        <v>54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thickBot="1" x14ac:dyDescent="0.2">
      <c r="B23" s="305"/>
      <c r="C23" s="25" t="s">
        <v>32</v>
      </c>
      <c r="D23" s="26"/>
      <c r="E23" s="127">
        <f>SUM(E16:L16)</f>
        <v>3805.5839999999994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305"/>
      <c r="U23" s="25" t="s">
        <v>32</v>
      </c>
      <c r="V23" s="26"/>
      <c r="W23" s="127">
        <f>SUM(W16:AD16)</f>
        <v>3801.6000000000008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ht="12" customHeight="1" x14ac:dyDescent="0.15">
      <c r="B24" s="294"/>
      <c r="C24" s="27" t="s">
        <v>33</v>
      </c>
      <c r="D24" s="28"/>
      <c r="E24" s="127">
        <f>SUM(E17:L17)</f>
        <v>4816.2959999999994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94"/>
      <c r="U24" s="27" t="s">
        <v>33</v>
      </c>
      <c r="V24" s="28"/>
      <c r="W24" s="127">
        <f>SUM(W17:AD17)</f>
        <v>4810.68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ht="12" customHeight="1" x14ac:dyDescent="0.15">
      <c r="B25" s="294"/>
      <c r="C25" s="27" t="s">
        <v>34</v>
      </c>
      <c r="D25" s="28"/>
      <c r="E25" s="127">
        <f>SUM(E18:L18)</f>
        <v>6171.8480000000009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94"/>
      <c r="U25" s="27" t="s">
        <v>34</v>
      </c>
      <c r="V25" s="28"/>
      <c r="W25" s="127">
        <f>SUM(W18:AD18)</f>
        <v>6162.1440000000002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ht="12" customHeight="1" x14ac:dyDescent="0.15">
      <c r="B26" s="294"/>
      <c r="C26" s="27" t="s">
        <v>36</v>
      </c>
      <c r="D26" s="28"/>
      <c r="E26" s="127">
        <f>SUM(E19:L19)</f>
        <v>8623.2160000000003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94"/>
      <c r="U26" s="27" t="s">
        <v>36</v>
      </c>
      <c r="V26" s="28"/>
      <c r="W26" s="127">
        <f>SUM(W19:AD19)</f>
        <v>8607.6400000000012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5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95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7" t="str">
        <f>CONCATENATE("View Synthesis [ ",'[1]Summary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3"/>
      <c r="T31" s="21"/>
      <c r="U31" s="297" t="str">
        <f>CONCATENATE("View Synthesis [ ",'[1]Summary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199"/>
      <c r="AL31" s="199"/>
      <c r="AM31" s="309" t="s">
        <v>68</v>
      </c>
      <c r="AN31" s="283"/>
      <c r="AO31" s="283"/>
      <c r="AP31" s="283"/>
      <c r="AQ31" s="152"/>
      <c r="AR31" s="199"/>
      <c r="AS31" s="199"/>
      <c r="AT31" s="199"/>
    </row>
    <row r="32" spans="2:56" ht="13.5" customHeight="1" thickBot="1" x14ac:dyDescent="0.2">
      <c r="B32" s="24" t="s">
        <v>69</v>
      </c>
      <c r="C32" s="94"/>
      <c r="D32" s="94"/>
      <c r="E32" s="213"/>
      <c r="F32" s="22" t="s">
        <v>28</v>
      </c>
      <c r="G32" s="22" t="s">
        <v>39</v>
      </c>
      <c r="H32" s="22" t="s">
        <v>42</v>
      </c>
      <c r="I32" s="22" t="s">
        <v>45</v>
      </c>
      <c r="J32" s="22" t="s">
        <v>55</v>
      </c>
      <c r="K32" s="22"/>
      <c r="L32" s="118"/>
      <c r="M32" s="118"/>
      <c r="N32" s="22"/>
      <c r="O32" s="256"/>
      <c r="P32" s="22"/>
      <c r="Q32" s="22"/>
      <c r="R32" s="23" t="s">
        <v>52</v>
      </c>
      <c r="S32" s="213"/>
      <c r="T32" s="24" t="s">
        <v>69</v>
      </c>
      <c r="U32" s="94"/>
      <c r="V32" s="94"/>
      <c r="W32" s="213"/>
      <c r="X32" s="22" t="s">
        <v>28</v>
      </c>
      <c r="Y32" s="22" t="s">
        <v>39</v>
      </c>
      <c r="Z32" s="22" t="s">
        <v>42</v>
      </c>
      <c r="AA32" s="22" t="s">
        <v>45</v>
      </c>
      <c r="AB32" s="22" t="s">
        <v>55</v>
      </c>
      <c r="AC32" s="22"/>
      <c r="AD32" s="213"/>
      <c r="AE32" s="213"/>
      <c r="AF32" s="22"/>
      <c r="AG32" s="256"/>
      <c r="AH32" s="22"/>
      <c r="AI32" s="22"/>
      <c r="AJ32" s="23" t="s">
        <v>52</v>
      </c>
      <c r="AK32" s="199"/>
      <c r="AL32" s="24" t="s">
        <v>69</v>
      </c>
      <c r="AM32" s="98" t="s">
        <v>28</v>
      </c>
      <c r="AN32" s="30" t="s">
        <v>39</v>
      </c>
      <c r="AO32" s="30" t="s">
        <v>42</v>
      </c>
      <c r="AP32" s="30" t="s">
        <v>45</v>
      </c>
      <c r="AQ32" s="97" t="s">
        <v>55</v>
      </c>
      <c r="AR32" s="90"/>
      <c r="AS32" s="249"/>
      <c r="AT32" s="90"/>
    </row>
    <row r="33" spans="2:52" x14ac:dyDescent="0.15">
      <c r="B33" s="296" t="s">
        <v>70</v>
      </c>
      <c r="C33" s="25" t="s">
        <v>32</v>
      </c>
      <c r="D33" s="39"/>
      <c r="E33" s="55"/>
      <c r="F33" s="96">
        <v>44.413348999999997</v>
      </c>
      <c r="G33" s="96">
        <v>47.966918</v>
      </c>
      <c r="H33" s="96">
        <v>0.99745287000000005</v>
      </c>
      <c r="I33" s="60">
        <v>0.99843053000000004</v>
      </c>
      <c r="J33" s="60">
        <v>8.6335449999999994E-3</v>
      </c>
      <c r="K33" s="61"/>
      <c r="L33" s="257"/>
      <c r="M33" s="257"/>
      <c r="N33" s="55"/>
      <c r="O33" s="26"/>
      <c r="P33" s="55"/>
      <c r="Q33" s="26"/>
      <c r="R33" s="131"/>
      <c r="S33" s="213"/>
      <c r="T33" s="296" t="s">
        <v>70</v>
      </c>
      <c r="U33" s="25" t="s">
        <v>32</v>
      </c>
      <c r="V33" s="39"/>
      <c r="W33" s="55"/>
      <c r="X33" s="96">
        <v>44.362009</v>
      </c>
      <c r="Y33" s="96">
        <v>47.980080999999998</v>
      </c>
      <c r="Z33" s="96">
        <v>0.99748587</v>
      </c>
      <c r="AA33" s="60">
        <v>0.99838263999999999</v>
      </c>
      <c r="AB33" s="60">
        <v>8.3700874999999997E-3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6" t="s">
        <v>70</v>
      </c>
      <c r="AM33" s="119">
        <f t="shared" ref="AM33:AT74" si="4">IF(OR(X33="",F33=""),"",X33-F33)</f>
        <v>-5.1339999999996166E-2</v>
      </c>
      <c r="AN33" s="95">
        <f t="shared" si="4"/>
        <v>1.3162999999998704E-2</v>
      </c>
      <c r="AO33" s="95">
        <f t="shared" si="4"/>
        <v>3.2999999999949736E-5</v>
      </c>
      <c r="AP33" s="95">
        <f t="shared" si="4"/>
        <v>-4.7890000000050392E-5</v>
      </c>
      <c r="AQ33" s="120">
        <f t="shared" si="4"/>
        <v>-2.6345749999999966E-4</v>
      </c>
      <c r="AR33" s="40"/>
      <c r="AS33" s="40" t="str">
        <f t="shared" ref="AS33:AT64" si="5">IF(OR(AD33="",L33=""),"",AD33-L33)</f>
        <v/>
      </c>
      <c r="AT33" s="40" t="str">
        <f t="shared" si="5"/>
        <v/>
      </c>
      <c r="AX33" s="12"/>
      <c r="AZ33" s="12"/>
    </row>
    <row r="34" spans="2:52" ht="13.5" customHeight="1" x14ac:dyDescent="0.15">
      <c r="B34" s="294"/>
      <c r="C34" s="27" t="s">
        <v>33</v>
      </c>
      <c r="D34" s="186"/>
      <c r="E34" s="56"/>
      <c r="F34" s="187">
        <v>47.834549000000003</v>
      </c>
      <c r="G34" s="187">
        <v>50.926459999999999</v>
      </c>
      <c r="H34" s="187">
        <v>0.99840395000000004</v>
      </c>
      <c r="I34" s="62">
        <v>0.99911004000000003</v>
      </c>
      <c r="J34" s="62">
        <v>5.1844426999999998E-3</v>
      </c>
      <c r="K34" s="188"/>
      <c r="L34" s="258"/>
      <c r="M34" s="258"/>
      <c r="N34" s="56"/>
      <c r="O34" s="28"/>
      <c r="P34" s="56"/>
      <c r="Q34" s="28"/>
      <c r="R34" s="132"/>
      <c r="S34" s="213"/>
      <c r="T34" s="294"/>
      <c r="U34" s="27" t="s">
        <v>33</v>
      </c>
      <c r="V34" s="186"/>
      <c r="W34" s="56"/>
      <c r="X34" s="187">
        <v>48.102367999999998</v>
      </c>
      <c r="Y34" s="187">
        <v>51.258744999999998</v>
      </c>
      <c r="Z34" s="187">
        <v>0.99845925000000002</v>
      </c>
      <c r="AA34" s="62">
        <v>0.99915306999999998</v>
      </c>
      <c r="AB34" s="62">
        <v>4.9505675999999997E-3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4"/>
      <c r="AM34" s="86">
        <f t="shared" si="4"/>
        <v>0.26781899999999581</v>
      </c>
      <c r="AN34" s="121">
        <f t="shared" si="4"/>
        <v>0.33228499999999883</v>
      </c>
      <c r="AO34" s="121">
        <f t="shared" si="4"/>
        <v>5.5299999999980365E-5</v>
      </c>
      <c r="AP34" s="121">
        <f t="shared" si="4"/>
        <v>4.3029999999943946E-5</v>
      </c>
      <c r="AQ34" s="87">
        <f t="shared" si="4"/>
        <v>-2.3387510000000018E-4</v>
      </c>
      <c r="AR34" s="40"/>
      <c r="AS34" s="40" t="str">
        <f t="shared" si="5"/>
        <v/>
      </c>
      <c r="AT34" s="40" t="str">
        <f t="shared" si="5"/>
        <v/>
      </c>
      <c r="AX34" s="12"/>
      <c r="AZ34" s="12"/>
    </row>
    <row r="35" spans="2:52" ht="13.5" customHeight="1" x14ac:dyDescent="0.15">
      <c r="B35" s="294"/>
      <c r="C35" s="27" t="s">
        <v>34</v>
      </c>
      <c r="D35" s="186"/>
      <c r="E35" s="56"/>
      <c r="F35" s="187">
        <v>49.677733000000003</v>
      </c>
      <c r="G35" s="187">
        <v>52.551220000000001</v>
      </c>
      <c r="H35" s="187">
        <v>0.99875278999999995</v>
      </c>
      <c r="I35" s="62">
        <v>0.99937065999999997</v>
      </c>
      <c r="J35" s="62">
        <v>3.6840849000000001E-3</v>
      </c>
      <c r="K35" s="188"/>
      <c r="L35" s="258"/>
      <c r="M35" s="258"/>
      <c r="N35" s="56"/>
      <c r="O35" s="28"/>
      <c r="P35" s="56"/>
      <c r="Q35" s="28"/>
      <c r="R35" s="132"/>
      <c r="S35" s="213"/>
      <c r="T35" s="294"/>
      <c r="U35" s="27" t="s">
        <v>34</v>
      </c>
      <c r="V35" s="186"/>
      <c r="W35" s="56"/>
      <c r="X35" s="187">
        <v>50.056249999999999</v>
      </c>
      <c r="Y35" s="187">
        <v>52.910648000000002</v>
      </c>
      <c r="Z35" s="187">
        <v>0.99879600000000002</v>
      </c>
      <c r="AA35" s="62">
        <v>0.99939473999999995</v>
      </c>
      <c r="AB35" s="62">
        <v>3.5295169999999998E-3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4"/>
      <c r="AM35" s="86">
        <f t="shared" si="4"/>
        <v>0.37851699999999511</v>
      </c>
      <c r="AN35" s="121">
        <f t="shared" si="4"/>
        <v>0.35942800000000119</v>
      </c>
      <c r="AO35" s="121">
        <f t="shared" si="4"/>
        <v>4.3210000000071247E-5</v>
      </c>
      <c r="AP35" s="121">
        <f t="shared" si="4"/>
        <v>2.4079999999981894E-5</v>
      </c>
      <c r="AQ35" s="87">
        <f t="shared" si="4"/>
        <v>-1.5456790000000029E-4</v>
      </c>
      <c r="AR35" s="40"/>
      <c r="AS35" s="40" t="str">
        <f t="shared" si="5"/>
        <v/>
      </c>
      <c r="AT35" s="40" t="str">
        <f t="shared" si="5"/>
        <v/>
      </c>
      <c r="AX35" s="12"/>
      <c r="AZ35" s="12"/>
    </row>
    <row r="36" spans="2:52" ht="13.5" customHeight="1" x14ac:dyDescent="0.15">
      <c r="B36" s="294"/>
      <c r="C36" s="27" t="s">
        <v>36</v>
      </c>
      <c r="D36" s="186"/>
      <c r="E36" s="56"/>
      <c r="F36" s="187">
        <v>51.580888000000002</v>
      </c>
      <c r="G36" s="187">
        <v>54.333455999999998</v>
      </c>
      <c r="H36" s="187">
        <v>0.99904225999999996</v>
      </c>
      <c r="I36" s="62">
        <v>0.99959929999999997</v>
      </c>
      <c r="J36" s="62">
        <v>1.9703634999999999E-3</v>
      </c>
      <c r="K36" s="188"/>
      <c r="L36" s="258"/>
      <c r="M36" s="258"/>
      <c r="N36" s="56"/>
      <c r="O36" s="28"/>
      <c r="P36" s="56"/>
      <c r="Q36" s="28"/>
      <c r="R36" s="132"/>
      <c r="S36" s="213"/>
      <c r="T36" s="294"/>
      <c r="U36" s="27" t="s">
        <v>36</v>
      </c>
      <c r="V36" s="186"/>
      <c r="W36" s="56"/>
      <c r="X36" s="187">
        <v>52.124003999999999</v>
      </c>
      <c r="Y36" s="187">
        <v>54.818686999999997</v>
      </c>
      <c r="Z36" s="187">
        <v>0.99907027000000004</v>
      </c>
      <c r="AA36" s="62">
        <v>0.99962532999999998</v>
      </c>
      <c r="AB36" s="62">
        <v>1.8763880999999999E-3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4"/>
      <c r="AM36" s="86">
        <f t="shared" si="4"/>
        <v>0.54311599999999771</v>
      </c>
      <c r="AN36" s="121">
        <f t="shared" si="4"/>
        <v>0.48523099999999886</v>
      </c>
      <c r="AO36" s="121">
        <f t="shared" si="4"/>
        <v>2.801000000007825E-5</v>
      </c>
      <c r="AP36" s="121">
        <f t="shared" si="4"/>
        <v>2.6030000000010212E-5</v>
      </c>
      <c r="AQ36" s="87">
        <f t="shared" si="4"/>
        <v>-9.3975399999999968E-5</v>
      </c>
      <c r="AR36" s="40"/>
      <c r="AS36" s="40" t="str">
        <f t="shared" si="5"/>
        <v/>
      </c>
      <c r="AT36" s="40" t="str">
        <f t="shared" si="5"/>
        <v/>
      </c>
      <c r="AX36" s="12"/>
      <c r="AZ36" s="12"/>
    </row>
    <row r="37" spans="2:52" ht="13.5" customHeight="1" thickBot="1" x14ac:dyDescent="0.2">
      <c r="B37" s="294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94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4"/>
      <c r="AM37" s="122" t="str">
        <f t="shared" si="4"/>
        <v/>
      </c>
      <c r="AN37" s="123" t="str">
        <f t="shared" si="4"/>
        <v/>
      </c>
      <c r="AO37" s="123" t="str">
        <f t="shared" si="4"/>
        <v/>
      </c>
      <c r="AP37" s="123" t="str">
        <f t="shared" si="4"/>
        <v/>
      </c>
      <c r="AQ37" s="124" t="str">
        <f t="shared" si="4"/>
        <v/>
      </c>
      <c r="AR37" s="40"/>
      <c r="AS37" s="40" t="str">
        <f t="shared" si="5"/>
        <v/>
      </c>
      <c r="AT37" s="40" t="str">
        <f t="shared" si="5"/>
        <v/>
      </c>
      <c r="AX37" s="12"/>
      <c r="AZ37" s="12"/>
    </row>
    <row r="38" spans="2:52" x14ac:dyDescent="0.15">
      <c r="B38" s="296" t="s">
        <v>71</v>
      </c>
      <c r="C38" s="25" t="s">
        <v>32</v>
      </c>
      <c r="D38" s="39"/>
      <c r="E38" s="55"/>
      <c r="F38" s="96">
        <v>44.832197000000001</v>
      </c>
      <c r="G38" s="96">
        <v>48.296272999999999</v>
      </c>
      <c r="H38" s="96">
        <v>0.99765108000000002</v>
      </c>
      <c r="I38" s="60">
        <v>0.99854394999999996</v>
      </c>
      <c r="J38" s="60">
        <v>7.776074E-3</v>
      </c>
      <c r="K38" s="61"/>
      <c r="L38" s="257"/>
      <c r="M38" s="257"/>
      <c r="N38" s="55"/>
      <c r="O38" s="26"/>
      <c r="P38" s="55"/>
      <c r="Q38" s="26"/>
      <c r="R38" s="131"/>
      <c r="S38" s="213"/>
      <c r="T38" s="296" t="s">
        <v>71</v>
      </c>
      <c r="U38" s="25" t="s">
        <v>32</v>
      </c>
      <c r="V38" s="39"/>
      <c r="W38" s="55"/>
      <c r="X38" s="96">
        <v>44.760783000000004</v>
      </c>
      <c r="Y38" s="96">
        <v>48.293604000000002</v>
      </c>
      <c r="Z38" s="96">
        <v>0.99769770999999996</v>
      </c>
      <c r="AA38" s="60">
        <v>0.99852580999999996</v>
      </c>
      <c r="AB38" s="60">
        <v>7.5283820000000001E-3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6" t="s">
        <v>71</v>
      </c>
      <c r="AM38" s="119">
        <f t="shared" si="4"/>
        <v>-7.1413999999997202E-2</v>
      </c>
      <c r="AN38" s="95">
        <f t="shared" si="4"/>
        <v>-2.6689999999973679E-3</v>
      </c>
      <c r="AO38" s="95">
        <f t="shared" si="4"/>
        <v>4.6629999999936445E-5</v>
      </c>
      <c r="AP38" s="95">
        <f t="shared" si="4"/>
        <v>-1.8139999999999823E-5</v>
      </c>
      <c r="AQ38" s="120">
        <f t="shared" si="4"/>
        <v>-2.4769199999999988E-4</v>
      </c>
      <c r="AR38" s="40"/>
      <c r="AS38" s="40" t="str">
        <f t="shared" si="5"/>
        <v/>
      </c>
      <c r="AT38" s="40" t="str">
        <f t="shared" si="5"/>
        <v/>
      </c>
      <c r="AX38" s="12"/>
      <c r="AZ38" s="12"/>
    </row>
    <row r="39" spans="2:52" ht="13.5" customHeight="1" x14ac:dyDescent="0.15">
      <c r="B39" s="294"/>
      <c r="C39" s="27" t="s">
        <v>33</v>
      </c>
      <c r="D39" s="186"/>
      <c r="E39" s="56"/>
      <c r="F39" s="187">
        <v>48.286338000000001</v>
      </c>
      <c r="G39" s="187">
        <v>51.299905000000003</v>
      </c>
      <c r="H39" s="187">
        <v>0.99851877</v>
      </c>
      <c r="I39" s="62">
        <v>0.99913960000000002</v>
      </c>
      <c r="J39" s="62">
        <v>4.8968950000000001E-3</v>
      </c>
      <c r="K39" s="188"/>
      <c r="L39" s="258"/>
      <c r="M39" s="258"/>
      <c r="N39" s="56"/>
      <c r="O39" s="28"/>
      <c r="P39" s="56"/>
      <c r="Q39" s="28"/>
      <c r="R39" s="132"/>
      <c r="S39" s="213"/>
      <c r="T39" s="294"/>
      <c r="U39" s="27" t="s">
        <v>33</v>
      </c>
      <c r="V39" s="186"/>
      <c r="W39" s="56"/>
      <c r="X39" s="187">
        <v>48.519450999999997</v>
      </c>
      <c r="Y39" s="187">
        <v>51.595162999999999</v>
      </c>
      <c r="Z39" s="187">
        <v>0.99855729000000004</v>
      </c>
      <c r="AA39" s="62">
        <v>0.99917648999999997</v>
      </c>
      <c r="AB39" s="62">
        <v>4.7152890000000001E-3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4"/>
      <c r="AM39" s="86">
        <f t="shared" si="4"/>
        <v>0.23311299999999591</v>
      </c>
      <c r="AN39" s="121">
        <f t="shared" si="4"/>
        <v>0.29525799999999691</v>
      </c>
      <c r="AO39" s="121">
        <f t="shared" si="4"/>
        <v>3.8520000000041854E-5</v>
      </c>
      <c r="AP39" s="121">
        <f t="shared" si="4"/>
        <v>3.6889999999956125E-5</v>
      </c>
      <c r="AQ39" s="87">
        <f t="shared" si="4"/>
        <v>-1.8160599999999995E-4</v>
      </c>
      <c r="AR39" s="40"/>
      <c r="AS39" s="40" t="str">
        <f t="shared" si="5"/>
        <v/>
      </c>
      <c r="AT39" s="40" t="str">
        <f t="shared" si="5"/>
        <v/>
      </c>
      <c r="AX39" s="12"/>
      <c r="AZ39" s="12"/>
    </row>
    <row r="40" spans="2:52" ht="13.5" customHeight="1" x14ac:dyDescent="0.15">
      <c r="B40" s="294"/>
      <c r="C40" s="27" t="s">
        <v>34</v>
      </c>
      <c r="D40" s="186"/>
      <c r="E40" s="56"/>
      <c r="F40" s="187">
        <v>50.099898000000003</v>
      </c>
      <c r="G40" s="187">
        <v>52.953028000000003</v>
      </c>
      <c r="H40" s="187">
        <v>0.99882824999999997</v>
      </c>
      <c r="I40" s="62">
        <v>0.99939999999999996</v>
      </c>
      <c r="J40" s="62">
        <v>3.5126294999999999E-3</v>
      </c>
      <c r="K40" s="188"/>
      <c r="L40" s="258"/>
      <c r="M40" s="258"/>
      <c r="N40" s="56"/>
      <c r="O40" s="28"/>
      <c r="P40" s="56"/>
      <c r="Q40" s="28"/>
      <c r="R40" s="132"/>
      <c r="S40" s="213"/>
      <c r="T40" s="294"/>
      <c r="U40" s="27" t="s">
        <v>34</v>
      </c>
      <c r="V40" s="186"/>
      <c r="W40" s="56"/>
      <c r="X40" s="187">
        <v>50.508741999999998</v>
      </c>
      <c r="Y40" s="187">
        <v>53.321255000000001</v>
      </c>
      <c r="Z40" s="187">
        <v>0.99887049999999999</v>
      </c>
      <c r="AA40" s="62">
        <v>0.99942467999999995</v>
      </c>
      <c r="AB40" s="62">
        <v>3.3511642999999999E-3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4"/>
      <c r="AM40" s="86">
        <f t="shared" si="4"/>
        <v>0.40884399999999488</v>
      </c>
      <c r="AN40" s="121">
        <f t="shared" si="4"/>
        <v>0.36822699999999742</v>
      </c>
      <c r="AO40" s="121">
        <f t="shared" si="4"/>
        <v>4.2250000000021437E-5</v>
      </c>
      <c r="AP40" s="121">
        <f t="shared" si="4"/>
        <v>2.4679999999999147E-5</v>
      </c>
      <c r="AQ40" s="87">
        <f t="shared" si="4"/>
        <v>-1.6146520000000003E-4</v>
      </c>
      <c r="AR40" s="40"/>
      <c r="AS40" s="40" t="str">
        <f t="shared" si="5"/>
        <v/>
      </c>
      <c r="AT40" s="40" t="str">
        <f t="shared" si="5"/>
        <v/>
      </c>
      <c r="AX40" s="12"/>
      <c r="AZ40" s="12"/>
    </row>
    <row r="41" spans="2:52" ht="13.5" customHeight="1" x14ac:dyDescent="0.15">
      <c r="B41" s="294"/>
      <c r="C41" s="27" t="s">
        <v>36</v>
      </c>
      <c r="D41" s="186"/>
      <c r="E41" s="56"/>
      <c r="F41" s="187">
        <v>52.072057999999998</v>
      </c>
      <c r="G41" s="187">
        <v>54.826174000000002</v>
      </c>
      <c r="H41" s="187">
        <v>0.99907106000000001</v>
      </c>
      <c r="I41" s="62">
        <v>0.99962578999999996</v>
      </c>
      <c r="J41" s="62">
        <v>1.9062858E-3</v>
      </c>
      <c r="K41" s="188"/>
      <c r="L41" s="258"/>
      <c r="M41" s="258"/>
      <c r="N41" s="56"/>
      <c r="O41" s="28"/>
      <c r="P41" s="56"/>
      <c r="Q41" s="28"/>
      <c r="R41" s="132"/>
      <c r="S41" s="213"/>
      <c r="T41" s="294"/>
      <c r="U41" s="27" t="s">
        <v>36</v>
      </c>
      <c r="V41" s="186"/>
      <c r="W41" s="56"/>
      <c r="X41" s="187">
        <v>52.757573999999998</v>
      </c>
      <c r="Y41" s="187">
        <v>55.406134000000002</v>
      </c>
      <c r="Z41" s="187">
        <v>0.99910379000000005</v>
      </c>
      <c r="AA41" s="62">
        <v>0.99965444999999997</v>
      </c>
      <c r="AB41" s="62">
        <v>1.8186446999999999E-3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4"/>
      <c r="AM41" s="86">
        <f t="shared" si="4"/>
        <v>0.68551599999999979</v>
      </c>
      <c r="AN41" s="121">
        <f t="shared" si="4"/>
        <v>0.57995999999999981</v>
      </c>
      <c r="AO41" s="121">
        <f t="shared" si="4"/>
        <v>3.2730000000036341E-5</v>
      </c>
      <c r="AP41" s="121">
        <f t="shared" si="4"/>
        <v>2.8660000000013675E-5</v>
      </c>
      <c r="AQ41" s="87">
        <f t="shared" si="4"/>
        <v>-8.7641100000000098E-5</v>
      </c>
      <c r="AR41" s="40"/>
      <c r="AS41" s="40" t="str">
        <f t="shared" si="5"/>
        <v/>
      </c>
      <c r="AT41" s="40" t="str">
        <f t="shared" si="5"/>
        <v/>
      </c>
      <c r="AX41" s="12"/>
      <c r="AZ41" s="12"/>
    </row>
    <row r="42" spans="2:52" ht="13.5" customHeight="1" thickBot="1" x14ac:dyDescent="0.2">
      <c r="B42" s="294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94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4"/>
      <c r="AM42" s="122" t="str">
        <f t="shared" si="4"/>
        <v/>
      </c>
      <c r="AN42" s="123" t="str">
        <f t="shared" si="4"/>
        <v/>
      </c>
      <c r="AO42" s="123" t="str">
        <f t="shared" si="4"/>
        <v/>
      </c>
      <c r="AP42" s="123" t="str">
        <f t="shared" si="4"/>
        <v/>
      </c>
      <c r="AQ42" s="124" t="str">
        <f t="shared" si="4"/>
        <v/>
      </c>
      <c r="AR42" s="40"/>
      <c r="AS42" s="40" t="str">
        <f t="shared" si="5"/>
        <v/>
      </c>
      <c r="AT42" s="40" t="str">
        <f t="shared" si="5"/>
        <v/>
      </c>
      <c r="AX42" s="12"/>
      <c r="AZ42" s="12"/>
    </row>
    <row r="43" spans="2:52" x14ac:dyDescent="0.15">
      <c r="B43" s="296" t="s">
        <v>72</v>
      </c>
      <c r="C43" s="25" t="s">
        <v>32</v>
      </c>
      <c r="D43" s="39"/>
      <c r="E43" s="55"/>
      <c r="F43" s="96">
        <v>46.216746000000001</v>
      </c>
      <c r="G43" s="96">
        <v>49.400222999999997</v>
      </c>
      <c r="H43" s="96">
        <v>0.99821378000000005</v>
      </c>
      <c r="I43" s="60">
        <v>0.99886085000000002</v>
      </c>
      <c r="J43" s="60">
        <v>6.3086525000000003E-3</v>
      </c>
      <c r="K43" s="61"/>
      <c r="L43" s="257"/>
      <c r="M43" s="257"/>
      <c r="N43" s="55"/>
      <c r="O43" s="26"/>
      <c r="P43" s="55"/>
      <c r="Q43" s="26"/>
      <c r="R43" s="131"/>
      <c r="S43" s="213"/>
      <c r="T43" s="296" t="s">
        <v>72</v>
      </c>
      <c r="U43" s="25" t="s">
        <v>32</v>
      </c>
      <c r="V43" s="39"/>
      <c r="W43" s="55"/>
      <c r="X43" s="96">
        <v>46.419212000000002</v>
      </c>
      <c r="Y43" s="96">
        <v>49.587839000000002</v>
      </c>
      <c r="Z43" s="96">
        <v>0.99823295999999995</v>
      </c>
      <c r="AA43" s="60">
        <v>0.99883027999999996</v>
      </c>
      <c r="AB43" s="60">
        <v>6.1311964000000004E-3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6" t="s">
        <v>72</v>
      </c>
      <c r="AM43" s="119">
        <f t="shared" si="4"/>
        <v>0.20246600000000115</v>
      </c>
      <c r="AN43" s="95">
        <f t="shared" si="4"/>
        <v>0.18761600000000556</v>
      </c>
      <c r="AO43" s="95">
        <f t="shared" si="4"/>
        <v>1.9179999999896502E-5</v>
      </c>
      <c r="AP43" s="95">
        <f t="shared" si="4"/>
        <v>-3.0570000000063047E-5</v>
      </c>
      <c r="AQ43" s="120">
        <f t="shared" si="4"/>
        <v>-1.7745609999999992E-4</v>
      </c>
      <c r="AR43" s="40"/>
      <c r="AS43" s="40" t="str">
        <f t="shared" si="5"/>
        <v/>
      </c>
      <c r="AT43" s="40" t="str">
        <f t="shared" si="5"/>
        <v/>
      </c>
      <c r="AX43" s="12"/>
      <c r="AZ43" s="12"/>
    </row>
    <row r="44" spans="2:52" ht="13.5" customHeight="1" x14ac:dyDescent="0.15">
      <c r="B44" s="294"/>
      <c r="C44" s="27" t="s">
        <v>33</v>
      </c>
      <c r="D44" s="186"/>
      <c r="E44" s="56"/>
      <c r="F44" s="187">
        <v>49.394328999999999</v>
      </c>
      <c r="G44" s="187">
        <v>52.199765999999997</v>
      </c>
      <c r="H44" s="187">
        <v>0.99881025999999995</v>
      </c>
      <c r="I44" s="62">
        <v>0.99936298999999995</v>
      </c>
      <c r="J44" s="62">
        <v>3.5528152E-3</v>
      </c>
      <c r="K44" s="188"/>
      <c r="L44" s="258"/>
      <c r="M44" s="258"/>
      <c r="N44" s="56"/>
      <c r="O44" s="28"/>
      <c r="P44" s="56"/>
      <c r="Q44" s="28"/>
      <c r="R44" s="132"/>
      <c r="S44" s="213"/>
      <c r="T44" s="294"/>
      <c r="U44" s="27" t="s">
        <v>33</v>
      </c>
      <c r="V44" s="186"/>
      <c r="W44" s="56"/>
      <c r="X44" s="187">
        <v>49.766267999999997</v>
      </c>
      <c r="Y44" s="187">
        <v>52.492238999999998</v>
      </c>
      <c r="Z44" s="187">
        <v>0.99884172999999998</v>
      </c>
      <c r="AA44" s="62">
        <v>0.99938696000000005</v>
      </c>
      <c r="AB44" s="62">
        <v>3.4036412999999999E-3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4"/>
      <c r="AM44" s="86">
        <f t="shared" si="4"/>
        <v>0.37193899999999758</v>
      </c>
      <c r="AN44" s="121">
        <f t="shared" si="4"/>
        <v>0.29247300000000109</v>
      </c>
      <c r="AO44" s="121">
        <f t="shared" si="4"/>
        <v>3.1470000000033416E-5</v>
      </c>
      <c r="AP44" s="121">
        <f t="shared" si="4"/>
        <v>2.3970000000095304E-5</v>
      </c>
      <c r="AQ44" s="87">
        <f t="shared" si="4"/>
        <v>-1.4917390000000015E-4</v>
      </c>
      <c r="AR44" s="40"/>
      <c r="AS44" s="40" t="str">
        <f t="shared" si="5"/>
        <v/>
      </c>
      <c r="AT44" s="40" t="str">
        <f t="shared" si="5"/>
        <v/>
      </c>
      <c r="AX44" s="12"/>
      <c r="AZ44" s="12"/>
    </row>
    <row r="45" spans="2:52" ht="13.5" customHeight="1" x14ac:dyDescent="0.15">
      <c r="B45" s="294"/>
      <c r="C45" s="27" t="s">
        <v>34</v>
      </c>
      <c r="D45" s="186"/>
      <c r="E45" s="56"/>
      <c r="F45" s="187">
        <v>51.223269999999999</v>
      </c>
      <c r="G45" s="187">
        <v>53.835653000000001</v>
      </c>
      <c r="H45" s="187">
        <v>0.99902285000000002</v>
      </c>
      <c r="I45" s="62">
        <v>0.99953322</v>
      </c>
      <c r="J45" s="62">
        <v>2.1238895000000001E-3</v>
      </c>
      <c r="K45" s="188"/>
      <c r="L45" s="258"/>
      <c r="M45" s="258"/>
      <c r="N45" s="56"/>
      <c r="O45" s="28"/>
      <c r="P45" s="56"/>
      <c r="Q45" s="28"/>
      <c r="R45" s="132"/>
      <c r="S45" s="213"/>
      <c r="T45" s="294"/>
      <c r="U45" s="27" t="s">
        <v>34</v>
      </c>
      <c r="V45" s="186"/>
      <c r="W45" s="56"/>
      <c r="X45" s="187">
        <v>51.768039999999999</v>
      </c>
      <c r="Y45" s="187">
        <v>54.298343000000003</v>
      </c>
      <c r="Z45" s="187">
        <v>0.99904846000000003</v>
      </c>
      <c r="AA45" s="62">
        <v>0.99956367000000002</v>
      </c>
      <c r="AB45" s="62">
        <v>2.0374655999999998E-3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4"/>
      <c r="AM45" s="86">
        <f t="shared" si="4"/>
        <v>0.54476999999999975</v>
      </c>
      <c r="AN45" s="121">
        <f t="shared" si="4"/>
        <v>0.46269000000000204</v>
      </c>
      <c r="AO45" s="121">
        <f t="shared" si="4"/>
        <v>2.5610000000009236E-5</v>
      </c>
      <c r="AP45" s="121">
        <f t="shared" si="4"/>
        <v>3.0450000000015187E-5</v>
      </c>
      <c r="AQ45" s="87">
        <f t="shared" si="4"/>
        <v>-8.6423900000000276E-5</v>
      </c>
      <c r="AR45" s="40"/>
      <c r="AS45" s="40" t="str">
        <f t="shared" si="5"/>
        <v/>
      </c>
      <c r="AT45" s="40" t="str">
        <f t="shared" si="5"/>
        <v/>
      </c>
      <c r="AX45" s="12"/>
      <c r="AZ45" s="12"/>
    </row>
    <row r="46" spans="2:52" ht="13.5" customHeight="1" x14ac:dyDescent="0.15">
      <c r="B46" s="294"/>
      <c r="C46" s="27" t="s">
        <v>36</v>
      </c>
      <c r="D46" s="186"/>
      <c r="E46" s="56"/>
      <c r="F46" s="187">
        <v>53.446933000000001</v>
      </c>
      <c r="G46" s="187">
        <v>55.824993999999997</v>
      </c>
      <c r="H46" s="187">
        <v>0.99919135999999997</v>
      </c>
      <c r="I46" s="62">
        <v>0.99969512000000005</v>
      </c>
      <c r="J46" s="62">
        <v>1.1673325E-3</v>
      </c>
      <c r="K46" s="188"/>
      <c r="L46" s="258"/>
      <c r="M46" s="258"/>
      <c r="N46" s="56"/>
      <c r="O46" s="28"/>
      <c r="P46" s="56"/>
      <c r="Q46" s="28"/>
      <c r="R46" s="132"/>
      <c r="S46" s="213"/>
      <c r="T46" s="294"/>
      <c r="U46" s="27" t="s">
        <v>36</v>
      </c>
      <c r="V46" s="186"/>
      <c r="W46" s="56"/>
      <c r="X46" s="187">
        <v>54.105303999999997</v>
      </c>
      <c r="Y46" s="187">
        <v>56.359037000000001</v>
      </c>
      <c r="Z46" s="187">
        <v>0.99921932000000002</v>
      </c>
      <c r="AA46" s="62">
        <v>0.99971803999999997</v>
      </c>
      <c r="AB46" s="62">
        <v>1.0715988000000001E-3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4"/>
      <c r="AM46" s="86">
        <f t="shared" si="4"/>
        <v>0.65837099999999538</v>
      </c>
      <c r="AN46" s="121">
        <f t="shared" si="4"/>
        <v>0.53404300000000404</v>
      </c>
      <c r="AO46" s="121">
        <f t="shared" si="4"/>
        <v>2.7960000000049057E-5</v>
      </c>
      <c r="AP46" s="121">
        <f t="shared" si="4"/>
        <v>2.2919999999926333E-5</v>
      </c>
      <c r="AQ46" s="87">
        <f t="shared" si="4"/>
        <v>-9.5733699999999994E-5</v>
      </c>
      <c r="AR46" s="40"/>
      <c r="AS46" s="40" t="str">
        <f t="shared" si="5"/>
        <v/>
      </c>
      <c r="AT46" s="40" t="str">
        <f t="shared" si="5"/>
        <v/>
      </c>
      <c r="AX46" s="12"/>
      <c r="AZ46" s="12"/>
    </row>
    <row r="47" spans="2:52" ht="13.5" customHeight="1" thickBot="1" x14ac:dyDescent="0.2">
      <c r="B47" s="294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94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4"/>
      <c r="AM47" s="122" t="str">
        <f t="shared" si="4"/>
        <v/>
      </c>
      <c r="AN47" s="123" t="str">
        <f t="shared" si="4"/>
        <v/>
      </c>
      <c r="AO47" s="123" t="str">
        <f t="shared" si="4"/>
        <v/>
      </c>
      <c r="AP47" s="123" t="str">
        <f t="shared" si="4"/>
        <v/>
      </c>
      <c r="AQ47" s="124" t="str">
        <f t="shared" si="4"/>
        <v/>
      </c>
      <c r="AR47" s="40"/>
      <c r="AS47" s="40" t="str">
        <f t="shared" si="5"/>
        <v/>
      </c>
      <c r="AT47" s="40" t="str">
        <f t="shared" si="5"/>
        <v/>
      </c>
      <c r="AX47" s="12"/>
      <c r="AZ47" s="12"/>
    </row>
    <row r="48" spans="2:52" x14ac:dyDescent="0.15">
      <c r="B48" s="296" t="s">
        <v>73</v>
      </c>
      <c r="C48" s="25" t="s">
        <v>32</v>
      </c>
      <c r="D48" s="39"/>
      <c r="E48" s="55"/>
      <c r="F48" s="96">
        <v>45.720385</v>
      </c>
      <c r="G48" s="96">
        <v>49.033264000000003</v>
      </c>
      <c r="H48" s="96">
        <v>0.99807509000000005</v>
      </c>
      <c r="I48" s="60">
        <v>0.99878151999999998</v>
      </c>
      <c r="J48" s="60">
        <v>6.1419650000000001E-3</v>
      </c>
      <c r="K48" s="61"/>
      <c r="L48" s="257"/>
      <c r="M48" s="257"/>
      <c r="N48" s="55"/>
      <c r="O48" s="26"/>
      <c r="P48" s="55"/>
      <c r="Q48" s="26"/>
      <c r="R48" s="131"/>
      <c r="S48" s="213"/>
      <c r="T48" s="296" t="s">
        <v>73</v>
      </c>
      <c r="U48" s="25" t="s">
        <v>32</v>
      </c>
      <c r="V48" s="39"/>
      <c r="W48" s="55"/>
      <c r="X48" s="96">
        <v>46.005887999999999</v>
      </c>
      <c r="Y48" s="96">
        <v>49.334251999999999</v>
      </c>
      <c r="Z48" s="96">
        <v>0.99809521999999995</v>
      </c>
      <c r="AA48" s="60">
        <v>0.99874602999999995</v>
      </c>
      <c r="AB48" s="60">
        <v>5.9925129999999997E-3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6" t="s">
        <v>73</v>
      </c>
      <c r="AM48" s="119">
        <f t="shared" si="4"/>
        <v>0.28550299999999851</v>
      </c>
      <c r="AN48" s="95">
        <f t="shared" si="4"/>
        <v>0.3009879999999967</v>
      </c>
      <c r="AO48" s="95">
        <f t="shared" si="4"/>
        <v>2.0129999999896064E-5</v>
      </c>
      <c r="AP48" s="95">
        <f t="shared" si="4"/>
        <v>-3.5490000000026889E-5</v>
      </c>
      <c r="AQ48" s="120">
        <f t="shared" si="4"/>
        <v>-1.4945200000000044E-4</v>
      </c>
      <c r="AR48" s="40" t="str">
        <f t="shared" si="4"/>
        <v/>
      </c>
      <c r="AS48" s="40" t="str">
        <f t="shared" si="5"/>
        <v/>
      </c>
      <c r="AT48" s="40" t="str">
        <f t="shared" si="5"/>
        <v/>
      </c>
      <c r="AX48" s="12"/>
      <c r="AZ48" s="12"/>
    </row>
    <row r="49" spans="2:52" ht="13.5" customHeight="1" x14ac:dyDescent="0.15">
      <c r="B49" s="294"/>
      <c r="C49" s="27" t="s">
        <v>33</v>
      </c>
      <c r="D49" s="186"/>
      <c r="E49" s="56"/>
      <c r="F49" s="187">
        <v>48.970965</v>
      </c>
      <c r="G49" s="187">
        <v>51.851942999999999</v>
      </c>
      <c r="H49" s="187">
        <v>0.99872768999999995</v>
      </c>
      <c r="I49" s="62">
        <v>0.99932082</v>
      </c>
      <c r="J49" s="62">
        <v>3.567686E-3</v>
      </c>
      <c r="K49" s="188"/>
      <c r="L49" s="258"/>
      <c r="M49" s="258"/>
      <c r="N49" s="56"/>
      <c r="O49" s="28"/>
      <c r="P49" s="56"/>
      <c r="Q49" s="28"/>
      <c r="R49" s="132"/>
      <c r="S49" s="213"/>
      <c r="T49" s="294"/>
      <c r="U49" s="27" t="s">
        <v>33</v>
      </c>
      <c r="V49" s="186"/>
      <c r="W49" s="56"/>
      <c r="X49" s="187">
        <v>49.382814000000003</v>
      </c>
      <c r="Y49" s="187">
        <v>52.209921999999999</v>
      </c>
      <c r="Z49" s="187">
        <v>0.99875601999999997</v>
      </c>
      <c r="AA49" s="62">
        <v>0.99934736999999996</v>
      </c>
      <c r="AB49" s="62">
        <v>3.402764E-3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4"/>
      <c r="AM49" s="86">
        <f t="shared" si="4"/>
        <v>0.41184900000000368</v>
      </c>
      <c r="AN49" s="121">
        <f t="shared" si="4"/>
        <v>0.35797900000000027</v>
      </c>
      <c r="AO49" s="121">
        <f t="shared" si="4"/>
        <v>2.8330000000020839E-5</v>
      </c>
      <c r="AP49" s="121">
        <f t="shared" si="4"/>
        <v>2.6549999999958551E-5</v>
      </c>
      <c r="AQ49" s="87">
        <f t="shared" si="4"/>
        <v>-1.6492200000000007E-4</v>
      </c>
      <c r="AR49" s="40" t="str">
        <f t="shared" si="4"/>
        <v/>
      </c>
      <c r="AS49" s="40" t="str">
        <f t="shared" si="5"/>
        <v/>
      </c>
      <c r="AT49" s="40" t="str">
        <f t="shared" si="5"/>
        <v/>
      </c>
      <c r="AX49" s="12"/>
      <c r="AZ49" s="12"/>
    </row>
    <row r="50" spans="2:52" ht="13.5" customHeight="1" x14ac:dyDescent="0.15">
      <c r="B50" s="294"/>
      <c r="C50" s="27" t="s">
        <v>34</v>
      </c>
      <c r="D50" s="186"/>
      <c r="E50" s="56"/>
      <c r="F50" s="187">
        <v>50.761001999999998</v>
      </c>
      <c r="G50" s="187">
        <v>53.410359</v>
      </c>
      <c r="H50" s="187">
        <v>0.99894589</v>
      </c>
      <c r="I50" s="62">
        <v>0.99949938999999999</v>
      </c>
      <c r="J50" s="62">
        <v>2.2359616000000001E-3</v>
      </c>
      <c r="K50" s="188"/>
      <c r="L50" s="258"/>
      <c r="M50" s="258"/>
      <c r="N50" s="56"/>
      <c r="O50" s="28"/>
      <c r="P50" s="56"/>
      <c r="Q50" s="28"/>
      <c r="R50" s="132"/>
      <c r="S50" s="213"/>
      <c r="T50" s="294"/>
      <c r="U50" s="27" t="s">
        <v>34</v>
      </c>
      <c r="V50" s="186"/>
      <c r="W50" s="56"/>
      <c r="X50" s="187">
        <v>51.392088000000001</v>
      </c>
      <c r="Y50" s="187">
        <v>53.975515000000001</v>
      </c>
      <c r="Z50" s="187">
        <v>0.99897818000000005</v>
      </c>
      <c r="AA50" s="62">
        <v>0.99954178999999999</v>
      </c>
      <c r="AB50" s="62">
        <v>2.1230417999999998E-3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4"/>
      <c r="AM50" s="86">
        <f t="shared" si="4"/>
        <v>0.63108600000000337</v>
      </c>
      <c r="AN50" s="121">
        <f t="shared" si="4"/>
        <v>0.56515600000000177</v>
      </c>
      <c r="AO50" s="121">
        <f t="shared" si="4"/>
        <v>3.2290000000045893E-5</v>
      </c>
      <c r="AP50" s="121">
        <f t="shared" si="4"/>
        <v>4.2399999999997995E-5</v>
      </c>
      <c r="AQ50" s="87">
        <f t="shared" si="4"/>
        <v>-1.1291980000000023E-4</v>
      </c>
      <c r="AR50" s="40" t="str">
        <f t="shared" si="4"/>
        <v/>
      </c>
      <c r="AS50" s="40" t="str">
        <f t="shared" si="5"/>
        <v/>
      </c>
      <c r="AT50" s="40" t="str">
        <f t="shared" si="5"/>
        <v/>
      </c>
      <c r="AX50" s="12"/>
      <c r="AZ50" s="12"/>
    </row>
    <row r="51" spans="2:52" ht="13.5" customHeight="1" x14ac:dyDescent="0.15">
      <c r="B51" s="294"/>
      <c r="C51" s="27" t="s">
        <v>36</v>
      </c>
      <c r="D51" s="186"/>
      <c r="E51" s="56"/>
      <c r="F51" s="187">
        <v>52.888057000000003</v>
      </c>
      <c r="G51" s="187">
        <v>55.270648999999999</v>
      </c>
      <c r="H51" s="187">
        <v>0.99912886999999995</v>
      </c>
      <c r="I51" s="62">
        <v>0.99966440000000001</v>
      </c>
      <c r="J51" s="62">
        <v>1.2012610999999999E-3</v>
      </c>
      <c r="K51" s="188"/>
      <c r="L51" s="258"/>
      <c r="M51" s="258"/>
      <c r="N51" s="56"/>
      <c r="O51" s="28"/>
      <c r="P51" s="56"/>
      <c r="Q51" s="28"/>
      <c r="R51" s="132"/>
      <c r="S51" s="213"/>
      <c r="T51" s="294"/>
      <c r="U51" s="27" t="s">
        <v>36</v>
      </c>
      <c r="V51" s="186"/>
      <c r="W51" s="56"/>
      <c r="X51" s="187">
        <v>53.508228000000003</v>
      </c>
      <c r="Y51" s="187">
        <v>55.842281999999997</v>
      </c>
      <c r="Z51" s="187">
        <v>0.99915562999999996</v>
      </c>
      <c r="AA51" s="62">
        <v>0.99969096000000002</v>
      </c>
      <c r="AB51" s="62">
        <v>1.0872900000000001E-3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4"/>
      <c r="AM51" s="86">
        <f t="shared" si="4"/>
        <v>0.62017099999999914</v>
      </c>
      <c r="AN51" s="121">
        <f t="shared" si="4"/>
        <v>0.5716329999999985</v>
      </c>
      <c r="AO51" s="121">
        <f t="shared" si="4"/>
        <v>2.676000000001455E-5</v>
      </c>
      <c r="AP51" s="121">
        <f t="shared" si="4"/>
        <v>2.6560000000008799E-5</v>
      </c>
      <c r="AQ51" s="87">
        <f t="shared" si="4"/>
        <v>-1.1397109999999985E-4</v>
      </c>
      <c r="AR51" s="40" t="str">
        <f t="shared" si="4"/>
        <v/>
      </c>
      <c r="AS51" s="40" t="str">
        <f t="shared" si="5"/>
        <v/>
      </c>
      <c r="AT51" s="40" t="str">
        <f t="shared" si="5"/>
        <v/>
      </c>
      <c r="AX51" s="12"/>
      <c r="AZ51" s="12"/>
    </row>
    <row r="52" spans="2:52" ht="13.5" customHeight="1" thickBot="1" x14ac:dyDescent="0.2">
      <c r="B52" s="294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94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4"/>
      <c r="AM52" s="122" t="str">
        <f t="shared" si="4"/>
        <v/>
      </c>
      <c r="AN52" s="123" t="str">
        <f t="shared" si="4"/>
        <v/>
      </c>
      <c r="AO52" s="123" t="str">
        <f t="shared" si="4"/>
        <v/>
      </c>
      <c r="AP52" s="123" t="str">
        <f t="shared" si="4"/>
        <v/>
      </c>
      <c r="AQ52" s="124" t="str">
        <f t="shared" si="4"/>
        <v/>
      </c>
      <c r="AR52" s="40" t="str">
        <f t="shared" si="4"/>
        <v/>
      </c>
      <c r="AS52" s="40" t="str">
        <f t="shared" si="5"/>
        <v/>
      </c>
      <c r="AT52" s="40" t="str">
        <f t="shared" si="5"/>
        <v/>
      </c>
      <c r="AX52" s="12"/>
      <c r="AZ52" s="12"/>
    </row>
    <row r="53" spans="2:52" x14ac:dyDescent="0.15">
      <c r="B53" s="296" t="s">
        <v>74</v>
      </c>
      <c r="C53" s="25" t="s">
        <v>32</v>
      </c>
      <c r="D53" s="39"/>
      <c r="E53" s="55"/>
      <c r="F53" s="96">
        <v>46.241976999999999</v>
      </c>
      <c r="G53" s="96">
        <v>49.462935999999999</v>
      </c>
      <c r="H53" s="96">
        <v>0.99800562999999998</v>
      </c>
      <c r="I53" s="60">
        <v>0.99874026999999999</v>
      </c>
      <c r="J53" s="60">
        <v>6.7792796000000002E-3</v>
      </c>
      <c r="K53" s="61"/>
      <c r="L53" s="257"/>
      <c r="M53" s="257"/>
      <c r="N53" s="55"/>
      <c r="O53" s="26"/>
      <c r="P53" s="55"/>
      <c r="Q53" s="26"/>
      <c r="R53" s="131"/>
      <c r="S53" s="213"/>
      <c r="T53" s="296" t="s">
        <v>74</v>
      </c>
      <c r="U53" s="25" t="s">
        <v>32</v>
      </c>
      <c r="V53" s="39"/>
      <c r="W53" s="55"/>
      <c r="X53" s="96">
        <v>46.153877999999999</v>
      </c>
      <c r="Y53" s="96">
        <v>49.489123999999997</v>
      </c>
      <c r="Z53" s="96">
        <v>0.99804300000000001</v>
      </c>
      <c r="AA53" s="60">
        <v>0.99868780000000001</v>
      </c>
      <c r="AB53" s="60">
        <v>6.5654716E-3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6" t="s">
        <v>74</v>
      </c>
      <c r="AM53" s="119">
        <f t="shared" si="4"/>
        <v>-8.8098999999999705E-2</v>
      </c>
      <c r="AN53" s="95">
        <f t="shared" si="4"/>
        <v>2.6187999999997658E-2</v>
      </c>
      <c r="AO53" s="95">
        <f t="shared" si="4"/>
        <v>3.7370000000036541E-5</v>
      </c>
      <c r="AP53" s="95">
        <f t="shared" si="4"/>
        <v>-5.2469999999971151E-5</v>
      </c>
      <c r="AQ53" s="120">
        <f t="shared" si="4"/>
        <v>-2.1380800000000023E-4</v>
      </c>
      <c r="AR53" s="40" t="str">
        <f t="shared" si="4"/>
        <v/>
      </c>
      <c r="AS53" s="40" t="str">
        <f t="shared" si="5"/>
        <v/>
      </c>
      <c r="AT53" s="40" t="str">
        <f t="shared" si="5"/>
        <v/>
      </c>
      <c r="AX53" s="12"/>
      <c r="AZ53" s="12"/>
    </row>
    <row r="54" spans="2:52" ht="13.5" customHeight="1" x14ac:dyDescent="0.15">
      <c r="B54" s="294"/>
      <c r="C54" s="27" t="s">
        <v>33</v>
      </c>
      <c r="D54" s="186"/>
      <c r="E54" s="56"/>
      <c r="F54" s="187">
        <v>49.298129000000003</v>
      </c>
      <c r="G54" s="187">
        <v>52.104647999999997</v>
      </c>
      <c r="H54" s="187">
        <v>0.99867583000000004</v>
      </c>
      <c r="I54" s="62">
        <v>0.99926245999999996</v>
      </c>
      <c r="J54" s="62">
        <v>4.0768740000000003E-3</v>
      </c>
      <c r="K54" s="188"/>
      <c r="L54" s="258"/>
      <c r="M54" s="258"/>
      <c r="N54" s="56"/>
      <c r="O54" s="28"/>
      <c r="P54" s="56"/>
      <c r="Q54" s="28"/>
      <c r="R54" s="132"/>
      <c r="S54" s="213"/>
      <c r="T54" s="294"/>
      <c r="U54" s="27" t="s">
        <v>33</v>
      </c>
      <c r="V54" s="186"/>
      <c r="W54" s="56"/>
      <c r="X54" s="187">
        <v>49.486818999999997</v>
      </c>
      <c r="Y54" s="187">
        <v>52.353673999999998</v>
      </c>
      <c r="Z54" s="187">
        <v>0.99871337999999998</v>
      </c>
      <c r="AA54" s="62">
        <v>0.99929080000000003</v>
      </c>
      <c r="AB54" s="62">
        <v>3.8809462000000002E-3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4"/>
      <c r="AM54" s="86">
        <f t="shared" si="4"/>
        <v>0.18868999999999403</v>
      </c>
      <c r="AN54" s="121">
        <f t="shared" si="4"/>
        <v>0.24902600000000064</v>
      </c>
      <c r="AO54" s="121">
        <f t="shared" si="4"/>
        <v>3.7549999999941797E-5</v>
      </c>
      <c r="AP54" s="121">
        <f t="shared" si="4"/>
        <v>2.8340000000071086E-5</v>
      </c>
      <c r="AQ54" s="87">
        <f t="shared" si="4"/>
        <v>-1.9592780000000009E-4</v>
      </c>
      <c r="AR54" s="40" t="str">
        <f t="shared" si="4"/>
        <v/>
      </c>
      <c r="AS54" s="40" t="str">
        <f t="shared" si="5"/>
        <v/>
      </c>
      <c r="AT54" s="40" t="str">
        <f t="shared" si="5"/>
        <v/>
      </c>
      <c r="AX54" s="12"/>
      <c r="AZ54" s="12"/>
    </row>
    <row r="55" spans="2:52" ht="13.5" customHeight="1" x14ac:dyDescent="0.15">
      <c r="B55" s="294"/>
      <c r="C55" s="27" t="s">
        <v>34</v>
      </c>
      <c r="D55" s="186"/>
      <c r="E55" s="56"/>
      <c r="F55" s="187">
        <v>51.330325000000002</v>
      </c>
      <c r="G55" s="187">
        <v>53.904240999999999</v>
      </c>
      <c r="H55" s="187">
        <v>0.99895712000000003</v>
      </c>
      <c r="I55" s="62">
        <v>0.99948519000000002</v>
      </c>
      <c r="J55" s="62">
        <v>2.5859521999999999E-3</v>
      </c>
      <c r="K55" s="188"/>
      <c r="L55" s="258"/>
      <c r="M55" s="258"/>
      <c r="N55" s="56"/>
      <c r="O55" s="28"/>
      <c r="P55" s="56"/>
      <c r="Q55" s="28"/>
      <c r="R55" s="132"/>
      <c r="S55" s="213"/>
      <c r="T55" s="294"/>
      <c r="U55" s="27" t="s">
        <v>34</v>
      </c>
      <c r="V55" s="186"/>
      <c r="W55" s="56"/>
      <c r="X55" s="187">
        <v>51.601526</v>
      </c>
      <c r="Y55" s="187">
        <v>54.194491999999997</v>
      </c>
      <c r="Z55" s="187">
        <v>0.99899150000000003</v>
      </c>
      <c r="AA55" s="62">
        <v>0.99950397999999996</v>
      </c>
      <c r="AB55" s="62">
        <v>2.4452845E-3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4"/>
      <c r="AM55" s="86">
        <f t="shared" si="4"/>
        <v>0.2712009999999978</v>
      </c>
      <c r="AN55" s="121">
        <f t="shared" si="4"/>
        <v>0.29025099999999782</v>
      </c>
      <c r="AO55" s="121">
        <f t="shared" si="4"/>
        <v>3.4380000000000521E-5</v>
      </c>
      <c r="AP55" s="121">
        <f t="shared" si="4"/>
        <v>1.8789999999935247E-5</v>
      </c>
      <c r="AQ55" s="87">
        <f t="shared" si="4"/>
        <v>-1.4066769999999994E-4</v>
      </c>
      <c r="AR55" s="40" t="str">
        <f t="shared" si="4"/>
        <v/>
      </c>
      <c r="AS55" s="40" t="str">
        <f t="shared" si="5"/>
        <v/>
      </c>
      <c r="AT55" s="40" t="str">
        <f t="shared" si="5"/>
        <v/>
      </c>
      <c r="AX55" s="12"/>
      <c r="AZ55" s="12"/>
    </row>
    <row r="56" spans="2:52" ht="13.5" customHeight="1" x14ac:dyDescent="0.15">
      <c r="B56" s="294"/>
      <c r="C56" s="27" t="s">
        <v>36</v>
      </c>
      <c r="D56" s="186"/>
      <c r="E56" s="56"/>
      <c r="F56" s="187">
        <v>53.175500999999997</v>
      </c>
      <c r="G56" s="187">
        <v>55.641964999999999</v>
      </c>
      <c r="H56" s="187">
        <v>0.99914325000000004</v>
      </c>
      <c r="I56" s="62">
        <v>0.99966049999999995</v>
      </c>
      <c r="J56" s="62">
        <v>1.450666E-3</v>
      </c>
      <c r="K56" s="188"/>
      <c r="L56" s="258"/>
      <c r="M56" s="258"/>
      <c r="N56" s="56"/>
      <c r="O56" s="28"/>
      <c r="P56" s="56"/>
      <c r="Q56" s="28"/>
      <c r="R56" s="132"/>
      <c r="S56" s="213"/>
      <c r="T56" s="294"/>
      <c r="U56" s="27" t="s">
        <v>36</v>
      </c>
      <c r="V56" s="186"/>
      <c r="W56" s="56"/>
      <c r="X56" s="187">
        <v>53.781011999999997</v>
      </c>
      <c r="Y56" s="187">
        <v>56.129804999999998</v>
      </c>
      <c r="Z56" s="187">
        <v>0.99917275999999999</v>
      </c>
      <c r="AA56" s="62">
        <v>0.99968292999999997</v>
      </c>
      <c r="AB56" s="62">
        <v>1.3674935E-3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4"/>
      <c r="AM56" s="86">
        <f t="shared" si="4"/>
        <v>0.60551099999999991</v>
      </c>
      <c r="AN56" s="121">
        <f t="shared" si="4"/>
        <v>0.4878399999999985</v>
      </c>
      <c r="AO56" s="121">
        <f t="shared" si="4"/>
        <v>2.950999999995485E-5</v>
      </c>
      <c r="AP56" s="121">
        <f t="shared" si="4"/>
        <v>2.2430000000017714E-5</v>
      </c>
      <c r="AQ56" s="87">
        <f t="shared" si="4"/>
        <v>-8.3172500000000017E-5</v>
      </c>
      <c r="AR56" s="40" t="str">
        <f t="shared" si="4"/>
        <v/>
      </c>
      <c r="AS56" s="40" t="str">
        <f t="shared" si="5"/>
        <v/>
      </c>
      <c r="AT56" s="40" t="str">
        <f t="shared" si="5"/>
        <v/>
      </c>
      <c r="AX56" s="12"/>
      <c r="AZ56" s="12"/>
    </row>
    <row r="57" spans="2:52" ht="13.5" customHeight="1" thickBot="1" x14ac:dyDescent="0.2">
      <c r="B57" s="294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94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4"/>
      <c r="AM57" s="122" t="str">
        <f t="shared" si="4"/>
        <v/>
      </c>
      <c r="AN57" s="123" t="str">
        <f t="shared" si="4"/>
        <v/>
      </c>
      <c r="AO57" s="123" t="str">
        <f t="shared" si="4"/>
        <v/>
      </c>
      <c r="AP57" s="123" t="str">
        <f t="shared" si="4"/>
        <v/>
      </c>
      <c r="AQ57" s="124" t="str">
        <f t="shared" si="4"/>
        <v/>
      </c>
      <c r="AR57" s="40" t="str">
        <f t="shared" si="4"/>
        <v/>
      </c>
      <c r="AS57" s="40" t="str">
        <f t="shared" si="5"/>
        <v/>
      </c>
      <c r="AT57" s="40" t="str">
        <f t="shared" si="5"/>
        <v/>
      </c>
      <c r="AX57" s="12"/>
      <c r="AZ57" s="12"/>
    </row>
    <row r="58" spans="2:52" x14ac:dyDescent="0.15">
      <c r="B58" s="296" t="s">
        <v>75</v>
      </c>
      <c r="C58" s="25" t="s">
        <v>32</v>
      </c>
      <c r="D58" s="39"/>
      <c r="E58" s="55"/>
      <c r="F58" s="96">
        <v>46.335827999999999</v>
      </c>
      <c r="G58" s="96">
        <v>49.519728999999998</v>
      </c>
      <c r="H58" s="96">
        <v>0.99799848999999996</v>
      </c>
      <c r="I58" s="60">
        <v>0.99873345000000002</v>
      </c>
      <c r="J58" s="60">
        <v>6.9734706E-3</v>
      </c>
      <c r="K58" s="61"/>
      <c r="L58" s="257"/>
      <c r="M58" s="257"/>
      <c r="N58" s="55"/>
      <c r="O58" s="26"/>
      <c r="P58" s="55"/>
      <c r="Q58" s="26"/>
      <c r="R58" s="131"/>
      <c r="S58" s="213"/>
      <c r="T58" s="296" t="s">
        <v>75</v>
      </c>
      <c r="U58" s="25" t="s">
        <v>32</v>
      </c>
      <c r="V58" s="39"/>
      <c r="W58" s="55"/>
      <c r="X58" s="96">
        <v>46.235815000000002</v>
      </c>
      <c r="Y58" s="96">
        <v>49.552235000000003</v>
      </c>
      <c r="Z58" s="96">
        <v>0.99803284999999997</v>
      </c>
      <c r="AA58" s="60">
        <v>0.99867863999999995</v>
      </c>
      <c r="AB58" s="60">
        <v>6.7571662000000003E-3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6" t="s">
        <v>75</v>
      </c>
      <c r="AM58" s="119">
        <f t="shared" si="4"/>
        <v>-0.10001299999999702</v>
      </c>
      <c r="AN58" s="95">
        <f t="shared" si="4"/>
        <v>3.2506000000005031E-2</v>
      </c>
      <c r="AO58" s="95">
        <f t="shared" si="4"/>
        <v>3.4360000000011048E-5</v>
      </c>
      <c r="AP58" s="95">
        <f t="shared" si="4"/>
        <v>-5.4810000000071746E-5</v>
      </c>
      <c r="AQ58" s="120">
        <f t="shared" si="4"/>
        <v>-2.1630439999999976E-4</v>
      </c>
      <c r="AR58" s="40" t="str">
        <f t="shared" si="4"/>
        <v/>
      </c>
      <c r="AS58" s="40" t="str">
        <f t="shared" si="5"/>
        <v/>
      </c>
      <c r="AT58" s="40" t="str">
        <f t="shared" si="5"/>
        <v/>
      </c>
      <c r="AX58" s="12"/>
      <c r="AZ58" s="12"/>
    </row>
    <row r="59" spans="2:52" ht="12.75" customHeight="1" x14ac:dyDescent="0.15">
      <c r="B59" s="294"/>
      <c r="C59" s="27" t="s">
        <v>33</v>
      </c>
      <c r="D59" s="186"/>
      <c r="E59" s="56"/>
      <c r="F59" s="187">
        <v>49.304693999999998</v>
      </c>
      <c r="G59" s="187">
        <v>52.087003000000003</v>
      </c>
      <c r="H59" s="187">
        <v>0.99865431999999998</v>
      </c>
      <c r="I59" s="62">
        <v>0.99924226000000005</v>
      </c>
      <c r="J59" s="62">
        <v>4.1901359999999997E-3</v>
      </c>
      <c r="K59" s="188"/>
      <c r="L59" s="258"/>
      <c r="M59" s="258"/>
      <c r="N59" s="56"/>
      <c r="O59" s="28"/>
      <c r="P59" s="56"/>
      <c r="Q59" s="28"/>
      <c r="R59" s="132"/>
      <c r="S59" s="213"/>
      <c r="T59" s="294"/>
      <c r="U59" s="27" t="s">
        <v>33</v>
      </c>
      <c r="V59" s="186"/>
      <c r="W59" s="56"/>
      <c r="X59" s="187">
        <v>49.465477999999997</v>
      </c>
      <c r="Y59" s="187">
        <v>52.308622</v>
      </c>
      <c r="Z59" s="187">
        <v>0.99869465999999996</v>
      </c>
      <c r="AA59" s="62">
        <v>0.99926950000000003</v>
      </c>
      <c r="AB59" s="62">
        <v>3.9802930000000002E-3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4"/>
      <c r="AM59" s="86">
        <f t="shared" si="4"/>
        <v>0.16078399999999959</v>
      </c>
      <c r="AN59" s="121">
        <f t="shared" si="4"/>
        <v>0.2216189999999969</v>
      </c>
      <c r="AO59" s="121">
        <f t="shared" si="4"/>
        <v>4.0339999999972065E-5</v>
      </c>
      <c r="AP59" s="121">
        <f t="shared" si="4"/>
        <v>2.7239999999983944E-5</v>
      </c>
      <c r="AQ59" s="87">
        <f t="shared" si="4"/>
        <v>-2.0984299999999949E-4</v>
      </c>
      <c r="AR59" s="40" t="str">
        <f t="shared" si="4"/>
        <v/>
      </c>
      <c r="AS59" s="40" t="str">
        <f t="shared" si="5"/>
        <v/>
      </c>
      <c r="AT59" s="40" t="str">
        <f t="shared" si="5"/>
        <v/>
      </c>
      <c r="AX59" s="12"/>
      <c r="AZ59" s="12"/>
    </row>
    <row r="60" spans="2:52" ht="12.75" customHeight="1" x14ac:dyDescent="0.15">
      <c r="B60" s="294"/>
      <c r="C60" s="27" t="s">
        <v>34</v>
      </c>
      <c r="D60" s="186"/>
      <c r="E60" s="56"/>
      <c r="F60" s="187">
        <v>51.276508</v>
      </c>
      <c r="G60" s="187">
        <v>53.814197</v>
      </c>
      <c r="H60" s="187">
        <v>0.99889501999999997</v>
      </c>
      <c r="I60" s="62">
        <v>0.99946363000000005</v>
      </c>
      <c r="J60" s="62">
        <v>2.5713063999999999E-3</v>
      </c>
      <c r="K60" s="188"/>
      <c r="L60" s="258"/>
      <c r="M60" s="258"/>
      <c r="N60" s="56"/>
      <c r="O60" s="28"/>
      <c r="P60" s="56"/>
      <c r="Q60" s="28"/>
      <c r="R60" s="132"/>
      <c r="S60" s="213"/>
      <c r="T60" s="294"/>
      <c r="U60" s="27" t="s">
        <v>34</v>
      </c>
      <c r="V60" s="186"/>
      <c r="W60" s="56"/>
      <c r="X60" s="187">
        <v>51.532924000000001</v>
      </c>
      <c r="Y60" s="187">
        <v>54.092813999999997</v>
      </c>
      <c r="Z60" s="187">
        <v>0.99892831000000004</v>
      </c>
      <c r="AA60" s="62">
        <v>0.99948585000000001</v>
      </c>
      <c r="AB60" s="62">
        <v>2.4113008000000002E-3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4"/>
      <c r="AM60" s="86">
        <f t="shared" si="4"/>
        <v>0.25641600000000153</v>
      </c>
      <c r="AN60" s="121">
        <f t="shared" si="4"/>
        <v>0.27861699999999701</v>
      </c>
      <c r="AO60" s="121">
        <f t="shared" si="4"/>
        <v>3.3290000000074649E-5</v>
      </c>
      <c r="AP60" s="121">
        <f t="shared" si="4"/>
        <v>2.2219999999961715E-5</v>
      </c>
      <c r="AQ60" s="87">
        <f t="shared" si="4"/>
        <v>-1.6000559999999973E-4</v>
      </c>
      <c r="AR60" s="40" t="str">
        <f t="shared" si="4"/>
        <v/>
      </c>
      <c r="AS60" s="40" t="str">
        <f t="shared" si="5"/>
        <v/>
      </c>
      <c r="AT60" s="40" t="str">
        <f t="shared" si="5"/>
        <v/>
      </c>
      <c r="AX60" s="12"/>
      <c r="AZ60" s="12"/>
    </row>
    <row r="61" spans="2:52" ht="12.75" customHeight="1" x14ac:dyDescent="0.15">
      <c r="B61" s="294"/>
      <c r="C61" s="27" t="s">
        <v>36</v>
      </c>
      <c r="D61" s="186"/>
      <c r="E61" s="56"/>
      <c r="F61" s="187">
        <v>53.180219999999998</v>
      </c>
      <c r="G61" s="187">
        <v>55.534680000000002</v>
      </c>
      <c r="H61" s="187">
        <v>0.99908830999999998</v>
      </c>
      <c r="I61" s="62">
        <v>0.99964447999999995</v>
      </c>
      <c r="J61" s="62">
        <v>1.3895733E-3</v>
      </c>
      <c r="K61" s="188"/>
      <c r="L61" s="258"/>
      <c r="M61" s="258"/>
      <c r="N61" s="56"/>
      <c r="O61" s="28"/>
      <c r="P61" s="56"/>
      <c r="Q61" s="28"/>
      <c r="R61" s="132"/>
      <c r="S61" s="213"/>
      <c r="T61" s="294"/>
      <c r="U61" s="27" t="s">
        <v>36</v>
      </c>
      <c r="V61" s="186"/>
      <c r="W61" s="56"/>
      <c r="X61" s="187">
        <v>53.596738000000002</v>
      </c>
      <c r="Y61" s="187">
        <v>55.89414</v>
      </c>
      <c r="Z61" s="187">
        <v>0.99912164000000003</v>
      </c>
      <c r="AA61" s="62">
        <v>0.99966323999999995</v>
      </c>
      <c r="AB61" s="62">
        <v>1.3048362E-3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4"/>
      <c r="AM61" s="86">
        <f t="shared" si="4"/>
        <v>0.4165180000000035</v>
      </c>
      <c r="AN61" s="121">
        <f t="shared" si="4"/>
        <v>0.35945999999999856</v>
      </c>
      <c r="AO61" s="121">
        <f t="shared" si="4"/>
        <v>3.3330000000053595E-5</v>
      </c>
      <c r="AP61" s="121">
        <f t="shared" si="4"/>
        <v>1.8760000000006549E-5</v>
      </c>
      <c r="AQ61" s="87">
        <f t="shared" si="4"/>
        <v>-8.4737099999999911E-5</v>
      </c>
      <c r="AR61" s="40" t="str">
        <f t="shared" si="4"/>
        <v/>
      </c>
      <c r="AS61" s="40" t="str">
        <f t="shared" si="5"/>
        <v/>
      </c>
      <c r="AT61" s="40" t="str">
        <f t="shared" si="5"/>
        <v/>
      </c>
      <c r="AX61" s="12"/>
      <c r="AZ61" s="12"/>
    </row>
    <row r="62" spans="2:52" ht="13.5" customHeight="1" thickBot="1" x14ac:dyDescent="0.2">
      <c r="B62" s="294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94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4"/>
      <c r="AM62" s="122" t="str">
        <f t="shared" si="4"/>
        <v/>
      </c>
      <c r="AN62" s="123" t="str">
        <f t="shared" si="4"/>
        <v/>
      </c>
      <c r="AO62" s="123" t="str">
        <f t="shared" si="4"/>
        <v/>
      </c>
      <c r="AP62" s="123" t="str">
        <f t="shared" si="4"/>
        <v/>
      </c>
      <c r="AQ62" s="124" t="str">
        <f t="shared" si="4"/>
        <v/>
      </c>
      <c r="AR62" s="40" t="str">
        <f t="shared" si="4"/>
        <v/>
      </c>
      <c r="AS62" s="40" t="str">
        <f t="shared" si="5"/>
        <v/>
      </c>
      <c r="AT62" s="40" t="str">
        <f t="shared" si="5"/>
        <v/>
      </c>
      <c r="AX62" s="12"/>
      <c r="AZ62" s="12"/>
    </row>
    <row r="63" spans="2:52" x14ac:dyDescent="0.15">
      <c r="B63" s="296" t="s">
        <v>76</v>
      </c>
      <c r="C63" s="25" t="s">
        <v>32</v>
      </c>
      <c r="D63" s="39"/>
      <c r="E63" s="55"/>
      <c r="F63" s="96">
        <v>46.906336000000003</v>
      </c>
      <c r="G63" s="96">
        <v>50.117055000000001</v>
      </c>
      <c r="H63" s="96">
        <v>0.99817235000000004</v>
      </c>
      <c r="I63" s="60">
        <v>0.99884249999999997</v>
      </c>
      <c r="J63" s="60">
        <v>6.2030339999999996E-3</v>
      </c>
      <c r="K63" s="61"/>
      <c r="L63" s="257"/>
      <c r="M63" s="257"/>
      <c r="N63" s="55"/>
      <c r="O63" s="26"/>
      <c r="P63" s="55"/>
      <c r="Q63" s="26"/>
      <c r="R63" s="131"/>
      <c r="S63" s="213"/>
      <c r="T63" s="296" t="s">
        <v>76</v>
      </c>
      <c r="U63" s="25" t="s">
        <v>32</v>
      </c>
      <c r="V63" s="39"/>
      <c r="W63" s="55"/>
      <c r="X63" s="96">
        <v>46.849932000000003</v>
      </c>
      <c r="Y63" s="96">
        <v>50.138199</v>
      </c>
      <c r="Z63" s="96">
        <v>0.99820149000000002</v>
      </c>
      <c r="AA63" s="60">
        <v>0.99875765000000005</v>
      </c>
      <c r="AB63" s="60">
        <v>5.9312632999999997E-3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6" t="s">
        <v>76</v>
      </c>
      <c r="AM63" s="119">
        <f t="shared" si="4"/>
        <v>-5.6404000000000565E-2</v>
      </c>
      <c r="AN63" s="95">
        <f t="shared" si="4"/>
        <v>2.1143999999999608E-2</v>
      </c>
      <c r="AO63" s="95">
        <f t="shared" si="4"/>
        <v>2.9139999999983068E-5</v>
      </c>
      <c r="AP63" s="95">
        <f t="shared" si="4"/>
        <v>-8.4849999999914161E-5</v>
      </c>
      <c r="AQ63" s="120">
        <f t="shared" si="4"/>
        <v>-2.7177069999999998E-4</v>
      </c>
      <c r="AR63" s="40" t="str">
        <f t="shared" si="4"/>
        <v/>
      </c>
      <c r="AS63" s="40" t="str">
        <f t="shared" si="5"/>
        <v/>
      </c>
      <c r="AT63" s="40" t="str">
        <f t="shared" si="5"/>
        <v/>
      </c>
      <c r="AX63" s="12"/>
      <c r="AZ63" s="12"/>
    </row>
    <row r="64" spans="2:52" ht="12.75" customHeight="1" x14ac:dyDescent="0.15">
      <c r="B64" s="294"/>
      <c r="C64" s="27" t="s">
        <v>33</v>
      </c>
      <c r="D64" s="186"/>
      <c r="E64" s="56"/>
      <c r="F64" s="187">
        <v>49.584834000000001</v>
      </c>
      <c r="G64" s="187">
        <v>52.474266999999998</v>
      </c>
      <c r="H64" s="187">
        <v>0.99876865999999997</v>
      </c>
      <c r="I64" s="62">
        <v>0.99933503000000001</v>
      </c>
      <c r="J64" s="62">
        <v>3.6202510000000001E-3</v>
      </c>
      <c r="K64" s="188"/>
      <c r="L64" s="258"/>
      <c r="M64" s="258"/>
      <c r="N64" s="56"/>
      <c r="O64" s="28"/>
      <c r="P64" s="56"/>
      <c r="Q64" s="28"/>
      <c r="R64" s="132"/>
      <c r="S64" s="213"/>
      <c r="T64" s="294"/>
      <c r="U64" s="27" t="s">
        <v>33</v>
      </c>
      <c r="V64" s="186"/>
      <c r="W64" s="56"/>
      <c r="X64" s="187">
        <v>49.994492999999999</v>
      </c>
      <c r="Y64" s="187">
        <v>52.797260999999999</v>
      </c>
      <c r="Z64" s="187">
        <v>0.99880451000000003</v>
      </c>
      <c r="AA64" s="62">
        <v>0.99936435999999995</v>
      </c>
      <c r="AB64" s="62">
        <v>3.3742656999999998E-3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4"/>
      <c r="AM64" s="86">
        <f t="shared" si="4"/>
        <v>0.40965899999999777</v>
      </c>
      <c r="AN64" s="121">
        <f t="shared" si="4"/>
        <v>0.32299400000000134</v>
      </c>
      <c r="AO64" s="121">
        <f t="shared" si="4"/>
        <v>3.5850000000059445E-5</v>
      </c>
      <c r="AP64" s="121">
        <f t="shared" si="4"/>
        <v>2.9329999999938572E-5</v>
      </c>
      <c r="AQ64" s="87">
        <f t="shared" si="4"/>
        <v>-2.4598530000000032E-4</v>
      </c>
      <c r="AR64" s="40" t="str">
        <f t="shared" si="4"/>
        <v/>
      </c>
      <c r="AS64" s="40" t="str">
        <f t="shared" si="5"/>
        <v/>
      </c>
      <c r="AT64" s="40" t="str">
        <f t="shared" si="5"/>
        <v/>
      </c>
      <c r="AX64" s="12"/>
      <c r="AZ64" s="12"/>
    </row>
    <row r="65" spans="2:52" ht="12.75" customHeight="1" x14ac:dyDescent="0.15">
      <c r="B65" s="294"/>
      <c r="C65" s="27" t="s">
        <v>34</v>
      </c>
      <c r="D65" s="186"/>
      <c r="E65" s="56"/>
      <c r="F65" s="187">
        <v>51.350802999999999</v>
      </c>
      <c r="G65" s="187">
        <v>54.041997000000002</v>
      </c>
      <c r="H65" s="187">
        <v>0.99897846000000001</v>
      </c>
      <c r="I65" s="62">
        <v>0.99950691000000003</v>
      </c>
      <c r="J65" s="62">
        <v>2.2618838E-3</v>
      </c>
      <c r="K65" s="188"/>
      <c r="L65" s="258"/>
      <c r="M65" s="258"/>
      <c r="N65" s="56"/>
      <c r="O65" s="28"/>
      <c r="P65" s="56"/>
      <c r="Q65" s="28"/>
      <c r="R65" s="132"/>
      <c r="S65" s="213"/>
      <c r="T65" s="294"/>
      <c r="U65" s="27" t="s">
        <v>34</v>
      </c>
      <c r="V65" s="186"/>
      <c r="W65" s="56"/>
      <c r="X65" s="187">
        <v>51.942272000000003</v>
      </c>
      <c r="Y65" s="187">
        <v>54.467937999999997</v>
      </c>
      <c r="Z65" s="187">
        <v>0.99900812000000005</v>
      </c>
      <c r="AA65" s="62">
        <v>0.99953656999999996</v>
      </c>
      <c r="AB65" s="62">
        <v>2.0878649999999999E-3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4"/>
      <c r="AM65" s="86">
        <f t="shared" si="4"/>
        <v>0.59146900000000358</v>
      </c>
      <c r="AN65" s="121">
        <f t="shared" si="4"/>
        <v>0.42594099999999457</v>
      </c>
      <c r="AO65" s="121">
        <f t="shared" si="4"/>
        <v>2.966000000004243E-5</v>
      </c>
      <c r="AP65" s="121">
        <f t="shared" si="4"/>
        <v>2.9659999999931408E-5</v>
      </c>
      <c r="AQ65" s="87">
        <f t="shared" si="4"/>
        <v>-1.7401880000000002E-4</v>
      </c>
      <c r="AR65" s="40" t="str">
        <f t="shared" si="4"/>
        <v/>
      </c>
      <c r="AS65" s="40" t="str">
        <f t="shared" si="4"/>
        <v/>
      </c>
      <c r="AT65" s="40" t="str">
        <f t="shared" si="4"/>
        <v/>
      </c>
      <c r="AX65" s="12"/>
      <c r="AZ65" s="12"/>
    </row>
    <row r="66" spans="2:52" ht="12.75" customHeight="1" x14ac:dyDescent="0.15">
      <c r="B66" s="294"/>
      <c r="C66" s="27" t="s">
        <v>36</v>
      </c>
      <c r="D66" s="186"/>
      <c r="E66" s="56"/>
      <c r="F66" s="187">
        <v>53.370114999999998</v>
      </c>
      <c r="G66" s="187">
        <v>55.786312000000002</v>
      </c>
      <c r="H66" s="187">
        <v>0.99915427999999995</v>
      </c>
      <c r="I66" s="62">
        <v>0.99966522999999996</v>
      </c>
      <c r="J66" s="62">
        <v>1.2131288E-3</v>
      </c>
      <c r="K66" s="188"/>
      <c r="L66" s="258"/>
      <c r="M66" s="258"/>
      <c r="N66" s="56"/>
      <c r="O66" s="28"/>
      <c r="P66" s="56"/>
      <c r="Q66" s="28"/>
      <c r="R66" s="132"/>
      <c r="S66" s="213"/>
      <c r="T66" s="294"/>
      <c r="U66" s="27" t="s">
        <v>36</v>
      </c>
      <c r="V66" s="186"/>
      <c r="W66" s="56"/>
      <c r="X66" s="187">
        <v>53.894390000000001</v>
      </c>
      <c r="Y66" s="187">
        <v>56.134303000000003</v>
      </c>
      <c r="Z66" s="187">
        <v>0.99917878000000004</v>
      </c>
      <c r="AA66" s="62">
        <v>0.99968427999999998</v>
      </c>
      <c r="AB66" s="62">
        <v>1.0967157999999999E-3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4"/>
      <c r="AM66" s="86">
        <f t="shared" si="4"/>
        <v>0.52427500000000293</v>
      </c>
      <c r="AN66" s="121">
        <f t="shared" si="4"/>
        <v>0.34799100000000038</v>
      </c>
      <c r="AO66" s="121">
        <f t="shared" si="4"/>
        <v>2.4500000000093891E-5</v>
      </c>
      <c r="AP66" s="121">
        <f t="shared" si="4"/>
        <v>1.9050000000020439E-5</v>
      </c>
      <c r="AQ66" s="87">
        <f t="shared" si="4"/>
        <v>-1.1641300000000011E-4</v>
      </c>
      <c r="AR66" s="40" t="str">
        <f t="shared" si="4"/>
        <v/>
      </c>
      <c r="AS66" s="40" t="str">
        <f t="shared" si="4"/>
        <v/>
      </c>
      <c r="AT66" s="40" t="str">
        <f t="shared" si="4"/>
        <v/>
      </c>
      <c r="AX66" s="12"/>
      <c r="AZ66" s="12"/>
    </row>
    <row r="67" spans="2:52" ht="13.5" customHeight="1" thickBot="1" x14ac:dyDescent="0.2">
      <c r="B67" s="294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94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4"/>
      <c r="AM67" s="122" t="str">
        <f t="shared" si="4"/>
        <v/>
      </c>
      <c r="AN67" s="123" t="str">
        <f t="shared" si="4"/>
        <v/>
      </c>
      <c r="AO67" s="123" t="str">
        <f t="shared" si="4"/>
        <v/>
      </c>
      <c r="AP67" s="123" t="str">
        <f t="shared" si="4"/>
        <v/>
      </c>
      <c r="AQ67" s="124" t="str">
        <f t="shared" si="4"/>
        <v/>
      </c>
      <c r="AR67" s="40" t="str">
        <f t="shared" si="4"/>
        <v/>
      </c>
      <c r="AS67" s="40" t="str">
        <f t="shared" si="4"/>
        <v/>
      </c>
      <c r="AT67" s="40" t="str">
        <f t="shared" si="4"/>
        <v/>
      </c>
      <c r="AX67" s="12"/>
      <c r="AZ67" s="12"/>
    </row>
    <row r="68" spans="2:52" x14ac:dyDescent="0.15">
      <c r="B68" s="296" t="s">
        <v>77</v>
      </c>
      <c r="C68" s="25" t="s">
        <v>32</v>
      </c>
      <c r="D68" s="39"/>
      <c r="E68" s="55"/>
      <c r="F68" s="96">
        <v>46.934429999999999</v>
      </c>
      <c r="G68" s="96">
        <v>50.171560999999997</v>
      </c>
      <c r="H68" s="96">
        <v>0.99818761</v>
      </c>
      <c r="I68" s="60">
        <v>0.99884048999999997</v>
      </c>
      <c r="J68" s="60">
        <v>6.0232085999999997E-3</v>
      </c>
      <c r="K68" s="61"/>
      <c r="L68" s="257"/>
      <c r="M68" s="257"/>
      <c r="N68" s="55"/>
      <c r="O68" s="26"/>
      <c r="P68" s="55"/>
      <c r="Q68" s="26"/>
      <c r="R68" s="131"/>
      <c r="S68" s="213"/>
      <c r="T68" s="296" t="s">
        <v>77</v>
      </c>
      <c r="U68" s="25" t="s">
        <v>32</v>
      </c>
      <c r="V68" s="39"/>
      <c r="W68" s="55"/>
      <c r="X68" s="96">
        <v>46.966119999999997</v>
      </c>
      <c r="Y68" s="96">
        <v>50.287049000000003</v>
      </c>
      <c r="Z68" s="96">
        <v>0.99820907000000003</v>
      </c>
      <c r="AA68" s="60">
        <v>0.99873940999999999</v>
      </c>
      <c r="AB68" s="60">
        <v>5.7498690000000003E-3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6" t="s">
        <v>77</v>
      </c>
      <c r="AM68" s="119">
        <f t="shared" si="4"/>
        <v>3.1689999999997553E-2</v>
      </c>
      <c r="AN68" s="95">
        <f t="shared" si="4"/>
        <v>0.11548800000000625</v>
      </c>
      <c r="AO68" s="95">
        <f t="shared" si="4"/>
        <v>2.1460000000028678E-5</v>
      </c>
      <c r="AP68" s="95">
        <f t="shared" si="4"/>
        <v>-1.0107999999997563E-4</v>
      </c>
      <c r="AQ68" s="120">
        <f t="shared" si="4"/>
        <v>-2.7333959999999938E-4</v>
      </c>
      <c r="AR68" s="40" t="str">
        <f t="shared" si="4"/>
        <v/>
      </c>
      <c r="AS68" s="40" t="str">
        <f t="shared" si="4"/>
        <v/>
      </c>
      <c r="AT68" s="40" t="str">
        <f t="shared" si="4"/>
        <v/>
      </c>
      <c r="AX68" s="12"/>
      <c r="AZ68" s="12"/>
    </row>
    <row r="69" spans="2:52" ht="12.75" customHeight="1" x14ac:dyDescent="0.15">
      <c r="B69" s="294"/>
      <c r="C69" s="27" t="s">
        <v>33</v>
      </c>
      <c r="D69" s="186"/>
      <c r="E69" s="56"/>
      <c r="F69" s="187">
        <v>49.309787999999998</v>
      </c>
      <c r="G69" s="187">
        <v>52.369093999999997</v>
      </c>
      <c r="H69" s="187">
        <v>0.99879589000000002</v>
      </c>
      <c r="I69" s="62">
        <v>0.99934058999999997</v>
      </c>
      <c r="J69" s="62">
        <v>3.4454976999999999E-3</v>
      </c>
      <c r="K69" s="188"/>
      <c r="L69" s="258"/>
      <c r="M69" s="258"/>
      <c r="N69" s="56"/>
      <c r="O69" s="28"/>
      <c r="P69" s="56"/>
      <c r="Q69" s="28"/>
      <c r="R69" s="132"/>
      <c r="S69" s="213"/>
      <c r="T69" s="294"/>
      <c r="U69" s="27" t="s">
        <v>33</v>
      </c>
      <c r="V69" s="186"/>
      <c r="W69" s="56"/>
      <c r="X69" s="187">
        <v>50.151955999999998</v>
      </c>
      <c r="Y69" s="187">
        <v>52.967376999999999</v>
      </c>
      <c r="Z69" s="187">
        <v>0.99883569999999999</v>
      </c>
      <c r="AA69" s="62">
        <v>0.99937867000000002</v>
      </c>
      <c r="AB69" s="62">
        <v>3.1213069999999998E-3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4"/>
      <c r="AM69" s="86">
        <f t="shared" si="4"/>
        <v>0.84216800000000092</v>
      </c>
      <c r="AN69" s="121">
        <f t="shared" si="4"/>
        <v>0.59828300000000212</v>
      </c>
      <c r="AO69" s="121">
        <f t="shared" si="4"/>
        <v>3.9809999999973478E-5</v>
      </c>
      <c r="AP69" s="121">
        <f t="shared" si="4"/>
        <v>3.8080000000051406E-5</v>
      </c>
      <c r="AQ69" s="87">
        <f t="shared" si="4"/>
        <v>-3.2419070000000005E-4</v>
      </c>
      <c r="AR69" s="40" t="str">
        <f t="shared" si="4"/>
        <v/>
      </c>
      <c r="AS69" s="40" t="str">
        <f t="shared" si="4"/>
        <v/>
      </c>
      <c r="AT69" s="40" t="str">
        <f t="shared" si="4"/>
        <v/>
      </c>
      <c r="AX69" s="12"/>
      <c r="AZ69" s="12"/>
    </row>
    <row r="70" spans="2:52" ht="12.75" customHeight="1" x14ac:dyDescent="0.15">
      <c r="B70" s="294"/>
      <c r="C70" s="27" t="s">
        <v>34</v>
      </c>
      <c r="D70" s="186"/>
      <c r="E70" s="56"/>
      <c r="F70" s="187">
        <v>50.787525000000002</v>
      </c>
      <c r="G70" s="187">
        <v>53.787505000000003</v>
      </c>
      <c r="H70" s="187">
        <v>0.99899185000000001</v>
      </c>
      <c r="I70" s="62">
        <v>0.99949434000000004</v>
      </c>
      <c r="J70" s="62">
        <v>2.2455510000000001E-3</v>
      </c>
      <c r="K70" s="188"/>
      <c r="L70" s="258"/>
      <c r="M70" s="258"/>
      <c r="N70" s="56"/>
      <c r="O70" s="28"/>
      <c r="P70" s="56"/>
      <c r="Q70" s="28"/>
      <c r="R70" s="132"/>
      <c r="S70" s="213"/>
      <c r="T70" s="294"/>
      <c r="U70" s="27" t="s">
        <v>34</v>
      </c>
      <c r="V70" s="186"/>
      <c r="W70" s="56"/>
      <c r="X70" s="187">
        <v>52.050977000000003</v>
      </c>
      <c r="Y70" s="187">
        <v>54.565888999999999</v>
      </c>
      <c r="Z70" s="187">
        <v>0.99902972999999995</v>
      </c>
      <c r="AA70" s="62">
        <v>0.99954226999999995</v>
      </c>
      <c r="AB70" s="62">
        <v>1.9769789999999998E-3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4"/>
      <c r="AM70" s="86">
        <f t="shared" si="4"/>
        <v>1.2634520000000009</v>
      </c>
      <c r="AN70" s="121">
        <f t="shared" si="4"/>
        <v>0.77838399999999552</v>
      </c>
      <c r="AO70" s="121">
        <f t="shared" si="4"/>
        <v>3.7879999999934633E-5</v>
      </c>
      <c r="AP70" s="121">
        <f t="shared" si="4"/>
        <v>4.7929999999918316E-5</v>
      </c>
      <c r="AQ70" s="87">
        <f t="shared" si="4"/>
        <v>-2.6857200000000034E-4</v>
      </c>
      <c r="AR70" s="40" t="str">
        <f t="shared" si="4"/>
        <v/>
      </c>
      <c r="AS70" s="40" t="str">
        <f t="shared" si="4"/>
        <v/>
      </c>
      <c r="AT70" s="40" t="str">
        <f t="shared" si="4"/>
        <v/>
      </c>
      <c r="AX70" s="12"/>
      <c r="AZ70" s="12"/>
    </row>
    <row r="71" spans="2:52" ht="12.75" customHeight="1" x14ac:dyDescent="0.15">
      <c r="B71" s="294"/>
      <c r="C71" s="27" t="s">
        <v>36</v>
      </c>
      <c r="D71" s="186"/>
      <c r="E71" s="56"/>
      <c r="F71" s="187">
        <v>52.799320000000002</v>
      </c>
      <c r="G71" s="187">
        <v>55.573934000000001</v>
      </c>
      <c r="H71" s="187">
        <v>0.99915785999999995</v>
      </c>
      <c r="I71" s="62">
        <v>0.99965344</v>
      </c>
      <c r="J71" s="62">
        <v>1.2537122E-3</v>
      </c>
      <c r="K71" s="188"/>
      <c r="L71" s="258"/>
      <c r="M71" s="258"/>
      <c r="N71" s="56"/>
      <c r="O71" s="28"/>
      <c r="P71" s="56"/>
      <c r="Q71" s="28"/>
      <c r="R71" s="132"/>
      <c r="S71" s="213"/>
      <c r="T71" s="294"/>
      <c r="U71" s="27" t="s">
        <v>36</v>
      </c>
      <c r="V71" s="186"/>
      <c r="W71" s="56"/>
      <c r="X71" s="187">
        <v>54.029494</v>
      </c>
      <c r="Y71" s="187">
        <v>56.261240999999998</v>
      </c>
      <c r="Z71" s="187">
        <v>0.99919254000000002</v>
      </c>
      <c r="AA71" s="62">
        <v>0.99969008999999998</v>
      </c>
      <c r="AB71" s="62">
        <v>1.082981E-3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4"/>
      <c r="AM71" s="86">
        <f t="shared" si="4"/>
        <v>1.2301739999999981</v>
      </c>
      <c r="AN71" s="121">
        <f t="shared" si="4"/>
        <v>0.687306999999997</v>
      </c>
      <c r="AO71" s="121">
        <f t="shared" si="4"/>
        <v>3.4680000000064659E-5</v>
      </c>
      <c r="AP71" s="121">
        <f t="shared" si="4"/>
        <v>3.6649999999971428E-5</v>
      </c>
      <c r="AQ71" s="87">
        <f t="shared" si="4"/>
        <v>-1.7073119999999999E-4</v>
      </c>
      <c r="AR71" s="40" t="str">
        <f t="shared" si="4"/>
        <v/>
      </c>
      <c r="AS71" s="40" t="str">
        <f t="shared" si="4"/>
        <v/>
      </c>
      <c r="AT71" s="40" t="str">
        <f t="shared" si="4"/>
        <v/>
      </c>
      <c r="AX71" s="12"/>
      <c r="AZ71" s="12"/>
    </row>
    <row r="72" spans="2:52" ht="13.5" customHeight="1" thickBot="1" x14ac:dyDescent="0.2">
      <c r="B72" s="294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94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4"/>
      <c r="AM72" s="122" t="str">
        <f t="shared" si="4"/>
        <v/>
      </c>
      <c r="AN72" s="123" t="str">
        <f t="shared" si="4"/>
        <v/>
      </c>
      <c r="AO72" s="123" t="str">
        <f t="shared" si="4"/>
        <v/>
      </c>
      <c r="AP72" s="123" t="str">
        <f t="shared" si="4"/>
        <v/>
      </c>
      <c r="AQ72" s="124" t="str">
        <f t="shared" si="4"/>
        <v/>
      </c>
      <c r="AR72" s="40" t="str">
        <f t="shared" si="4"/>
        <v/>
      </c>
      <c r="AS72" s="40" t="str">
        <f t="shared" si="4"/>
        <v/>
      </c>
      <c r="AT72" s="40" t="str">
        <f t="shared" si="4"/>
        <v/>
      </c>
      <c r="AX72" s="12"/>
      <c r="AZ72" s="12"/>
    </row>
    <row r="73" spans="2:52" x14ac:dyDescent="0.15">
      <c r="B73" s="296" t="s">
        <v>78</v>
      </c>
      <c r="C73" s="25" t="s">
        <v>32</v>
      </c>
      <c r="D73" s="39"/>
      <c r="E73" s="55"/>
      <c r="F73" s="96">
        <v>43.282376999999997</v>
      </c>
      <c r="G73" s="96">
        <v>47.190283999999998</v>
      </c>
      <c r="H73" s="96">
        <v>0.99764940999999996</v>
      </c>
      <c r="I73" s="60">
        <v>0.99756752000000004</v>
      </c>
      <c r="J73" s="60">
        <v>7.509216E-3</v>
      </c>
      <c r="K73" s="61"/>
      <c r="L73" s="257"/>
      <c r="M73" s="257"/>
      <c r="N73" s="55"/>
      <c r="O73" s="26"/>
      <c r="P73" s="55"/>
      <c r="Q73" s="26"/>
      <c r="R73" s="131"/>
      <c r="S73" s="213"/>
      <c r="T73" s="296" t="s">
        <v>78</v>
      </c>
      <c r="U73" s="25" t="s">
        <v>32</v>
      </c>
      <c r="V73" s="39"/>
      <c r="W73" s="55"/>
      <c r="X73" s="96">
        <v>43.767823999999997</v>
      </c>
      <c r="Y73" s="96">
        <v>47.822085000000001</v>
      </c>
      <c r="Z73" s="96">
        <v>0.99776567999999999</v>
      </c>
      <c r="AA73" s="60">
        <v>0.99763882000000004</v>
      </c>
      <c r="AB73" s="60">
        <v>7.1090520000000003E-3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6" t="s">
        <v>78</v>
      </c>
      <c r="AM73" s="119">
        <f t="shared" si="4"/>
        <v>0.48544700000000063</v>
      </c>
      <c r="AN73" s="95">
        <f t="shared" si="4"/>
        <v>0.63180100000000294</v>
      </c>
      <c r="AO73" s="95">
        <f t="shared" si="4"/>
        <v>1.1627000000002941E-4</v>
      </c>
      <c r="AP73" s="95">
        <f t="shared" si="4"/>
        <v>7.1299999999996366E-5</v>
      </c>
      <c r="AQ73" s="120">
        <f t="shared" si="4"/>
        <v>-4.0016399999999973E-4</v>
      </c>
      <c r="AR73" s="40" t="str">
        <f t="shared" si="4"/>
        <v/>
      </c>
      <c r="AS73" s="40" t="str">
        <f t="shared" si="4"/>
        <v/>
      </c>
      <c r="AT73" s="40" t="str">
        <f t="shared" si="4"/>
        <v/>
      </c>
      <c r="AX73" s="12"/>
      <c r="AZ73" s="12"/>
    </row>
    <row r="74" spans="2:52" ht="12.75" customHeight="1" x14ac:dyDescent="0.15">
      <c r="B74" s="294"/>
      <c r="C74" s="27" t="s">
        <v>33</v>
      </c>
      <c r="D74" s="186"/>
      <c r="E74" s="56"/>
      <c r="F74" s="187">
        <v>48.394494999999999</v>
      </c>
      <c r="G74" s="187">
        <v>51.491342000000003</v>
      </c>
      <c r="H74" s="187">
        <v>0.99866412999999998</v>
      </c>
      <c r="I74" s="62">
        <v>0.99920788000000005</v>
      </c>
      <c r="J74" s="62">
        <v>3.7191946000000001E-3</v>
      </c>
      <c r="K74" s="188"/>
      <c r="L74" s="258"/>
      <c r="M74" s="258"/>
      <c r="N74" s="56"/>
      <c r="O74" s="28"/>
      <c r="P74" s="56"/>
      <c r="Q74" s="28"/>
      <c r="R74" s="132"/>
      <c r="S74" s="213"/>
      <c r="T74" s="294"/>
      <c r="U74" s="27" t="s">
        <v>33</v>
      </c>
      <c r="V74" s="186"/>
      <c r="W74" s="56"/>
      <c r="X74" s="187">
        <v>49.590221</v>
      </c>
      <c r="Y74" s="187">
        <v>52.503416999999999</v>
      </c>
      <c r="Z74" s="187">
        <v>0.99875988999999998</v>
      </c>
      <c r="AA74" s="62">
        <v>0.99926559000000004</v>
      </c>
      <c r="AB74" s="62">
        <v>3.2785977000000001E-3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4"/>
      <c r="AM74" s="86">
        <f t="shared" si="4"/>
        <v>1.1957260000000005</v>
      </c>
      <c r="AN74" s="121">
        <f t="shared" si="4"/>
        <v>1.0120749999999958</v>
      </c>
      <c r="AO74" s="121">
        <f t="shared" si="4"/>
        <v>9.5760000000000289E-5</v>
      </c>
      <c r="AP74" s="121">
        <f t="shared" si="4"/>
        <v>5.7709999999988604E-5</v>
      </c>
      <c r="AQ74" s="87">
        <f t="shared" si="4"/>
        <v>-4.405969E-4</v>
      </c>
      <c r="AR74" s="40" t="str">
        <f t="shared" si="4"/>
        <v/>
      </c>
      <c r="AS74" s="40" t="str">
        <f t="shared" ref="AS74:AT87" si="6">IF(OR(AD74="",L74=""),"",AD74-L74)</f>
        <v/>
      </c>
      <c r="AT74" s="40" t="str">
        <f t="shared" si="6"/>
        <v/>
      </c>
      <c r="AX74" s="12"/>
      <c r="AZ74" s="12"/>
    </row>
    <row r="75" spans="2:52" ht="12.75" customHeight="1" x14ac:dyDescent="0.15">
      <c r="B75" s="294"/>
      <c r="C75" s="27" t="s">
        <v>34</v>
      </c>
      <c r="D75" s="186"/>
      <c r="E75" s="56"/>
      <c r="F75" s="187">
        <v>50.013016</v>
      </c>
      <c r="G75" s="187">
        <v>53.091386999999997</v>
      </c>
      <c r="H75" s="187">
        <v>0.99891832999999997</v>
      </c>
      <c r="I75" s="62">
        <v>0.99946493999999997</v>
      </c>
      <c r="J75" s="62">
        <v>2.3257988999999999E-3</v>
      </c>
      <c r="K75" s="188"/>
      <c r="L75" s="258"/>
      <c r="M75" s="258"/>
      <c r="N75" s="56"/>
      <c r="O75" s="28"/>
      <c r="P75" s="56"/>
      <c r="Q75" s="28"/>
      <c r="R75" s="132"/>
      <c r="S75" s="213"/>
      <c r="T75" s="294"/>
      <c r="U75" s="27" t="s">
        <v>34</v>
      </c>
      <c r="V75" s="186"/>
      <c r="W75" s="56"/>
      <c r="X75" s="187">
        <v>51.206819000000003</v>
      </c>
      <c r="Y75" s="187">
        <v>53.804792999999997</v>
      </c>
      <c r="Z75" s="187">
        <v>0.99895392999999999</v>
      </c>
      <c r="AA75" s="62">
        <v>0.99952012000000001</v>
      </c>
      <c r="AB75" s="62">
        <v>2.0300439999999999E-3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4"/>
      <c r="AM75" s="86">
        <f t="shared" ref="AM75:AR123" si="7">IF(OR(X75="",F75=""),"",X75-F75)</f>
        <v>1.1938030000000026</v>
      </c>
      <c r="AN75" s="121">
        <f t="shared" si="7"/>
        <v>0.7134059999999991</v>
      </c>
      <c r="AO75" s="121">
        <f t="shared" si="7"/>
        <v>3.5600000000024501E-5</v>
      </c>
      <c r="AP75" s="121">
        <f t="shared" si="7"/>
        <v>5.5180000000043528E-5</v>
      </c>
      <c r="AQ75" s="87">
        <f t="shared" si="7"/>
        <v>-2.9575489999999994E-4</v>
      </c>
      <c r="AR75" s="40" t="str">
        <f t="shared" si="7"/>
        <v/>
      </c>
      <c r="AS75" s="40" t="str">
        <f t="shared" si="6"/>
        <v/>
      </c>
      <c r="AT75" s="40" t="str">
        <f t="shared" si="6"/>
        <v/>
      </c>
      <c r="AX75" s="12"/>
      <c r="AZ75" s="12"/>
    </row>
    <row r="76" spans="2:52" ht="12.75" customHeight="1" x14ac:dyDescent="0.15">
      <c r="B76" s="294"/>
      <c r="C76" s="27" t="s">
        <v>36</v>
      </c>
      <c r="D76" s="186"/>
      <c r="E76" s="56"/>
      <c r="F76" s="187">
        <v>52.253030000000003</v>
      </c>
      <c r="G76" s="187">
        <v>55.197768000000003</v>
      </c>
      <c r="H76" s="187">
        <v>0.99911954000000003</v>
      </c>
      <c r="I76" s="62">
        <v>0.99963557999999997</v>
      </c>
      <c r="J76" s="62">
        <v>1.3211288E-3</v>
      </c>
      <c r="K76" s="188"/>
      <c r="L76" s="258"/>
      <c r="M76" s="258"/>
      <c r="N76" s="56"/>
      <c r="O76" s="28"/>
      <c r="P76" s="56"/>
      <c r="Q76" s="28"/>
      <c r="R76" s="132"/>
      <c r="S76" s="213"/>
      <c r="T76" s="294"/>
      <c r="U76" s="27" t="s">
        <v>36</v>
      </c>
      <c r="V76" s="186"/>
      <c r="W76" s="56"/>
      <c r="X76" s="187">
        <v>53.871893</v>
      </c>
      <c r="Y76" s="187">
        <v>56.098759999999999</v>
      </c>
      <c r="Z76" s="187">
        <v>0.99915799999999999</v>
      </c>
      <c r="AA76" s="62">
        <v>0.99969079000000005</v>
      </c>
      <c r="AB76" s="62">
        <v>1.0826405999999999E-3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4"/>
      <c r="AM76" s="86">
        <f t="shared" si="7"/>
        <v>1.6188629999999975</v>
      </c>
      <c r="AN76" s="121">
        <f t="shared" si="7"/>
        <v>0.90099199999999513</v>
      </c>
      <c r="AO76" s="121">
        <f t="shared" si="7"/>
        <v>3.8459999999962413E-5</v>
      </c>
      <c r="AP76" s="121">
        <f t="shared" si="7"/>
        <v>5.5210000000083248E-5</v>
      </c>
      <c r="AQ76" s="87">
        <f t="shared" si="7"/>
        <v>-2.3848820000000009E-4</v>
      </c>
      <c r="AR76" s="40" t="str">
        <f t="shared" si="7"/>
        <v/>
      </c>
      <c r="AS76" s="40" t="str">
        <f t="shared" si="6"/>
        <v/>
      </c>
      <c r="AT76" s="40" t="str">
        <f t="shared" si="6"/>
        <v/>
      </c>
      <c r="AX76" s="12"/>
      <c r="AZ76" s="12"/>
    </row>
    <row r="77" spans="2:52" ht="13.5" customHeight="1" thickBot="1" x14ac:dyDescent="0.2">
      <c r="B77" s="294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94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4"/>
      <c r="AM77" s="122" t="str">
        <f t="shared" si="7"/>
        <v/>
      </c>
      <c r="AN77" s="123" t="str">
        <f t="shared" si="7"/>
        <v/>
      </c>
      <c r="AO77" s="123" t="str">
        <f t="shared" si="7"/>
        <v/>
      </c>
      <c r="AP77" s="123" t="str">
        <f t="shared" si="7"/>
        <v/>
      </c>
      <c r="AQ77" s="124" t="str">
        <f t="shared" si="7"/>
        <v/>
      </c>
      <c r="AR77" s="40" t="str">
        <f t="shared" si="7"/>
        <v/>
      </c>
      <c r="AS77" s="40" t="str">
        <f t="shared" si="6"/>
        <v/>
      </c>
      <c r="AT77" s="40" t="str">
        <f t="shared" si="6"/>
        <v/>
      </c>
      <c r="AX77" s="12"/>
      <c r="AZ77" s="12"/>
    </row>
    <row r="78" spans="2:52" x14ac:dyDescent="0.15">
      <c r="B78" s="296" t="s">
        <v>79</v>
      </c>
      <c r="C78" s="25" t="s">
        <v>32</v>
      </c>
      <c r="D78" s="39"/>
      <c r="E78" s="55"/>
      <c r="F78" s="96">
        <v>43.339098</v>
      </c>
      <c r="G78" s="96">
        <v>47.041840999999998</v>
      </c>
      <c r="H78" s="96">
        <v>0.99761339999999998</v>
      </c>
      <c r="I78" s="60">
        <v>0.99782501000000001</v>
      </c>
      <c r="J78" s="60">
        <v>7.2638989999999999E-3</v>
      </c>
      <c r="K78" s="61"/>
      <c r="L78" s="257"/>
      <c r="M78" s="257"/>
      <c r="N78" s="55"/>
      <c r="O78" s="26"/>
      <c r="P78" s="55"/>
      <c r="Q78" s="26"/>
      <c r="R78" s="131"/>
      <c r="S78" s="213"/>
      <c r="T78" s="296" t="s">
        <v>79</v>
      </c>
      <c r="U78" s="25" t="s">
        <v>32</v>
      </c>
      <c r="V78" s="39"/>
      <c r="W78" s="55"/>
      <c r="X78" s="96">
        <v>44.156511999999999</v>
      </c>
      <c r="Y78" s="96">
        <v>48.113895999999997</v>
      </c>
      <c r="Z78" s="96">
        <v>0.99772532999999997</v>
      </c>
      <c r="AA78" s="60">
        <v>0.99791273000000003</v>
      </c>
      <c r="AB78" s="60">
        <v>6.6503049999999996E-3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6" t="s">
        <v>79</v>
      </c>
      <c r="AM78" s="119">
        <f t="shared" si="7"/>
        <v>0.81741399999999942</v>
      </c>
      <c r="AN78" s="95">
        <f t="shared" si="7"/>
        <v>1.0720549999999989</v>
      </c>
      <c r="AO78" s="95">
        <f t="shared" si="7"/>
        <v>1.1192999999998232E-4</v>
      </c>
      <c r="AP78" s="95">
        <f t="shared" si="7"/>
        <v>8.7720000000013343E-5</v>
      </c>
      <c r="AQ78" s="120">
        <f t="shared" si="7"/>
        <v>-6.1359400000000029E-4</v>
      </c>
      <c r="AR78" s="40" t="str">
        <f t="shared" si="7"/>
        <v/>
      </c>
      <c r="AS78" s="40" t="str">
        <f t="shared" si="6"/>
        <v/>
      </c>
      <c r="AT78" s="40" t="str">
        <f t="shared" si="6"/>
        <v/>
      </c>
      <c r="AX78" s="12"/>
      <c r="AZ78" s="12"/>
    </row>
    <row r="79" spans="2:52" ht="12.75" customHeight="1" x14ac:dyDescent="0.15">
      <c r="B79" s="294"/>
      <c r="C79" s="27" t="s">
        <v>33</v>
      </c>
      <c r="D79" s="186"/>
      <c r="E79" s="56"/>
      <c r="F79" s="187">
        <v>47.909118999999997</v>
      </c>
      <c r="G79" s="187">
        <v>51.137225000000001</v>
      </c>
      <c r="H79" s="187">
        <v>0.99863190000000002</v>
      </c>
      <c r="I79" s="62">
        <v>0.99924944000000004</v>
      </c>
      <c r="J79" s="62">
        <v>3.5846433999999999E-3</v>
      </c>
      <c r="K79" s="188"/>
      <c r="L79" s="258"/>
      <c r="M79" s="258"/>
      <c r="N79" s="56"/>
      <c r="O79" s="28"/>
      <c r="P79" s="56"/>
      <c r="Q79" s="28"/>
      <c r="R79" s="132"/>
      <c r="S79" s="213"/>
      <c r="T79" s="294"/>
      <c r="U79" s="27" t="s">
        <v>33</v>
      </c>
      <c r="V79" s="186"/>
      <c r="W79" s="56"/>
      <c r="X79" s="187">
        <v>49.887923999999998</v>
      </c>
      <c r="Y79" s="187">
        <v>52.772055000000002</v>
      </c>
      <c r="Z79" s="187">
        <v>0.99875778000000004</v>
      </c>
      <c r="AA79" s="62">
        <v>0.99933344000000002</v>
      </c>
      <c r="AB79" s="62">
        <v>2.9986346999999998E-3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4"/>
      <c r="AM79" s="86">
        <f t="shared" si="7"/>
        <v>1.9788050000000013</v>
      </c>
      <c r="AN79" s="121">
        <f t="shared" si="7"/>
        <v>1.6348300000000009</v>
      </c>
      <c r="AO79" s="121">
        <f t="shared" si="7"/>
        <v>1.2588000000002264E-4</v>
      </c>
      <c r="AP79" s="121">
        <f t="shared" si="7"/>
        <v>8.3999999999972985E-5</v>
      </c>
      <c r="AQ79" s="87">
        <f t="shared" si="7"/>
        <v>-5.8600870000000008E-4</v>
      </c>
      <c r="AR79" s="40" t="str">
        <f t="shared" si="7"/>
        <v/>
      </c>
      <c r="AS79" s="40" t="str">
        <f t="shared" si="6"/>
        <v/>
      </c>
      <c r="AT79" s="40" t="str">
        <f t="shared" si="6"/>
        <v/>
      </c>
      <c r="AX79" s="12"/>
      <c r="AZ79" s="12"/>
    </row>
    <row r="80" spans="2:52" ht="12.75" customHeight="1" x14ac:dyDescent="0.15">
      <c r="B80" s="294"/>
      <c r="C80" s="27" t="s">
        <v>34</v>
      </c>
      <c r="D80" s="186"/>
      <c r="E80" s="56"/>
      <c r="F80" s="187">
        <v>49.241486999999999</v>
      </c>
      <c r="G80" s="187">
        <v>52.625124</v>
      </c>
      <c r="H80" s="187">
        <v>0.99890632999999995</v>
      </c>
      <c r="I80" s="62">
        <v>0.99945782000000005</v>
      </c>
      <c r="J80" s="62">
        <v>2.3740279000000002E-3</v>
      </c>
      <c r="K80" s="188"/>
      <c r="L80" s="258"/>
      <c r="M80" s="258"/>
      <c r="N80" s="56"/>
      <c r="O80" s="28"/>
      <c r="P80" s="56"/>
      <c r="Q80" s="28"/>
      <c r="R80" s="132"/>
      <c r="S80" s="213"/>
      <c r="T80" s="294"/>
      <c r="U80" s="27" t="s">
        <v>34</v>
      </c>
      <c r="V80" s="186"/>
      <c r="W80" s="56"/>
      <c r="X80" s="187">
        <v>51.233732000000003</v>
      </c>
      <c r="Y80" s="187">
        <v>53.865628999999998</v>
      </c>
      <c r="Z80" s="187">
        <v>0.99895942000000004</v>
      </c>
      <c r="AA80" s="62">
        <v>0.99953563000000001</v>
      </c>
      <c r="AB80" s="62">
        <v>1.9077187999999999E-3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4"/>
      <c r="AM80" s="86">
        <f t="shared" si="7"/>
        <v>1.992245000000004</v>
      </c>
      <c r="AN80" s="121">
        <f t="shared" si="7"/>
        <v>1.2405049999999989</v>
      </c>
      <c r="AO80" s="121">
        <f t="shared" si="7"/>
        <v>5.3090000000088899E-5</v>
      </c>
      <c r="AP80" s="121">
        <f t="shared" si="7"/>
        <v>7.780999999995597E-5</v>
      </c>
      <c r="AQ80" s="87">
        <f t="shared" si="7"/>
        <v>-4.6630910000000029E-4</v>
      </c>
      <c r="AR80" s="40" t="str">
        <f t="shared" si="7"/>
        <v/>
      </c>
      <c r="AS80" s="40" t="str">
        <f t="shared" si="6"/>
        <v/>
      </c>
      <c r="AT80" s="40" t="str">
        <f t="shared" si="6"/>
        <v/>
      </c>
      <c r="AX80" s="12"/>
      <c r="AZ80" s="12"/>
    </row>
    <row r="81" spans="2:52" ht="12.75" customHeight="1" x14ac:dyDescent="0.15">
      <c r="B81" s="294"/>
      <c r="C81" s="27" t="s">
        <v>36</v>
      </c>
      <c r="D81" s="186"/>
      <c r="E81" s="56"/>
      <c r="F81" s="187">
        <v>51.162968999999997</v>
      </c>
      <c r="G81" s="187">
        <v>54.618465999999998</v>
      </c>
      <c r="H81" s="187">
        <v>0.99910807999999995</v>
      </c>
      <c r="I81" s="62">
        <v>0.99959843999999998</v>
      </c>
      <c r="J81" s="62">
        <v>1.4417791000000001E-3</v>
      </c>
      <c r="K81" s="188"/>
      <c r="L81" s="258"/>
      <c r="M81" s="258"/>
      <c r="N81" s="56"/>
      <c r="O81" s="28"/>
      <c r="P81" s="56"/>
      <c r="Q81" s="28"/>
      <c r="R81" s="132"/>
      <c r="S81" s="213"/>
      <c r="T81" s="294"/>
      <c r="U81" s="27" t="s">
        <v>36</v>
      </c>
      <c r="V81" s="186"/>
      <c r="W81" s="56"/>
      <c r="X81" s="187">
        <v>54.036458000000003</v>
      </c>
      <c r="Y81" s="187">
        <v>56.276058999999997</v>
      </c>
      <c r="Z81" s="187">
        <v>0.99916888999999998</v>
      </c>
      <c r="AA81" s="62">
        <v>0.99969279</v>
      </c>
      <c r="AB81" s="62">
        <v>1.0278984999999999E-3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4"/>
      <c r="AM81" s="86">
        <f t="shared" si="7"/>
        <v>2.8734890000000064</v>
      </c>
      <c r="AN81" s="121">
        <f t="shared" si="7"/>
        <v>1.6575929999999985</v>
      </c>
      <c r="AO81" s="121">
        <f t="shared" si="7"/>
        <v>6.0810000000022235E-5</v>
      </c>
      <c r="AP81" s="121">
        <f t="shared" si="7"/>
        <v>9.4350000000020806E-5</v>
      </c>
      <c r="AQ81" s="87">
        <f t="shared" si="7"/>
        <v>-4.1388060000000014E-4</v>
      </c>
      <c r="AR81" s="40" t="str">
        <f t="shared" si="7"/>
        <v/>
      </c>
      <c r="AS81" s="40" t="str">
        <f t="shared" si="6"/>
        <v/>
      </c>
      <c r="AT81" s="40" t="str">
        <f t="shared" si="6"/>
        <v/>
      </c>
      <c r="AX81" s="12"/>
      <c r="AZ81" s="12"/>
    </row>
    <row r="82" spans="2:52" ht="13.5" customHeight="1" thickBot="1" x14ac:dyDescent="0.2">
      <c r="B82" s="294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94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4"/>
      <c r="AM82" s="122" t="str">
        <f t="shared" si="7"/>
        <v/>
      </c>
      <c r="AN82" s="123" t="str">
        <f t="shared" si="7"/>
        <v/>
      </c>
      <c r="AO82" s="123" t="str">
        <f t="shared" si="7"/>
        <v/>
      </c>
      <c r="AP82" s="123" t="str">
        <f t="shared" si="7"/>
        <v/>
      </c>
      <c r="AQ82" s="124" t="str">
        <f t="shared" si="7"/>
        <v/>
      </c>
      <c r="AR82" s="40" t="str">
        <f t="shared" si="7"/>
        <v/>
      </c>
      <c r="AS82" s="40" t="str">
        <f t="shared" si="6"/>
        <v/>
      </c>
      <c r="AT82" s="40" t="str">
        <f t="shared" si="6"/>
        <v/>
      </c>
      <c r="AX82" s="12"/>
      <c r="AZ82" s="12"/>
    </row>
    <row r="83" spans="2:52" ht="12.6" thickBot="1" x14ac:dyDescent="0.2">
      <c r="B83" s="293" t="s">
        <v>80</v>
      </c>
      <c r="C83" s="25" t="s">
        <v>32</v>
      </c>
      <c r="D83" s="39"/>
      <c r="E83" s="55"/>
      <c r="F83" s="96">
        <v>44.319425000000003</v>
      </c>
      <c r="G83" s="96">
        <v>48.413448000000002</v>
      </c>
      <c r="H83" s="96">
        <v>0.99838638000000002</v>
      </c>
      <c r="I83" s="60">
        <v>0.99891797000000004</v>
      </c>
      <c r="J83" s="60">
        <v>6.4318810000000004E-3</v>
      </c>
      <c r="K83" s="61"/>
      <c r="L83" s="257"/>
      <c r="M83" s="257"/>
      <c r="N83" s="55"/>
      <c r="O83" s="26"/>
      <c r="P83" s="55"/>
      <c r="Q83" s="26"/>
      <c r="R83" s="131"/>
      <c r="S83" s="213"/>
      <c r="T83" s="293" t="s">
        <v>80</v>
      </c>
      <c r="U83" s="25" t="s">
        <v>32</v>
      </c>
      <c r="V83" s="39"/>
      <c r="W83" s="55"/>
      <c r="X83" s="96">
        <v>47.413541000000002</v>
      </c>
      <c r="Y83" s="96">
        <v>50.366698</v>
      </c>
      <c r="Z83" s="96">
        <v>0.99839160999999998</v>
      </c>
      <c r="AA83" s="60">
        <v>0.99890911999999998</v>
      </c>
      <c r="AB83" s="60">
        <v>4.5871009999999997E-3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3" t="s">
        <v>80</v>
      </c>
      <c r="AM83" s="119">
        <f t="shared" si="7"/>
        <v>3.0941159999999996</v>
      </c>
      <c r="AN83" s="95">
        <f t="shared" si="7"/>
        <v>1.953249999999997</v>
      </c>
      <c r="AO83" s="95">
        <f t="shared" si="7"/>
        <v>5.2299999999672053E-6</v>
      </c>
      <c r="AP83" s="95">
        <f t="shared" si="7"/>
        <v>-8.8500000000601986E-6</v>
      </c>
      <c r="AQ83" s="120">
        <f t="shared" si="7"/>
        <v>-1.8447800000000007E-3</v>
      </c>
      <c r="AR83" s="40" t="str">
        <f t="shared" si="7"/>
        <v/>
      </c>
      <c r="AS83" s="40" t="str">
        <f t="shared" si="6"/>
        <v/>
      </c>
      <c r="AT83" s="40" t="str">
        <f t="shared" si="6"/>
        <v/>
      </c>
      <c r="AX83" s="12"/>
      <c r="AZ83" s="12"/>
    </row>
    <row r="84" spans="2:52" ht="12.75" customHeight="1" x14ac:dyDescent="0.15">
      <c r="B84" s="294"/>
      <c r="C84" s="27" t="s">
        <v>33</v>
      </c>
      <c r="D84" s="186"/>
      <c r="E84" s="56"/>
      <c r="F84" s="187">
        <v>45.902729000000001</v>
      </c>
      <c r="G84" s="187">
        <v>50.310481000000003</v>
      </c>
      <c r="H84" s="187">
        <v>0.99888390000000005</v>
      </c>
      <c r="I84" s="62">
        <v>0.99928947999999995</v>
      </c>
      <c r="J84" s="62">
        <v>3.9381440000000002E-3</v>
      </c>
      <c r="K84" s="188"/>
      <c r="L84" s="258"/>
      <c r="M84" s="258"/>
      <c r="N84" s="56"/>
      <c r="O84" s="28"/>
      <c r="P84" s="56"/>
      <c r="Q84" s="28"/>
      <c r="R84" s="132"/>
      <c r="S84" s="213"/>
      <c r="T84" s="294"/>
      <c r="U84" s="27" t="s">
        <v>33</v>
      </c>
      <c r="V84" s="186"/>
      <c r="W84" s="56"/>
      <c r="X84" s="187">
        <v>50.508839999999999</v>
      </c>
      <c r="Y84" s="187">
        <v>53.131791999999997</v>
      </c>
      <c r="Z84" s="187">
        <v>0.99891531</v>
      </c>
      <c r="AA84" s="62">
        <v>0.99941619000000004</v>
      </c>
      <c r="AB84" s="62">
        <v>2.3882128000000001E-3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4"/>
      <c r="AM84" s="86">
        <f t="shared" si="7"/>
        <v>4.6061109999999985</v>
      </c>
      <c r="AN84" s="121">
        <f t="shared" si="7"/>
        <v>2.8213109999999944</v>
      </c>
      <c r="AO84" s="121">
        <f t="shared" si="7"/>
        <v>3.1409999999953975E-5</v>
      </c>
      <c r="AP84" s="121">
        <f t="shared" si="7"/>
        <v>1.2671000000008537E-4</v>
      </c>
      <c r="AQ84" s="87">
        <f t="shared" si="7"/>
        <v>-1.5499312000000001E-3</v>
      </c>
      <c r="AR84" s="40" t="str">
        <f t="shared" si="7"/>
        <v/>
      </c>
      <c r="AS84" s="40" t="str">
        <f t="shared" si="6"/>
        <v/>
      </c>
      <c r="AT84" s="40" t="str">
        <f t="shared" si="6"/>
        <v/>
      </c>
      <c r="AX84" s="12"/>
      <c r="AZ84" s="12"/>
    </row>
    <row r="85" spans="2:52" ht="12.75" customHeight="1" x14ac:dyDescent="0.15">
      <c r="B85" s="294"/>
      <c r="C85" s="27" t="s">
        <v>34</v>
      </c>
      <c r="D85" s="186"/>
      <c r="E85" s="56"/>
      <c r="F85" s="187">
        <v>46.600577000000001</v>
      </c>
      <c r="G85" s="187">
        <v>51.068398999999999</v>
      </c>
      <c r="H85" s="187">
        <v>0.99901669000000004</v>
      </c>
      <c r="I85" s="62">
        <v>0.99937165999999999</v>
      </c>
      <c r="J85" s="62">
        <v>3.2570417999999999E-3</v>
      </c>
      <c r="K85" s="188"/>
      <c r="L85" s="258"/>
      <c r="M85" s="258"/>
      <c r="N85" s="56"/>
      <c r="O85" s="28"/>
      <c r="P85" s="56"/>
      <c r="Q85" s="28"/>
      <c r="R85" s="132"/>
      <c r="S85" s="213"/>
      <c r="T85" s="294"/>
      <c r="U85" s="27" t="s">
        <v>34</v>
      </c>
      <c r="V85" s="186"/>
      <c r="W85" s="56"/>
      <c r="X85" s="187">
        <v>52.202756999999998</v>
      </c>
      <c r="Y85" s="187">
        <v>54.603805000000001</v>
      </c>
      <c r="Z85" s="187">
        <v>0.99905029999999995</v>
      </c>
      <c r="AA85" s="62">
        <v>0.99954575000000001</v>
      </c>
      <c r="AB85" s="62">
        <v>1.7959838E-3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4"/>
      <c r="AM85" s="86">
        <f t="shared" si="7"/>
        <v>5.6021799999999971</v>
      </c>
      <c r="AN85" s="121">
        <f t="shared" si="7"/>
        <v>3.5354060000000018</v>
      </c>
      <c r="AO85" s="121">
        <f t="shared" si="7"/>
        <v>3.3609999999906215E-5</v>
      </c>
      <c r="AP85" s="121">
        <f t="shared" si="7"/>
        <v>1.7409000000001562E-4</v>
      </c>
      <c r="AQ85" s="87">
        <f t="shared" si="7"/>
        <v>-1.4610579999999999E-3</v>
      </c>
      <c r="AR85" s="40" t="str">
        <f t="shared" si="7"/>
        <v/>
      </c>
      <c r="AS85" s="40" t="str">
        <f t="shared" si="6"/>
        <v/>
      </c>
      <c r="AT85" s="40" t="str">
        <f t="shared" si="6"/>
        <v/>
      </c>
      <c r="AX85" s="12"/>
      <c r="AZ85" s="12"/>
    </row>
    <row r="86" spans="2:52" ht="12.75" customHeight="1" x14ac:dyDescent="0.15">
      <c r="B86" s="294"/>
      <c r="C86" s="27" t="s">
        <v>36</v>
      </c>
      <c r="D86" s="186"/>
      <c r="E86" s="56"/>
      <c r="F86" s="187">
        <v>47.697960000000002</v>
      </c>
      <c r="G86" s="187">
        <v>51.987194000000002</v>
      </c>
      <c r="H86" s="187">
        <v>0.99914267000000001</v>
      </c>
      <c r="I86" s="62">
        <v>0.9994461</v>
      </c>
      <c r="J86" s="62">
        <v>2.3858744999999998E-3</v>
      </c>
      <c r="K86" s="188"/>
      <c r="L86" s="258"/>
      <c r="M86" s="258"/>
      <c r="N86" s="56"/>
      <c r="O86" s="28"/>
      <c r="P86" s="56"/>
      <c r="Q86" s="28"/>
      <c r="R86" s="132"/>
      <c r="S86" s="213"/>
      <c r="T86" s="294"/>
      <c r="U86" s="27" t="s">
        <v>36</v>
      </c>
      <c r="V86" s="186"/>
      <c r="W86" s="56"/>
      <c r="X86" s="187">
        <v>54.140272000000003</v>
      </c>
      <c r="Y86" s="187">
        <v>56.356726999999999</v>
      </c>
      <c r="Z86" s="187">
        <v>0.99919402000000002</v>
      </c>
      <c r="AA86" s="62">
        <v>0.99969154999999998</v>
      </c>
      <c r="AB86" s="62">
        <v>1.0172547E-3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4"/>
      <c r="AM86" s="86">
        <f t="shared" si="7"/>
        <v>6.4423120000000011</v>
      </c>
      <c r="AN86" s="121">
        <f t="shared" si="7"/>
        <v>4.369532999999997</v>
      </c>
      <c r="AO86" s="121">
        <f t="shared" si="7"/>
        <v>5.1350000000005558E-5</v>
      </c>
      <c r="AP86" s="121">
        <f t="shared" si="7"/>
        <v>2.4544999999998041E-4</v>
      </c>
      <c r="AQ86" s="87">
        <f t="shared" si="7"/>
        <v>-1.3686197999999998E-3</v>
      </c>
      <c r="AR86" s="40" t="str">
        <f t="shared" si="7"/>
        <v/>
      </c>
      <c r="AS86" s="40" t="str">
        <f t="shared" si="6"/>
        <v/>
      </c>
      <c r="AT86" s="40" t="str">
        <f t="shared" si="6"/>
        <v/>
      </c>
      <c r="AX86" s="12"/>
      <c r="AZ86" s="12"/>
    </row>
    <row r="87" spans="2:52" ht="13.5" customHeight="1" thickBot="1" x14ac:dyDescent="0.2">
      <c r="B87" s="295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95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5"/>
      <c r="AM87" s="122" t="str">
        <f t="shared" si="7"/>
        <v/>
      </c>
      <c r="AN87" s="123" t="str">
        <f t="shared" si="7"/>
        <v/>
      </c>
      <c r="AO87" s="123" t="str">
        <f t="shared" si="7"/>
        <v/>
      </c>
      <c r="AP87" s="123" t="str">
        <f t="shared" si="7"/>
        <v/>
      </c>
      <c r="AQ87" s="124" t="str">
        <f t="shared" si="7"/>
        <v/>
      </c>
      <c r="AR87" s="40" t="str">
        <f t="shared" si="7"/>
        <v/>
      </c>
      <c r="AS87" s="40" t="str">
        <f t="shared" si="6"/>
        <v/>
      </c>
      <c r="AT87" s="40" t="str">
        <f t="shared" si="6"/>
        <v/>
      </c>
      <c r="AX87" s="12"/>
      <c r="AZ87" s="12"/>
    </row>
    <row r="88" spans="2:52" ht="13.5" customHeight="1" thickBot="1" x14ac:dyDescent="0.2">
      <c r="B88" s="293" t="s">
        <v>81</v>
      </c>
      <c r="C88" s="25" t="s">
        <v>32</v>
      </c>
      <c r="D88" s="39"/>
      <c r="E88" s="55"/>
      <c r="F88" s="96">
        <v>43.069201</v>
      </c>
      <c r="G88" s="96">
        <v>47.580437000000003</v>
      </c>
      <c r="H88" s="96">
        <v>0.99828766999999996</v>
      </c>
      <c r="I88" s="60">
        <v>0.99884985999999998</v>
      </c>
      <c r="J88" s="60">
        <v>7.9128979999999998E-3</v>
      </c>
      <c r="K88" s="61"/>
      <c r="L88" s="257"/>
      <c r="M88" s="257"/>
      <c r="N88" s="55"/>
      <c r="O88" s="26"/>
      <c r="P88" s="55"/>
      <c r="Q88" s="26"/>
      <c r="R88" s="131"/>
      <c r="S88" s="213"/>
      <c r="T88" s="293" t="s">
        <v>81</v>
      </c>
      <c r="U88" s="25" t="s">
        <v>32</v>
      </c>
      <c r="V88" s="39"/>
      <c r="W88" s="55"/>
      <c r="X88" s="96">
        <v>47.201706000000001</v>
      </c>
      <c r="Y88" s="96">
        <v>50.183639999999997</v>
      </c>
      <c r="Z88" s="96">
        <v>0.99829562999999999</v>
      </c>
      <c r="AA88" s="60">
        <v>0.99890794000000005</v>
      </c>
      <c r="AB88" s="60">
        <v>4.9322960000000001E-3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3" t="s">
        <v>81</v>
      </c>
      <c r="AM88" s="119">
        <f t="shared" si="7"/>
        <v>4.1325050000000019</v>
      </c>
      <c r="AN88" s="95">
        <f t="shared" si="7"/>
        <v>2.6032029999999935</v>
      </c>
      <c r="AO88" s="95">
        <f t="shared" si="7"/>
        <v>7.9600000000290549E-6</v>
      </c>
      <c r="AP88" s="95">
        <f t="shared" si="7"/>
        <v>5.8080000000071408E-5</v>
      </c>
      <c r="AQ88" s="120">
        <f t="shared" si="7"/>
        <v>-2.9806019999999997E-3</v>
      </c>
      <c r="AR88" s="37"/>
      <c r="AS88" s="233"/>
      <c r="AT88" s="37"/>
    </row>
    <row r="89" spans="2:52" ht="13.5" customHeight="1" x14ac:dyDescent="0.15">
      <c r="B89" s="294"/>
      <c r="C89" s="27" t="s">
        <v>33</v>
      </c>
      <c r="D89" s="186"/>
      <c r="E89" s="56"/>
      <c r="F89" s="187">
        <v>44.866109000000002</v>
      </c>
      <c r="G89" s="187">
        <v>49.488365999999999</v>
      </c>
      <c r="H89" s="187">
        <v>0.99882324</v>
      </c>
      <c r="I89" s="62">
        <v>0.99918362999999999</v>
      </c>
      <c r="J89" s="62">
        <v>4.7042673000000004E-3</v>
      </c>
      <c r="K89" s="188"/>
      <c r="L89" s="258"/>
      <c r="M89" s="258"/>
      <c r="N89" s="56"/>
      <c r="O89" s="28"/>
      <c r="P89" s="56"/>
      <c r="Q89" s="28"/>
      <c r="R89" s="132"/>
      <c r="S89" s="213"/>
      <c r="T89" s="294"/>
      <c r="U89" s="27" t="s">
        <v>33</v>
      </c>
      <c r="V89" s="186"/>
      <c r="W89" s="56"/>
      <c r="X89" s="187">
        <v>50.422977000000003</v>
      </c>
      <c r="Y89" s="187">
        <v>53.066079000000002</v>
      </c>
      <c r="Z89" s="187">
        <v>0.99884941000000005</v>
      </c>
      <c r="AA89" s="62">
        <v>0.99941281999999998</v>
      </c>
      <c r="AB89" s="62">
        <v>2.5350429999999998E-3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4"/>
      <c r="AM89" s="86">
        <f t="shared" si="7"/>
        <v>5.5568680000000015</v>
      </c>
      <c r="AN89" s="121">
        <f t="shared" si="7"/>
        <v>3.5777130000000028</v>
      </c>
      <c r="AO89" s="121">
        <f t="shared" si="7"/>
        <v>2.6170000000047544E-5</v>
      </c>
      <c r="AP89" s="121">
        <f t="shared" si="7"/>
        <v>2.2918999999999023E-4</v>
      </c>
      <c r="AQ89" s="87">
        <f t="shared" si="7"/>
        <v>-2.1692243000000005E-3</v>
      </c>
      <c r="AR89" s="37"/>
      <c r="AS89" s="233"/>
      <c r="AT89" s="37"/>
    </row>
    <row r="90" spans="2:52" ht="13.5" customHeight="1" x14ac:dyDescent="0.15">
      <c r="B90" s="294"/>
      <c r="C90" s="27" t="s">
        <v>34</v>
      </c>
      <c r="D90" s="186"/>
      <c r="E90" s="56"/>
      <c r="F90" s="187">
        <v>45.569203999999999</v>
      </c>
      <c r="G90" s="187">
        <v>50.113382999999999</v>
      </c>
      <c r="H90" s="187">
        <v>0.99896083999999996</v>
      </c>
      <c r="I90" s="62">
        <v>0.99926950000000003</v>
      </c>
      <c r="J90" s="62">
        <v>3.878065E-3</v>
      </c>
      <c r="K90" s="188"/>
      <c r="L90" s="258"/>
      <c r="M90" s="258"/>
      <c r="N90" s="56"/>
      <c r="O90" s="28"/>
      <c r="P90" s="56"/>
      <c r="Q90" s="28"/>
      <c r="R90" s="132"/>
      <c r="S90" s="213"/>
      <c r="T90" s="294"/>
      <c r="U90" s="27" t="s">
        <v>34</v>
      </c>
      <c r="V90" s="186"/>
      <c r="W90" s="56"/>
      <c r="X90" s="187">
        <v>52.107474000000003</v>
      </c>
      <c r="Y90" s="187">
        <v>54.531112999999998</v>
      </c>
      <c r="Z90" s="187">
        <v>0.99900840999999996</v>
      </c>
      <c r="AA90" s="62">
        <v>0.99954072999999999</v>
      </c>
      <c r="AB90" s="62">
        <v>1.7821620999999999E-3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4"/>
      <c r="AM90" s="86">
        <f t="shared" si="7"/>
        <v>6.5382700000000042</v>
      </c>
      <c r="AN90" s="121">
        <f t="shared" si="7"/>
        <v>4.4177299999999988</v>
      </c>
      <c r="AO90" s="121">
        <f t="shared" si="7"/>
        <v>4.7569999999996782E-5</v>
      </c>
      <c r="AP90" s="121">
        <f t="shared" si="7"/>
        <v>2.7122999999995567E-4</v>
      </c>
      <c r="AQ90" s="87">
        <f t="shared" si="7"/>
        <v>-2.0959029000000001E-3</v>
      </c>
      <c r="AR90" s="37"/>
      <c r="AS90" s="233"/>
      <c r="AT90" s="37"/>
    </row>
    <row r="91" spans="2:52" ht="13.5" customHeight="1" x14ac:dyDescent="0.15">
      <c r="B91" s="294"/>
      <c r="C91" s="27" t="s">
        <v>36</v>
      </c>
      <c r="D91" s="186"/>
      <c r="E91" s="56"/>
      <c r="F91" s="187">
        <v>46.522061999999998</v>
      </c>
      <c r="G91" s="187">
        <v>50.834240999999999</v>
      </c>
      <c r="H91" s="187">
        <v>0.99910019000000005</v>
      </c>
      <c r="I91" s="62">
        <v>0.99934805999999998</v>
      </c>
      <c r="J91" s="62">
        <v>3.0662427000000001E-3</v>
      </c>
      <c r="K91" s="188"/>
      <c r="L91" s="258"/>
      <c r="M91" s="258"/>
      <c r="N91" s="56"/>
      <c r="O91" s="28"/>
      <c r="P91" s="56"/>
      <c r="Q91" s="28"/>
      <c r="R91" s="132"/>
      <c r="S91" s="213"/>
      <c r="T91" s="294"/>
      <c r="U91" s="27" t="s">
        <v>36</v>
      </c>
      <c r="V91" s="186"/>
      <c r="W91" s="56"/>
      <c r="X91" s="187">
        <v>54.033942000000003</v>
      </c>
      <c r="Y91" s="187">
        <v>56.236902999999998</v>
      </c>
      <c r="Z91" s="187">
        <v>0.99915487999999997</v>
      </c>
      <c r="AA91" s="62">
        <v>0.99968396000000004</v>
      </c>
      <c r="AB91" s="62">
        <v>1.0528315999999999E-3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4"/>
      <c r="AM91" s="86">
        <f t="shared" si="7"/>
        <v>7.511880000000005</v>
      </c>
      <c r="AN91" s="121">
        <f t="shared" si="7"/>
        <v>5.4026619999999994</v>
      </c>
      <c r="AO91" s="121">
        <f t="shared" si="7"/>
        <v>5.4689999999912864E-5</v>
      </c>
      <c r="AP91" s="121">
        <f t="shared" si="7"/>
        <v>3.359000000000556E-4</v>
      </c>
      <c r="AQ91" s="87">
        <f t="shared" si="7"/>
        <v>-2.0134111000000001E-3</v>
      </c>
      <c r="AR91" s="37"/>
      <c r="AS91" s="233"/>
      <c r="AT91" s="37"/>
    </row>
    <row r="92" spans="2:52" ht="13.5" customHeight="1" thickBot="1" x14ac:dyDescent="0.2">
      <c r="B92" s="295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95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5"/>
      <c r="AM92" s="122" t="str">
        <f t="shared" si="7"/>
        <v/>
      </c>
      <c r="AN92" s="123" t="str">
        <f t="shared" si="7"/>
        <v/>
      </c>
      <c r="AO92" s="123" t="str">
        <f t="shared" si="7"/>
        <v/>
      </c>
      <c r="AP92" s="123" t="str">
        <f t="shared" si="7"/>
        <v/>
      </c>
      <c r="AQ92" s="124" t="str">
        <f t="shared" si="7"/>
        <v/>
      </c>
      <c r="AR92" s="37"/>
      <c r="AS92" s="233"/>
      <c r="AT92" s="37"/>
    </row>
    <row r="93" spans="2:52" ht="13.5" customHeight="1" thickBot="1" x14ac:dyDescent="0.2">
      <c r="B93" s="293" t="s">
        <v>82</v>
      </c>
      <c r="C93" s="25" t="s">
        <v>32</v>
      </c>
      <c r="D93" s="39"/>
      <c r="E93" s="55"/>
      <c r="F93" s="96">
        <v>41.130768000000003</v>
      </c>
      <c r="G93" s="96">
        <v>44.832684</v>
      </c>
      <c r="H93" s="96">
        <v>0.99737507000000003</v>
      </c>
      <c r="I93" s="60">
        <v>0.99803993999999996</v>
      </c>
      <c r="J93" s="60">
        <v>7.2592226999999999E-3</v>
      </c>
      <c r="K93" s="61"/>
      <c r="L93" s="257"/>
      <c r="M93" s="257"/>
      <c r="N93" s="55"/>
      <c r="O93" s="26"/>
      <c r="P93" s="55"/>
      <c r="Q93" s="26"/>
      <c r="R93" s="131"/>
      <c r="S93" s="213"/>
      <c r="T93" s="293" t="s">
        <v>82</v>
      </c>
      <c r="U93" s="25" t="s">
        <v>32</v>
      </c>
      <c r="V93" s="39"/>
      <c r="W93" s="55"/>
      <c r="X93" s="96">
        <v>42.775782999999997</v>
      </c>
      <c r="Y93" s="96">
        <v>46.980693000000002</v>
      </c>
      <c r="Z93" s="96">
        <v>0.99750643000000006</v>
      </c>
      <c r="AA93" s="60">
        <v>0.99819542999999999</v>
      </c>
      <c r="AB93" s="60">
        <v>6.0408789999999999E-3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3" t="s">
        <v>82</v>
      </c>
      <c r="AM93" s="119">
        <f t="shared" si="7"/>
        <v>1.6450149999999937</v>
      </c>
      <c r="AN93" s="95">
        <f t="shared" si="7"/>
        <v>2.1480090000000018</v>
      </c>
      <c r="AO93" s="95">
        <f t="shared" si="7"/>
        <v>1.3136000000002479E-4</v>
      </c>
      <c r="AP93" s="95">
        <f t="shared" si="7"/>
        <v>1.5549000000003588E-4</v>
      </c>
      <c r="AQ93" s="120">
        <f t="shared" si="7"/>
        <v>-1.2183437E-3</v>
      </c>
      <c r="AR93" s="37"/>
      <c r="AS93" s="233"/>
      <c r="AT93" s="37"/>
    </row>
    <row r="94" spans="2:52" ht="13.5" customHeight="1" x14ac:dyDescent="0.15">
      <c r="B94" s="294"/>
      <c r="C94" s="27" t="s">
        <v>33</v>
      </c>
      <c r="D94" s="186"/>
      <c r="E94" s="56"/>
      <c r="F94" s="187">
        <v>46.045074999999997</v>
      </c>
      <c r="G94" s="187">
        <v>49.689483000000003</v>
      </c>
      <c r="H94" s="187">
        <v>0.99856555000000002</v>
      </c>
      <c r="I94" s="62">
        <v>0.99923443999999995</v>
      </c>
      <c r="J94" s="62">
        <v>3.4571200000000002E-3</v>
      </c>
      <c r="K94" s="188"/>
      <c r="L94" s="258"/>
      <c r="M94" s="258"/>
      <c r="N94" s="56"/>
      <c r="O94" s="28"/>
      <c r="P94" s="56"/>
      <c r="Q94" s="28"/>
      <c r="R94" s="132"/>
      <c r="S94" s="213"/>
      <c r="T94" s="294"/>
      <c r="U94" s="27" t="s">
        <v>33</v>
      </c>
      <c r="V94" s="186"/>
      <c r="W94" s="56"/>
      <c r="X94" s="187">
        <v>49.248944999999999</v>
      </c>
      <c r="Y94" s="187">
        <v>52.193446999999999</v>
      </c>
      <c r="Z94" s="187">
        <v>0.99868469000000004</v>
      </c>
      <c r="AA94" s="62">
        <v>0.99937566</v>
      </c>
      <c r="AB94" s="62">
        <v>2.5218278000000002E-3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4"/>
      <c r="AM94" s="86">
        <f t="shared" si="7"/>
        <v>3.203870000000002</v>
      </c>
      <c r="AN94" s="121">
        <f t="shared" si="7"/>
        <v>2.5039639999999963</v>
      </c>
      <c r="AO94" s="121">
        <f t="shared" si="7"/>
        <v>1.1914000000001757E-4</v>
      </c>
      <c r="AP94" s="121">
        <f t="shared" si="7"/>
        <v>1.4122000000005297E-4</v>
      </c>
      <c r="AQ94" s="87">
        <f t="shared" si="7"/>
        <v>-9.3529219999999996E-4</v>
      </c>
      <c r="AR94" s="37"/>
      <c r="AS94" s="233"/>
      <c r="AT94" s="37"/>
    </row>
    <row r="95" spans="2:52" ht="13.5" customHeight="1" x14ac:dyDescent="0.15">
      <c r="B95" s="294"/>
      <c r="C95" s="27" t="s">
        <v>34</v>
      </c>
      <c r="D95" s="186"/>
      <c r="E95" s="56"/>
      <c r="F95" s="187">
        <v>47.339551</v>
      </c>
      <c r="G95" s="187">
        <v>51.288587</v>
      </c>
      <c r="H95" s="187">
        <v>0.99890106000000001</v>
      </c>
      <c r="I95" s="62">
        <v>0.99940319</v>
      </c>
      <c r="J95" s="62">
        <v>2.4917065E-3</v>
      </c>
      <c r="K95" s="188"/>
      <c r="L95" s="258"/>
      <c r="M95" s="258"/>
      <c r="N95" s="56"/>
      <c r="O95" s="28"/>
      <c r="P95" s="56"/>
      <c r="Q95" s="28"/>
      <c r="R95" s="132"/>
      <c r="S95" s="213"/>
      <c r="T95" s="294"/>
      <c r="U95" s="27" t="s">
        <v>34</v>
      </c>
      <c r="V95" s="186"/>
      <c r="W95" s="56"/>
      <c r="X95" s="187">
        <v>51.116574999999997</v>
      </c>
      <c r="Y95" s="187">
        <v>53.764800000000001</v>
      </c>
      <c r="Z95" s="187">
        <v>0.99896339999999995</v>
      </c>
      <c r="AA95" s="62">
        <v>0.99955998999999995</v>
      </c>
      <c r="AB95" s="62">
        <v>1.6327007E-3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4"/>
      <c r="AM95" s="86">
        <f t="shared" si="7"/>
        <v>3.7770239999999973</v>
      </c>
      <c r="AN95" s="121">
        <f t="shared" si="7"/>
        <v>2.4762130000000013</v>
      </c>
      <c r="AO95" s="121">
        <f t="shared" si="7"/>
        <v>6.2339999999938556E-5</v>
      </c>
      <c r="AP95" s="121">
        <f t="shared" si="7"/>
        <v>1.5679999999995697E-4</v>
      </c>
      <c r="AQ95" s="87">
        <f t="shared" si="7"/>
        <v>-8.5900579999999998E-4</v>
      </c>
      <c r="AR95" s="37"/>
      <c r="AS95" s="233"/>
      <c r="AT95" s="37"/>
    </row>
    <row r="96" spans="2:52" ht="13.5" customHeight="1" x14ac:dyDescent="0.15">
      <c r="B96" s="294"/>
      <c r="C96" s="27" t="s">
        <v>36</v>
      </c>
      <c r="D96" s="186"/>
      <c r="E96" s="56"/>
      <c r="F96" s="187">
        <v>48.817315999999998</v>
      </c>
      <c r="G96" s="187">
        <v>52.934004999999999</v>
      </c>
      <c r="H96" s="187">
        <v>0.99908578999999997</v>
      </c>
      <c r="I96" s="62">
        <v>0.99950444000000005</v>
      </c>
      <c r="J96" s="62">
        <v>1.9069352000000001E-3</v>
      </c>
      <c r="K96" s="188"/>
      <c r="L96" s="258"/>
      <c r="M96" s="258"/>
      <c r="N96" s="56"/>
      <c r="O96" s="28"/>
      <c r="P96" s="56"/>
      <c r="Q96" s="28"/>
      <c r="R96" s="132"/>
      <c r="S96" s="213"/>
      <c r="T96" s="294"/>
      <c r="U96" s="27" t="s">
        <v>36</v>
      </c>
      <c r="V96" s="186"/>
      <c r="W96" s="56"/>
      <c r="X96" s="187">
        <v>53.990487999999999</v>
      </c>
      <c r="Y96" s="187">
        <v>56.208736000000002</v>
      </c>
      <c r="Z96" s="187">
        <v>0.99915967000000006</v>
      </c>
      <c r="AA96" s="62">
        <v>0.99970638000000001</v>
      </c>
      <c r="AB96" s="62">
        <v>9.9206839999999995E-4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4"/>
      <c r="AM96" s="86">
        <f t="shared" si="7"/>
        <v>5.173172000000001</v>
      </c>
      <c r="AN96" s="121">
        <f t="shared" si="7"/>
        <v>3.2747310000000027</v>
      </c>
      <c r="AO96" s="121">
        <f t="shared" si="7"/>
        <v>7.3880000000081658E-5</v>
      </c>
      <c r="AP96" s="121">
        <f t="shared" si="7"/>
        <v>2.0193999999995604E-4</v>
      </c>
      <c r="AQ96" s="87">
        <f t="shared" si="7"/>
        <v>-9.1486680000000013E-4</v>
      </c>
      <c r="AR96" s="37"/>
      <c r="AS96" s="233"/>
      <c r="AT96" s="37"/>
    </row>
    <row r="97" spans="2:46" ht="13.5" customHeight="1" thickBot="1" x14ac:dyDescent="0.2">
      <c r="B97" s="295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95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5"/>
      <c r="AM97" s="122" t="str">
        <f t="shared" si="7"/>
        <v/>
      </c>
      <c r="AN97" s="123" t="str">
        <f t="shared" si="7"/>
        <v/>
      </c>
      <c r="AO97" s="123" t="str">
        <f t="shared" si="7"/>
        <v/>
      </c>
      <c r="AP97" s="123" t="str">
        <f t="shared" si="7"/>
        <v/>
      </c>
      <c r="AQ97" s="124" t="str">
        <f t="shared" si="7"/>
        <v/>
      </c>
      <c r="AR97" s="37"/>
      <c r="AS97" s="233"/>
      <c r="AT97" s="37"/>
    </row>
    <row r="98" spans="2:46" ht="13.5" customHeight="1" thickBot="1" x14ac:dyDescent="0.2">
      <c r="B98" s="293" t="s">
        <v>83</v>
      </c>
      <c r="C98" s="25" t="s">
        <v>32</v>
      </c>
      <c r="D98" s="39"/>
      <c r="E98" s="55"/>
      <c r="F98" s="96">
        <v>40.762335</v>
      </c>
      <c r="G98" s="96">
        <v>44.434503999999997</v>
      </c>
      <c r="H98" s="96">
        <v>0.99729352000000004</v>
      </c>
      <c r="I98" s="60">
        <v>0.99759304000000004</v>
      </c>
      <c r="J98" s="60">
        <v>8.1045890000000006E-3</v>
      </c>
      <c r="K98" s="61"/>
      <c r="L98" s="257"/>
      <c r="M98" s="257"/>
      <c r="N98" s="55"/>
      <c r="O98" s="26"/>
      <c r="P98" s="55"/>
      <c r="Q98" s="26"/>
      <c r="R98" s="131"/>
      <c r="S98" s="213"/>
      <c r="T98" s="293" t="s">
        <v>83</v>
      </c>
      <c r="U98" s="25" t="s">
        <v>32</v>
      </c>
      <c r="V98" s="39"/>
      <c r="W98" s="55"/>
      <c r="X98" s="96">
        <v>42.688414999999999</v>
      </c>
      <c r="Y98" s="96">
        <v>46.798150999999997</v>
      </c>
      <c r="Z98" s="96">
        <v>0.99740525999999996</v>
      </c>
      <c r="AA98" s="60">
        <v>0.99784108000000005</v>
      </c>
      <c r="AB98" s="60">
        <v>6.3433769999999999E-3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3" t="s">
        <v>83</v>
      </c>
      <c r="AM98" s="119">
        <f t="shared" si="7"/>
        <v>1.9260799999999989</v>
      </c>
      <c r="AN98" s="95">
        <f t="shared" si="7"/>
        <v>2.3636470000000003</v>
      </c>
      <c r="AO98" s="95">
        <f t="shared" si="7"/>
        <v>1.117399999999158E-4</v>
      </c>
      <c r="AP98" s="95">
        <f t="shared" si="7"/>
        <v>2.4804000000000492E-4</v>
      </c>
      <c r="AQ98" s="120">
        <f t="shared" si="7"/>
        <v>-1.7612120000000007E-3</v>
      </c>
      <c r="AR98" s="37"/>
      <c r="AS98" s="233"/>
      <c r="AT98" s="37"/>
    </row>
    <row r="99" spans="2:46" ht="13.5" customHeight="1" x14ac:dyDescent="0.15">
      <c r="B99" s="294"/>
      <c r="C99" s="27" t="s">
        <v>33</v>
      </c>
      <c r="D99" s="186"/>
      <c r="E99" s="56"/>
      <c r="F99" s="187">
        <v>45.574722000000001</v>
      </c>
      <c r="G99" s="187">
        <v>49.384556000000003</v>
      </c>
      <c r="H99" s="187">
        <v>0.99853846999999996</v>
      </c>
      <c r="I99" s="62">
        <v>0.99919511000000005</v>
      </c>
      <c r="J99" s="62">
        <v>3.825331E-3</v>
      </c>
      <c r="K99" s="188"/>
      <c r="L99" s="258"/>
      <c r="M99" s="258"/>
      <c r="N99" s="56"/>
      <c r="O99" s="28"/>
      <c r="P99" s="56"/>
      <c r="Q99" s="28"/>
      <c r="R99" s="132"/>
      <c r="S99" s="213"/>
      <c r="T99" s="294"/>
      <c r="U99" s="27" t="s">
        <v>33</v>
      </c>
      <c r="V99" s="186"/>
      <c r="W99" s="56"/>
      <c r="X99" s="187">
        <v>49.057136999999997</v>
      </c>
      <c r="Y99" s="187">
        <v>52.019055000000002</v>
      </c>
      <c r="Z99" s="187">
        <v>0.99863086999999995</v>
      </c>
      <c r="AA99" s="62">
        <v>0.99931643999999997</v>
      </c>
      <c r="AB99" s="62">
        <v>2.6535685E-3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4"/>
      <c r="AM99" s="86">
        <f t="shared" si="7"/>
        <v>3.482414999999996</v>
      </c>
      <c r="AN99" s="121">
        <f t="shared" si="7"/>
        <v>2.6344989999999981</v>
      </c>
      <c r="AO99" s="121">
        <f t="shared" si="7"/>
        <v>9.2399999999992488E-5</v>
      </c>
      <c r="AP99" s="121">
        <f t="shared" si="7"/>
        <v>1.2132999999991956E-4</v>
      </c>
      <c r="AQ99" s="87">
        <f t="shared" si="7"/>
        <v>-1.1717625E-3</v>
      </c>
      <c r="AR99" s="37"/>
      <c r="AS99" s="233"/>
      <c r="AT99" s="37"/>
    </row>
    <row r="100" spans="2:46" ht="13.5" customHeight="1" x14ac:dyDescent="0.15">
      <c r="B100" s="294"/>
      <c r="C100" s="27" t="s">
        <v>34</v>
      </c>
      <c r="D100" s="186"/>
      <c r="E100" s="56"/>
      <c r="F100" s="187">
        <v>46.8187</v>
      </c>
      <c r="G100" s="187">
        <v>50.939399999999999</v>
      </c>
      <c r="H100" s="187">
        <v>0.99888617000000002</v>
      </c>
      <c r="I100" s="62">
        <v>0.99933534000000002</v>
      </c>
      <c r="J100" s="62">
        <v>2.8395619999999999E-3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94"/>
      <c r="U100" s="27" t="s">
        <v>34</v>
      </c>
      <c r="V100" s="186"/>
      <c r="W100" s="56"/>
      <c r="X100" s="187">
        <v>51.353465</v>
      </c>
      <c r="Y100" s="187">
        <v>53.921312</v>
      </c>
      <c r="Z100" s="187">
        <v>0.99895500000000004</v>
      </c>
      <c r="AA100" s="62">
        <v>0.99954472999999999</v>
      </c>
      <c r="AB100" s="62">
        <v>1.7568129E-3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4"/>
      <c r="AM100" s="86">
        <f t="shared" si="7"/>
        <v>4.5347650000000002</v>
      </c>
      <c r="AN100" s="121">
        <f t="shared" si="7"/>
        <v>2.9819120000000012</v>
      </c>
      <c r="AO100" s="121">
        <f t="shared" si="7"/>
        <v>6.8830000000019709E-5</v>
      </c>
      <c r="AP100" s="121">
        <f t="shared" si="7"/>
        <v>2.0938999999997598E-4</v>
      </c>
      <c r="AQ100" s="87">
        <f t="shared" si="7"/>
        <v>-1.0827490999999999E-3</v>
      </c>
      <c r="AR100" s="37"/>
      <c r="AS100" s="233"/>
      <c r="AT100" s="37"/>
    </row>
    <row r="101" spans="2:46" ht="13.5" customHeight="1" x14ac:dyDescent="0.15">
      <c r="B101" s="294"/>
      <c r="C101" s="27" t="s">
        <v>36</v>
      </c>
      <c r="D101" s="186"/>
      <c r="E101" s="56"/>
      <c r="F101" s="187">
        <v>47.951523000000002</v>
      </c>
      <c r="G101" s="187">
        <v>52.183611999999997</v>
      </c>
      <c r="H101" s="187">
        <v>0.99907963</v>
      </c>
      <c r="I101" s="62">
        <v>0.99945764999999998</v>
      </c>
      <c r="J101" s="62">
        <v>2.2031657999999998E-3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94"/>
      <c r="U101" s="27" t="s">
        <v>36</v>
      </c>
      <c r="V101" s="186"/>
      <c r="W101" s="56"/>
      <c r="X101" s="187">
        <v>53.935267000000003</v>
      </c>
      <c r="Y101" s="187">
        <v>56.119729</v>
      </c>
      <c r="Z101" s="187">
        <v>0.99915414999999996</v>
      </c>
      <c r="AA101" s="62">
        <v>0.99970141999999995</v>
      </c>
      <c r="AB101" s="62">
        <v>1.0266889999999999E-3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4"/>
      <c r="AM101" s="86">
        <f t="shared" si="7"/>
        <v>5.9837440000000015</v>
      </c>
      <c r="AN101" s="121">
        <f t="shared" si="7"/>
        <v>3.936117000000003</v>
      </c>
      <c r="AO101" s="121">
        <f t="shared" si="7"/>
        <v>7.4519999999966835E-5</v>
      </c>
      <c r="AP101" s="121">
        <f t="shared" si="7"/>
        <v>2.4376999999997651E-4</v>
      </c>
      <c r="AQ101" s="87">
        <f t="shared" si="7"/>
        <v>-1.1764767999999999E-3</v>
      </c>
      <c r="AR101" s="37"/>
      <c r="AS101" s="233"/>
      <c r="AT101" s="37"/>
    </row>
    <row r="102" spans="2:46" ht="13.5" customHeight="1" thickBot="1" x14ac:dyDescent="0.2">
      <c r="B102" s="295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95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5"/>
      <c r="AM102" s="122" t="str">
        <f t="shared" si="7"/>
        <v/>
      </c>
      <c r="AN102" s="123" t="str">
        <f t="shared" si="7"/>
        <v/>
      </c>
      <c r="AO102" s="123" t="str">
        <f t="shared" si="7"/>
        <v/>
      </c>
      <c r="AP102" s="123" t="str">
        <f t="shared" si="7"/>
        <v/>
      </c>
      <c r="AQ102" s="124" t="str">
        <f t="shared" si="7"/>
        <v/>
      </c>
      <c r="AR102" s="37"/>
      <c r="AS102" s="233"/>
      <c r="AT102" s="37"/>
    </row>
    <row r="103" spans="2:46" ht="13.5" customHeight="1" thickBot="1" x14ac:dyDescent="0.2">
      <c r="B103" s="293" t="s">
        <v>84</v>
      </c>
      <c r="C103" s="25" t="s">
        <v>32</v>
      </c>
      <c r="D103" s="39"/>
      <c r="E103" s="55"/>
      <c r="F103" s="96">
        <v>41.351982999999997</v>
      </c>
      <c r="G103" s="96">
        <v>45.290464999999998</v>
      </c>
      <c r="H103" s="96">
        <v>0.99761703999999995</v>
      </c>
      <c r="I103" s="60">
        <v>0.99782243999999998</v>
      </c>
      <c r="J103" s="60">
        <v>9.3215750000000003E-3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93" t="s">
        <v>84</v>
      </c>
      <c r="U103" s="25" t="s">
        <v>32</v>
      </c>
      <c r="V103" s="39"/>
      <c r="W103" s="55"/>
      <c r="X103" s="96">
        <v>43.993051999999999</v>
      </c>
      <c r="Y103" s="96">
        <v>47.714075000000001</v>
      </c>
      <c r="Z103" s="96">
        <v>0.99765099000000002</v>
      </c>
      <c r="AA103" s="60">
        <v>0.99806306</v>
      </c>
      <c r="AB103" s="60">
        <v>6.6714175000000004E-3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3" t="s">
        <v>84</v>
      </c>
      <c r="AM103" s="119">
        <f t="shared" si="7"/>
        <v>2.6410690000000017</v>
      </c>
      <c r="AN103" s="95">
        <f t="shared" si="7"/>
        <v>2.4236100000000036</v>
      </c>
      <c r="AO103" s="95">
        <f t="shared" si="7"/>
        <v>3.3950000000060321E-5</v>
      </c>
      <c r="AP103" s="95">
        <f t="shared" si="7"/>
        <v>2.406200000000247E-4</v>
      </c>
      <c r="AQ103" s="120">
        <f t="shared" si="7"/>
        <v>-2.6501574999999999E-3</v>
      </c>
      <c r="AR103" s="37"/>
      <c r="AS103" s="233"/>
      <c r="AT103" s="37"/>
    </row>
    <row r="104" spans="2:46" ht="13.5" customHeight="1" x14ac:dyDescent="0.15">
      <c r="B104" s="294"/>
      <c r="C104" s="27" t="s">
        <v>33</v>
      </c>
      <c r="D104" s="186"/>
      <c r="E104" s="56"/>
      <c r="F104" s="187">
        <v>44.593060000000001</v>
      </c>
      <c r="G104" s="187">
        <v>48.618549999999999</v>
      </c>
      <c r="H104" s="187">
        <v>0.99853702</v>
      </c>
      <c r="I104" s="62">
        <v>0.99900964999999997</v>
      </c>
      <c r="J104" s="62">
        <v>4.6672733000000001E-3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94"/>
      <c r="U104" s="27" t="s">
        <v>33</v>
      </c>
      <c r="V104" s="186"/>
      <c r="W104" s="56"/>
      <c r="X104" s="187">
        <v>47.469856</v>
      </c>
      <c r="Y104" s="187">
        <v>50.743586000000001</v>
      </c>
      <c r="Z104" s="187">
        <v>0.99856597999999996</v>
      </c>
      <c r="AA104" s="62">
        <v>0.99916064000000004</v>
      </c>
      <c r="AB104" s="62">
        <v>3.2169311000000002E-3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4"/>
      <c r="AM104" s="86">
        <f t="shared" si="7"/>
        <v>2.8767959999999988</v>
      </c>
      <c r="AN104" s="121">
        <f t="shared" si="7"/>
        <v>2.1250360000000015</v>
      </c>
      <c r="AO104" s="121">
        <f t="shared" si="7"/>
        <v>2.895999999996679E-5</v>
      </c>
      <c r="AP104" s="121">
        <f t="shared" si="7"/>
        <v>1.5099000000007301E-4</v>
      </c>
      <c r="AQ104" s="87">
        <f t="shared" si="7"/>
        <v>-1.4503421999999999E-3</v>
      </c>
      <c r="AR104" s="37"/>
      <c r="AS104" s="233"/>
      <c r="AT104" s="37"/>
    </row>
    <row r="105" spans="2:46" ht="13.5" customHeight="1" x14ac:dyDescent="0.15">
      <c r="B105" s="294"/>
      <c r="C105" s="27" t="s">
        <v>34</v>
      </c>
      <c r="D105" s="186"/>
      <c r="E105" s="56"/>
      <c r="F105" s="187">
        <v>45.662585</v>
      </c>
      <c r="G105" s="187">
        <v>49.840752000000002</v>
      </c>
      <c r="H105" s="187">
        <v>0.99882439999999995</v>
      </c>
      <c r="I105" s="62">
        <v>0.99921819000000001</v>
      </c>
      <c r="J105" s="62">
        <v>3.5761409000000001E-3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94"/>
      <c r="U105" s="27" t="s">
        <v>34</v>
      </c>
      <c r="V105" s="186"/>
      <c r="W105" s="56"/>
      <c r="X105" s="187">
        <v>50.694496000000001</v>
      </c>
      <c r="Y105" s="187">
        <v>53.367789000000002</v>
      </c>
      <c r="Z105" s="187">
        <v>0.99888167999999999</v>
      </c>
      <c r="AA105" s="62">
        <v>0.99949562999999997</v>
      </c>
      <c r="AB105" s="62">
        <v>2.1440126E-3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4"/>
      <c r="AM105" s="86">
        <f t="shared" si="7"/>
        <v>5.0319110000000009</v>
      </c>
      <c r="AN105" s="121">
        <f t="shared" si="7"/>
        <v>3.527037</v>
      </c>
      <c r="AO105" s="121">
        <f t="shared" si="7"/>
        <v>5.7280000000048403E-5</v>
      </c>
      <c r="AP105" s="121">
        <f t="shared" si="7"/>
        <v>2.7743999999996216E-4</v>
      </c>
      <c r="AQ105" s="87">
        <f t="shared" si="7"/>
        <v>-1.4321283000000001E-3</v>
      </c>
      <c r="AR105" s="37"/>
      <c r="AS105" s="233"/>
      <c r="AT105" s="37"/>
    </row>
    <row r="106" spans="2:46" ht="13.5" customHeight="1" x14ac:dyDescent="0.15">
      <c r="B106" s="294"/>
      <c r="C106" s="27" t="s">
        <v>36</v>
      </c>
      <c r="D106" s="186"/>
      <c r="E106" s="56"/>
      <c r="F106" s="187">
        <v>46.711302000000003</v>
      </c>
      <c r="G106" s="187">
        <v>51.001215999999999</v>
      </c>
      <c r="H106" s="187">
        <v>0.99899274999999998</v>
      </c>
      <c r="I106" s="62">
        <v>0.99937421000000004</v>
      </c>
      <c r="J106" s="62">
        <v>2.7700252999999998E-3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94"/>
      <c r="U106" s="27" t="s">
        <v>36</v>
      </c>
      <c r="V106" s="186"/>
      <c r="W106" s="56"/>
      <c r="X106" s="187">
        <v>52.722749</v>
      </c>
      <c r="Y106" s="187">
        <v>55.126826999999999</v>
      </c>
      <c r="Z106" s="187">
        <v>0.99906618000000003</v>
      </c>
      <c r="AA106" s="62">
        <v>0.99966721000000003</v>
      </c>
      <c r="AB106" s="62">
        <v>1.1877416E-3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4"/>
      <c r="AM106" s="86">
        <f t="shared" si="7"/>
        <v>6.0114469999999969</v>
      </c>
      <c r="AN106" s="121">
        <f t="shared" si="7"/>
        <v>4.1256109999999993</v>
      </c>
      <c r="AO106" s="121">
        <f t="shared" si="7"/>
        <v>7.3430000000040963E-5</v>
      </c>
      <c r="AP106" s="121">
        <f t="shared" si="7"/>
        <v>2.9299999999998771E-4</v>
      </c>
      <c r="AQ106" s="87">
        <f t="shared" si="7"/>
        <v>-1.5822836999999999E-3</v>
      </c>
      <c r="AR106" s="37"/>
      <c r="AS106" s="233"/>
      <c r="AT106" s="37"/>
    </row>
    <row r="107" spans="2:46" ht="13.5" customHeight="1" thickBot="1" x14ac:dyDescent="0.2">
      <c r="B107" s="295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95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5"/>
      <c r="AM107" s="122" t="str">
        <f t="shared" si="7"/>
        <v/>
      </c>
      <c r="AN107" s="123" t="str">
        <f t="shared" si="7"/>
        <v/>
      </c>
      <c r="AO107" s="123" t="str">
        <f t="shared" si="7"/>
        <v/>
      </c>
      <c r="AP107" s="123" t="str">
        <f t="shared" si="7"/>
        <v/>
      </c>
      <c r="AQ107" s="124" t="str">
        <f t="shared" si="7"/>
        <v/>
      </c>
      <c r="AR107" s="37"/>
      <c r="AS107" s="233"/>
      <c r="AT107" s="37"/>
    </row>
    <row r="108" spans="2:46" ht="13.5" customHeight="1" thickBot="1" x14ac:dyDescent="0.2">
      <c r="B108" s="293" t="s">
        <v>85</v>
      </c>
      <c r="C108" s="25" t="s">
        <v>32</v>
      </c>
      <c r="D108" s="39"/>
      <c r="E108" s="55"/>
      <c r="F108" s="96">
        <v>41.634140000000002</v>
      </c>
      <c r="G108" s="96">
        <v>45.674196000000002</v>
      </c>
      <c r="H108" s="96">
        <v>0.99767428999999996</v>
      </c>
      <c r="I108" s="60">
        <v>0.99809291</v>
      </c>
      <c r="J108" s="60">
        <v>9.4710609999999994E-3</v>
      </c>
      <c r="K108" s="61"/>
      <c r="L108" s="257"/>
      <c r="M108" s="257"/>
      <c r="N108" s="55"/>
      <c r="O108" s="26"/>
      <c r="P108" s="55"/>
      <c r="Q108" s="26"/>
      <c r="R108" s="131"/>
      <c r="S108" s="213"/>
      <c r="T108" s="293" t="s">
        <v>85</v>
      </c>
      <c r="U108" s="25" t="s">
        <v>32</v>
      </c>
      <c r="V108" s="39"/>
      <c r="W108" s="55"/>
      <c r="X108" s="96">
        <v>44.687761000000002</v>
      </c>
      <c r="Y108" s="96">
        <v>48.359912999999999</v>
      </c>
      <c r="Z108" s="96">
        <v>0.99769980000000003</v>
      </c>
      <c r="AA108" s="60">
        <v>0.99832465000000004</v>
      </c>
      <c r="AB108" s="60">
        <v>6.5872680000000003E-3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3" t="s">
        <v>85</v>
      </c>
      <c r="AM108" s="119">
        <f t="shared" si="7"/>
        <v>3.0536209999999997</v>
      </c>
      <c r="AN108" s="95">
        <f t="shared" si="7"/>
        <v>2.6857169999999968</v>
      </c>
      <c r="AO108" s="95">
        <f t="shared" si="7"/>
        <v>2.5510000000061872E-5</v>
      </c>
      <c r="AP108" s="95">
        <f t="shared" si="7"/>
        <v>2.3174000000003581E-4</v>
      </c>
      <c r="AQ108" s="120">
        <f t="shared" si="7"/>
        <v>-2.8837929999999991E-3</v>
      </c>
      <c r="AR108" s="37"/>
      <c r="AS108" s="233"/>
      <c r="AT108" s="37"/>
    </row>
    <row r="109" spans="2:46" ht="13.5" customHeight="1" x14ac:dyDescent="0.15">
      <c r="B109" s="294"/>
      <c r="C109" s="27" t="s">
        <v>33</v>
      </c>
      <c r="D109" s="186"/>
      <c r="E109" s="56"/>
      <c r="F109" s="187">
        <v>44.639823999999997</v>
      </c>
      <c r="G109" s="187">
        <v>48.715353999999998</v>
      </c>
      <c r="H109" s="187">
        <v>0.99859359999999997</v>
      </c>
      <c r="I109" s="62">
        <v>0.99905776000000002</v>
      </c>
      <c r="J109" s="62">
        <v>4.8525260000000002E-3</v>
      </c>
      <c r="K109" s="188"/>
      <c r="L109" s="258"/>
      <c r="M109" s="258"/>
      <c r="N109" s="56"/>
      <c r="O109" s="28"/>
      <c r="P109" s="56"/>
      <c r="Q109" s="28"/>
      <c r="R109" s="132"/>
      <c r="S109" s="213"/>
      <c r="T109" s="294"/>
      <c r="U109" s="27" t="s">
        <v>33</v>
      </c>
      <c r="V109" s="186"/>
      <c r="W109" s="56"/>
      <c r="X109" s="187">
        <v>47.757784000000001</v>
      </c>
      <c r="Y109" s="187">
        <v>50.965654000000001</v>
      </c>
      <c r="Z109" s="187">
        <v>0.99863217999999998</v>
      </c>
      <c r="AA109" s="62">
        <v>0.99920474999999997</v>
      </c>
      <c r="AB109" s="62">
        <v>3.3542435E-3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4"/>
      <c r="AM109" s="86">
        <f t="shared" si="7"/>
        <v>3.1179600000000036</v>
      </c>
      <c r="AN109" s="121">
        <f t="shared" si="7"/>
        <v>2.2503000000000029</v>
      </c>
      <c r="AO109" s="121">
        <f t="shared" si="7"/>
        <v>3.8580000000010273E-5</v>
      </c>
      <c r="AP109" s="121">
        <f t="shared" si="7"/>
        <v>1.4698999999995799E-4</v>
      </c>
      <c r="AQ109" s="87">
        <f t="shared" si="7"/>
        <v>-1.4982825000000003E-3</v>
      </c>
      <c r="AR109" s="37"/>
      <c r="AS109" s="233"/>
      <c r="AT109" s="37"/>
    </row>
    <row r="110" spans="2:46" ht="13.5" customHeight="1" x14ac:dyDescent="0.15">
      <c r="B110" s="294"/>
      <c r="C110" s="27" t="s">
        <v>34</v>
      </c>
      <c r="D110" s="186"/>
      <c r="E110" s="56"/>
      <c r="F110" s="187">
        <v>45.733648000000002</v>
      </c>
      <c r="G110" s="187">
        <v>49.961461999999997</v>
      </c>
      <c r="H110" s="187">
        <v>0.99885312000000004</v>
      </c>
      <c r="I110" s="62">
        <v>0.99925755999999999</v>
      </c>
      <c r="J110" s="62">
        <v>3.728879E-3</v>
      </c>
      <c r="K110" s="188"/>
      <c r="L110" s="258"/>
      <c r="M110" s="258"/>
      <c r="N110" s="56"/>
      <c r="O110" s="28"/>
      <c r="P110" s="56"/>
      <c r="Q110" s="28"/>
      <c r="R110" s="132"/>
      <c r="S110" s="213"/>
      <c r="T110" s="294"/>
      <c r="U110" s="27" t="s">
        <v>34</v>
      </c>
      <c r="V110" s="186"/>
      <c r="W110" s="56"/>
      <c r="X110" s="187">
        <v>50.972219000000003</v>
      </c>
      <c r="Y110" s="187">
        <v>53.598888000000002</v>
      </c>
      <c r="Z110" s="187">
        <v>0.99890396000000004</v>
      </c>
      <c r="AA110" s="62">
        <v>0.99951188000000002</v>
      </c>
      <c r="AB110" s="62">
        <v>2.2032854999999999E-3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4"/>
      <c r="AM110" s="86">
        <f t="shared" si="7"/>
        <v>5.2385710000000003</v>
      </c>
      <c r="AN110" s="121">
        <f t="shared" si="7"/>
        <v>3.6374260000000049</v>
      </c>
      <c r="AO110" s="121">
        <f t="shared" si="7"/>
        <v>5.0839999999996444E-5</v>
      </c>
      <c r="AP110" s="121">
        <f t="shared" si="7"/>
        <v>2.5432000000003008E-4</v>
      </c>
      <c r="AQ110" s="87">
        <f t="shared" si="7"/>
        <v>-1.5255935000000002E-3</v>
      </c>
      <c r="AR110" s="37"/>
      <c r="AS110" s="233"/>
      <c r="AT110" s="37"/>
    </row>
    <row r="111" spans="2:46" ht="13.5" customHeight="1" x14ac:dyDescent="0.15">
      <c r="B111" s="294"/>
      <c r="C111" s="27" t="s">
        <v>36</v>
      </c>
      <c r="D111" s="186"/>
      <c r="E111" s="56"/>
      <c r="F111" s="187">
        <v>46.638840000000002</v>
      </c>
      <c r="G111" s="187">
        <v>50.982298999999998</v>
      </c>
      <c r="H111" s="187">
        <v>0.99903503000000005</v>
      </c>
      <c r="I111" s="62">
        <v>0.99938497000000004</v>
      </c>
      <c r="J111" s="62">
        <v>2.8977995000000001E-3</v>
      </c>
      <c r="K111" s="188"/>
      <c r="L111" s="258"/>
      <c r="M111" s="258"/>
      <c r="N111" s="56"/>
      <c r="O111" s="28"/>
      <c r="P111" s="56"/>
      <c r="Q111" s="28"/>
      <c r="R111" s="132"/>
      <c r="S111" s="213"/>
      <c r="T111" s="294"/>
      <c r="U111" s="27" t="s">
        <v>36</v>
      </c>
      <c r="V111" s="186"/>
      <c r="W111" s="56"/>
      <c r="X111" s="187">
        <v>52.831021</v>
      </c>
      <c r="Y111" s="187">
        <v>55.268816000000001</v>
      </c>
      <c r="Z111" s="187">
        <v>0.99910001000000004</v>
      </c>
      <c r="AA111" s="62">
        <v>0.99967216000000003</v>
      </c>
      <c r="AB111" s="62">
        <v>1.2261523E-3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4"/>
      <c r="AM111" s="86">
        <f t="shared" si="7"/>
        <v>6.1921809999999979</v>
      </c>
      <c r="AN111" s="121">
        <f t="shared" si="7"/>
        <v>4.2865170000000035</v>
      </c>
      <c r="AO111" s="121">
        <f t="shared" si="7"/>
        <v>6.4979999999992266E-5</v>
      </c>
      <c r="AP111" s="121">
        <f t="shared" si="7"/>
        <v>2.8718999999999273E-4</v>
      </c>
      <c r="AQ111" s="87">
        <f t="shared" si="7"/>
        <v>-1.6716472000000001E-3</v>
      </c>
      <c r="AR111" s="37"/>
      <c r="AS111" s="233"/>
      <c r="AT111" s="37"/>
    </row>
    <row r="112" spans="2:46" ht="13.5" customHeight="1" thickBot="1" x14ac:dyDescent="0.2">
      <c r="B112" s="295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95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5"/>
      <c r="AM112" s="122" t="str">
        <f t="shared" si="7"/>
        <v/>
      </c>
      <c r="AN112" s="123" t="str">
        <f t="shared" si="7"/>
        <v/>
      </c>
      <c r="AO112" s="123" t="str">
        <f t="shared" si="7"/>
        <v/>
      </c>
      <c r="AP112" s="123" t="str">
        <f t="shared" si="7"/>
        <v/>
      </c>
      <c r="AQ112" s="124" t="str">
        <f t="shared" si="7"/>
        <v/>
      </c>
      <c r="AR112" s="37"/>
      <c r="AS112" s="233"/>
      <c r="AT112" s="37"/>
    </row>
    <row r="113" spans="2:46" ht="13.5" customHeight="1" thickBot="1" x14ac:dyDescent="0.2">
      <c r="B113" s="293" t="s">
        <v>86</v>
      </c>
      <c r="C113" s="25" t="s">
        <v>32</v>
      </c>
      <c r="D113" s="39"/>
      <c r="E113" s="55"/>
      <c r="F113" s="96">
        <v>41.760463999999999</v>
      </c>
      <c r="G113" s="96">
        <v>46.498112999999996</v>
      </c>
      <c r="H113" s="96">
        <v>0.99821638999999995</v>
      </c>
      <c r="I113" s="60">
        <v>0.99882948999999999</v>
      </c>
      <c r="J113" s="60">
        <v>1.0200888E-2</v>
      </c>
      <c r="K113" s="61"/>
      <c r="L113" s="257"/>
      <c r="M113" s="257"/>
      <c r="N113" s="55"/>
      <c r="O113" s="26"/>
      <c r="P113" s="55"/>
      <c r="Q113" s="26"/>
      <c r="R113" s="131"/>
      <c r="S113" s="213"/>
      <c r="T113" s="293" t="s">
        <v>86</v>
      </c>
      <c r="U113" s="25" t="s">
        <v>32</v>
      </c>
      <c r="V113" s="39"/>
      <c r="W113" s="55"/>
      <c r="X113" s="96">
        <v>46.990878000000002</v>
      </c>
      <c r="Y113" s="96">
        <v>50.225006999999998</v>
      </c>
      <c r="Z113" s="96">
        <v>0.99823660000000003</v>
      </c>
      <c r="AA113" s="60">
        <v>0.99904985000000002</v>
      </c>
      <c r="AB113" s="60">
        <v>5.3893802999999997E-3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3" t="s">
        <v>86</v>
      </c>
      <c r="AM113" s="119">
        <f t="shared" si="7"/>
        <v>5.2304140000000032</v>
      </c>
      <c r="AN113" s="95">
        <f t="shared" si="7"/>
        <v>3.7268940000000015</v>
      </c>
      <c r="AO113" s="95">
        <f t="shared" si="7"/>
        <v>2.0210000000076001E-5</v>
      </c>
      <c r="AP113" s="95">
        <f t="shared" si="7"/>
        <v>2.2036000000003053E-4</v>
      </c>
      <c r="AQ113" s="120">
        <f t="shared" si="7"/>
        <v>-4.8115077000000003E-3</v>
      </c>
      <c r="AR113" s="37"/>
      <c r="AS113" s="233"/>
      <c r="AT113" s="37"/>
    </row>
    <row r="114" spans="2:46" ht="13.5" customHeight="1" x14ac:dyDescent="0.15">
      <c r="B114" s="294"/>
      <c r="C114" s="27" t="s">
        <v>33</v>
      </c>
      <c r="D114" s="186"/>
      <c r="E114" s="56"/>
      <c r="F114" s="187">
        <v>44.298481000000002</v>
      </c>
      <c r="G114" s="187">
        <v>49.024330999999997</v>
      </c>
      <c r="H114" s="187">
        <v>0.99881637000000001</v>
      </c>
      <c r="I114" s="62">
        <v>0.99919652000000003</v>
      </c>
      <c r="J114" s="62">
        <v>5.7500049999999999E-3</v>
      </c>
      <c r="K114" s="188"/>
      <c r="L114" s="258"/>
      <c r="M114" s="258"/>
      <c r="N114" s="56"/>
      <c r="O114" s="28"/>
      <c r="P114" s="56"/>
      <c r="Q114" s="28"/>
      <c r="R114" s="132"/>
      <c r="S114" s="213"/>
      <c r="T114" s="294"/>
      <c r="U114" s="27" t="s">
        <v>33</v>
      </c>
      <c r="V114" s="186"/>
      <c r="W114" s="56"/>
      <c r="X114" s="187">
        <v>50.362234999999998</v>
      </c>
      <c r="Y114" s="187">
        <v>53.184068000000003</v>
      </c>
      <c r="Z114" s="187">
        <v>0.99885084000000002</v>
      </c>
      <c r="AA114" s="62">
        <v>0.99946427000000004</v>
      </c>
      <c r="AB114" s="62">
        <v>2.7893477E-3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4"/>
      <c r="AM114" s="86">
        <f t="shared" si="7"/>
        <v>6.0637539999999959</v>
      </c>
      <c r="AN114" s="121">
        <f t="shared" si="7"/>
        <v>4.1597370000000069</v>
      </c>
      <c r="AO114" s="121">
        <f t="shared" si="7"/>
        <v>3.447000000000866E-5</v>
      </c>
      <c r="AP114" s="121">
        <f t="shared" si="7"/>
        <v>2.6775000000001103E-4</v>
      </c>
      <c r="AQ114" s="87">
        <f t="shared" si="7"/>
        <v>-2.9606572999999999E-3</v>
      </c>
      <c r="AR114" s="37"/>
      <c r="AS114" s="233"/>
      <c r="AT114" s="37"/>
    </row>
    <row r="115" spans="2:46" ht="13.5" customHeight="1" x14ac:dyDescent="0.15">
      <c r="B115" s="294"/>
      <c r="C115" s="27" t="s">
        <v>34</v>
      </c>
      <c r="D115" s="186"/>
      <c r="E115" s="56"/>
      <c r="F115" s="187">
        <v>44.972769</v>
      </c>
      <c r="G115" s="187">
        <v>49.525545999999999</v>
      </c>
      <c r="H115" s="187">
        <v>0.99899470000000001</v>
      </c>
      <c r="I115" s="62">
        <v>0.99926811000000004</v>
      </c>
      <c r="J115" s="62">
        <v>4.845561E-3</v>
      </c>
      <c r="K115" s="188"/>
      <c r="L115" s="258"/>
      <c r="M115" s="258"/>
      <c r="N115" s="56"/>
      <c r="O115" s="28"/>
      <c r="P115" s="56"/>
      <c r="Q115" s="28"/>
      <c r="R115" s="132"/>
      <c r="S115" s="213"/>
      <c r="T115" s="294"/>
      <c r="U115" s="27" t="s">
        <v>34</v>
      </c>
      <c r="V115" s="186"/>
      <c r="W115" s="56"/>
      <c r="X115" s="187">
        <v>52.129142000000002</v>
      </c>
      <c r="Y115" s="187">
        <v>54.703335000000003</v>
      </c>
      <c r="Z115" s="187">
        <v>0.99904576</v>
      </c>
      <c r="AA115" s="62">
        <v>0.99959770999999997</v>
      </c>
      <c r="AB115" s="62">
        <v>1.9490037E-3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4"/>
      <c r="AM115" s="86">
        <f t="shared" si="7"/>
        <v>7.1563730000000021</v>
      </c>
      <c r="AN115" s="121">
        <f t="shared" si="7"/>
        <v>5.1777890000000042</v>
      </c>
      <c r="AO115" s="121">
        <f t="shared" si="7"/>
        <v>5.1059999999991668E-5</v>
      </c>
      <c r="AP115" s="121">
        <f t="shared" si="7"/>
        <v>3.2959999999992995E-4</v>
      </c>
      <c r="AQ115" s="87">
        <f t="shared" si="7"/>
        <v>-2.8965572999999998E-3</v>
      </c>
      <c r="AR115" s="37"/>
      <c r="AS115" s="233"/>
      <c r="AT115" s="37"/>
    </row>
    <row r="116" spans="2:46" ht="13.5" customHeight="1" x14ac:dyDescent="0.15">
      <c r="B116" s="294"/>
      <c r="C116" s="27" t="s">
        <v>36</v>
      </c>
      <c r="D116" s="186"/>
      <c r="E116" s="56"/>
      <c r="F116" s="187">
        <v>45.886665999999998</v>
      </c>
      <c r="G116" s="187">
        <v>50.299796000000001</v>
      </c>
      <c r="H116" s="187">
        <v>0.99913680000000005</v>
      </c>
      <c r="I116" s="62">
        <v>0.99936005999999999</v>
      </c>
      <c r="J116" s="62">
        <v>4.0694334999999996E-3</v>
      </c>
      <c r="K116" s="188"/>
      <c r="L116" s="258"/>
      <c r="M116" s="258"/>
      <c r="N116" s="56"/>
      <c r="O116" s="28"/>
      <c r="P116" s="56"/>
      <c r="Q116" s="28"/>
      <c r="R116" s="132"/>
      <c r="S116" s="213"/>
      <c r="T116" s="294"/>
      <c r="U116" s="27" t="s">
        <v>36</v>
      </c>
      <c r="V116" s="186"/>
      <c r="W116" s="56"/>
      <c r="X116" s="187">
        <v>53.993524000000001</v>
      </c>
      <c r="Y116" s="187">
        <v>56.382154</v>
      </c>
      <c r="Z116" s="187">
        <v>0.99920125999999998</v>
      </c>
      <c r="AA116" s="62">
        <v>0.99972251999999995</v>
      </c>
      <c r="AB116" s="62">
        <v>1.1366175000000001E-3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4"/>
      <c r="AM116" s="86">
        <f t="shared" si="7"/>
        <v>8.1068580000000026</v>
      </c>
      <c r="AN116" s="121">
        <f t="shared" si="7"/>
        <v>6.0823579999999993</v>
      </c>
      <c r="AO116" s="121">
        <f t="shared" si="7"/>
        <v>6.4459999999932904E-5</v>
      </c>
      <c r="AP116" s="121">
        <f t="shared" si="7"/>
        <v>3.6245999999995338E-4</v>
      </c>
      <c r="AQ116" s="87">
        <f t="shared" si="7"/>
        <v>-2.9328159999999995E-3</v>
      </c>
      <c r="AR116" s="37"/>
      <c r="AS116" s="233"/>
      <c r="AT116" s="37"/>
    </row>
    <row r="117" spans="2:46" ht="13.5" customHeight="1" thickBot="1" x14ac:dyDescent="0.2">
      <c r="B117" s="295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95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5"/>
      <c r="AM117" s="122" t="str">
        <f t="shared" si="7"/>
        <v/>
      </c>
      <c r="AN117" s="123" t="str">
        <f t="shared" si="7"/>
        <v/>
      </c>
      <c r="AO117" s="123" t="str">
        <f t="shared" si="7"/>
        <v/>
      </c>
      <c r="AP117" s="123" t="str">
        <f t="shared" si="7"/>
        <v/>
      </c>
      <c r="AQ117" s="124" t="str">
        <f t="shared" si="7"/>
        <v/>
      </c>
      <c r="AR117" s="37"/>
      <c r="AS117" s="233"/>
      <c r="AT117" s="37"/>
    </row>
    <row r="118" spans="2:46" ht="13.5" customHeight="1" thickBot="1" x14ac:dyDescent="0.2">
      <c r="B118" s="293" t="s">
        <v>87</v>
      </c>
      <c r="C118" s="25" t="s">
        <v>32</v>
      </c>
      <c r="D118" s="39"/>
      <c r="E118" s="55"/>
      <c r="F118" s="96">
        <v>41.784027000000002</v>
      </c>
      <c r="G118" s="96">
        <v>46.444870000000002</v>
      </c>
      <c r="H118" s="96">
        <v>0.99819464000000002</v>
      </c>
      <c r="I118" s="60">
        <v>0.99877930000000004</v>
      </c>
      <c r="J118" s="60">
        <v>1.0781094E-2</v>
      </c>
      <c r="K118" s="61"/>
      <c r="L118" s="257"/>
      <c r="M118" s="257"/>
      <c r="N118" s="55"/>
      <c r="O118" s="26"/>
      <c r="P118" s="55"/>
      <c r="Q118" s="26"/>
      <c r="R118" s="131"/>
      <c r="S118" s="213"/>
      <c r="T118" s="293" t="s">
        <v>87</v>
      </c>
      <c r="U118" s="25" t="s">
        <v>32</v>
      </c>
      <c r="V118" s="39"/>
      <c r="W118" s="55"/>
      <c r="X118" s="96">
        <v>47.002758999999998</v>
      </c>
      <c r="Y118" s="96">
        <v>50.201411999999998</v>
      </c>
      <c r="Z118" s="96">
        <v>0.99822</v>
      </c>
      <c r="AA118" s="60">
        <v>0.99902120999999999</v>
      </c>
      <c r="AB118" s="60">
        <v>5.9020410000000002E-3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3" t="s">
        <v>87</v>
      </c>
      <c r="AM118" s="119">
        <f t="shared" si="7"/>
        <v>5.2187319999999957</v>
      </c>
      <c r="AN118" s="95">
        <f t="shared" si="7"/>
        <v>3.7565419999999961</v>
      </c>
      <c r="AO118" s="95">
        <f t="shared" si="7"/>
        <v>2.5359999999974292E-5</v>
      </c>
      <c r="AP118" s="95">
        <f t="shared" si="7"/>
        <v>2.4190999999995633E-4</v>
      </c>
      <c r="AQ118" s="120">
        <f t="shared" si="7"/>
        <v>-4.8790529999999995E-3</v>
      </c>
      <c r="AR118" s="37"/>
      <c r="AS118" s="233"/>
      <c r="AT118" s="37"/>
    </row>
    <row r="119" spans="2:46" ht="13.5" customHeight="1" x14ac:dyDescent="0.15">
      <c r="B119" s="294"/>
      <c r="C119" s="27" t="s">
        <v>33</v>
      </c>
      <c r="D119" s="186"/>
      <c r="E119" s="56"/>
      <c r="F119" s="187">
        <v>44.366947000000003</v>
      </c>
      <c r="G119" s="187">
        <v>48.986556999999998</v>
      </c>
      <c r="H119" s="187">
        <v>0.99878482999999996</v>
      </c>
      <c r="I119" s="62">
        <v>0.99915312000000001</v>
      </c>
      <c r="J119" s="62">
        <v>6.0211830000000003E-3</v>
      </c>
      <c r="K119" s="188"/>
      <c r="L119" s="258"/>
      <c r="M119" s="258"/>
      <c r="N119" s="56"/>
      <c r="O119" s="28"/>
      <c r="P119" s="56"/>
      <c r="Q119" s="28"/>
      <c r="R119" s="132"/>
      <c r="S119" s="213"/>
      <c r="T119" s="294"/>
      <c r="U119" s="27" t="s">
        <v>33</v>
      </c>
      <c r="V119" s="186"/>
      <c r="W119" s="56"/>
      <c r="X119" s="187">
        <v>50.342052000000002</v>
      </c>
      <c r="Y119" s="187">
        <v>53.071084999999997</v>
      </c>
      <c r="Z119" s="187">
        <v>0.99882117000000004</v>
      </c>
      <c r="AA119" s="62">
        <v>0.99942810000000004</v>
      </c>
      <c r="AB119" s="62">
        <v>3.1043768000000001E-3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4"/>
      <c r="AM119" s="86">
        <f t="shared" si="7"/>
        <v>5.9751049999999992</v>
      </c>
      <c r="AN119" s="121">
        <f t="shared" si="7"/>
        <v>4.0845279999999988</v>
      </c>
      <c r="AO119" s="121">
        <f t="shared" si="7"/>
        <v>3.6340000000079087E-5</v>
      </c>
      <c r="AP119" s="121">
        <f t="shared" si="7"/>
        <v>2.7498000000003575E-4</v>
      </c>
      <c r="AQ119" s="87">
        <f t="shared" si="7"/>
        <v>-2.9168062000000002E-3</v>
      </c>
      <c r="AR119" s="37"/>
      <c r="AS119" s="233"/>
      <c r="AT119" s="37"/>
    </row>
    <row r="120" spans="2:46" ht="13.5" customHeight="1" x14ac:dyDescent="0.15">
      <c r="B120" s="294"/>
      <c r="C120" s="27" t="s">
        <v>34</v>
      </c>
      <c r="D120" s="186"/>
      <c r="E120" s="56"/>
      <c r="F120" s="187">
        <v>45.053027999999998</v>
      </c>
      <c r="G120" s="187">
        <v>49.537840000000003</v>
      </c>
      <c r="H120" s="187">
        <v>0.99897833000000003</v>
      </c>
      <c r="I120" s="62">
        <v>0.99924460000000004</v>
      </c>
      <c r="J120" s="62">
        <v>4.9577323E-3</v>
      </c>
      <c r="K120" s="188"/>
      <c r="L120" s="258"/>
      <c r="M120" s="258"/>
      <c r="N120" s="56"/>
      <c r="O120" s="28"/>
      <c r="P120" s="56"/>
      <c r="Q120" s="28"/>
      <c r="R120" s="132"/>
      <c r="S120" s="213"/>
      <c r="T120" s="294"/>
      <c r="U120" s="27" t="s">
        <v>34</v>
      </c>
      <c r="V120" s="186"/>
      <c r="W120" s="56"/>
      <c r="X120" s="187">
        <v>52.118178</v>
      </c>
      <c r="Y120" s="187">
        <v>54.662115</v>
      </c>
      <c r="Z120" s="187">
        <v>0.99902621999999996</v>
      </c>
      <c r="AA120" s="62">
        <v>0.99957775999999998</v>
      </c>
      <c r="AB120" s="62">
        <v>2.1263129999999999E-3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4"/>
      <c r="AM120" s="86">
        <f t="shared" si="7"/>
        <v>7.0651500000000027</v>
      </c>
      <c r="AN120" s="121">
        <f t="shared" si="7"/>
        <v>5.1242749999999972</v>
      </c>
      <c r="AO120" s="121">
        <f t="shared" si="7"/>
        <v>4.788999999993937E-5</v>
      </c>
      <c r="AP120" s="121">
        <f t="shared" si="7"/>
        <v>3.331599999999435E-4</v>
      </c>
      <c r="AQ120" s="87">
        <f t="shared" si="7"/>
        <v>-2.8314193000000001E-3</v>
      </c>
      <c r="AR120" s="37"/>
      <c r="AS120" s="233"/>
      <c r="AT120" s="37"/>
    </row>
    <row r="121" spans="2:46" ht="13.5" customHeight="1" x14ac:dyDescent="0.15">
      <c r="B121" s="294"/>
      <c r="C121" s="27" t="s">
        <v>36</v>
      </c>
      <c r="D121" s="186"/>
      <c r="E121" s="56"/>
      <c r="F121" s="187">
        <v>45.986482000000002</v>
      </c>
      <c r="G121" s="187">
        <v>50.368259999999999</v>
      </c>
      <c r="H121" s="187">
        <v>0.99913960000000002</v>
      </c>
      <c r="I121" s="62">
        <v>0.99936035000000001</v>
      </c>
      <c r="J121" s="62">
        <v>4.1366950000000001E-3</v>
      </c>
      <c r="K121" s="188"/>
      <c r="L121" s="258"/>
      <c r="M121" s="258"/>
      <c r="N121" s="56"/>
      <c r="O121" s="28"/>
      <c r="P121" s="56"/>
      <c r="Q121" s="28"/>
      <c r="R121" s="132"/>
      <c r="S121" s="213"/>
      <c r="T121" s="294"/>
      <c r="U121" s="27" t="s">
        <v>36</v>
      </c>
      <c r="V121" s="186"/>
      <c r="W121" s="56"/>
      <c r="X121" s="187">
        <v>53.841372999999997</v>
      </c>
      <c r="Y121" s="187">
        <v>56.268839</v>
      </c>
      <c r="Z121" s="187">
        <v>0.99919886000000002</v>
      </c>
      <c r="AA121" s="62">
        <v>0.99971736</v>
      </c>
      <c r="AB121" s="62">
        <v>1.2222629000000001E-3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4"/>
      <c r="AM121" s="86">
        <f t="shared" si="7"/>
        <v>7.854890999999995</v>
      </c>
      <c r="AN121" s="121">
        <f t="shared" si="7"/>
        <v>5.9005790000000005</v>
      </c>
      <c r="AO121" s="121">
        <f t="shared" si="7"/>
        <v>5.9260000000005419E-5</v>
      </c>
      <c r="AP121" s="121">
        <f t="shared" si="7"/>
        <v>3.5700999999999095E-4</v>
      </c>
      <c r="AQ121" s="87">
        <f t="shared" si="7"/>
        <v>-2.9144321000000003E-3</v>
      </c>
      <c r="AR121" s="37"/>
      <c r="AS121" s="233"/>
      <c r="AT121" s="37"/>
    </row>
    <row r="122" spans="2:46" ht="13.5" customHeight="1" thickBot="1" x14ac:dyDescent="0.2">
      <c r="B122" s="295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95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5"/>
      <c r="AM122" s="122" t="str">
        <f t="shared" si="7"/>
        <v/>
      </c>
      <c r="AN122" s="123" t="str">
        <f t="shared" si="7"/>
        <v/>
      </c>
      <c r="AO122" s="123" t="str">
        <f t="shared" si="7"/>
        <v/>
      </c>
      <c r="AP122" s="123" t="str">
        <f t="shared" si="7"/>
        <v/>
      </c>
      <c r="AQ122" s="124" t="str">
        <f t="shared" si="7"/>
        <v/>
      </c>
      <c r="AR122" s="37"/>
      <c r="AS122" s="233"/>
      <c r="AT122" s="37"/>
    </row>
    <row r="123" spans="2:46" ht="13.5" customHeight="1" thickBot="1" x14ac:dyDescent="0.2">
      <c r="B123" s="293" t="s">
        <v>88</v>
      </c>
      <c r="C123" s="25" t="s">
        <v>32</v>
      </c>
      <c r="D123" s="39"/>
      <c r="E123" s="55"/>
      <c r="F123" s="96">
        <v>41.695171999999999</v>
      </c>
      <c r="G123" s="96">
        <v>46.184762999999997</v>
      </c>
      <c r="H123" s="96">
        <v>0.99822416999999997</v>
      </c>
      <c r="I123" s="60">
        <v>0.99876889000000002</v>
      </c>
      <c r="J123" s="60">
        <v>9.3131450000000001E-3</v>
      </c>
      <c r="K123" s="61"/>
      <c r="L123" s="257"/>
      <c r="M123" s="257"/>
      <c r="N123" s="55"/>
      <c r="O123" s="26"/>
      <c r="P123" s="55"/>
      <c r="Q123" s="26"/>
      <c r="R123" s="131"/>
      <c r="S123" s="213"/>
      <c r="T123" s="293" t="s">
        <v>88</v>
      </c>
      <c r="U123" s="25" t="s">
        <v>32</v>
      </c>
      <c r="V123" s="39"/>
      <c r="W123" s="55"/>
      <c r="X123" s="96">
        <v>46.162534999999998</v>
      </c>
      <c r="Y123" s="96">
        <v>49.619782999999998</v>
      </c>
      <c r="Z123" s="96">
        <v>0.99823466999999999</v>
      </c>
      <c r="AA123" s="60">
        <v>0.99903295000000003</v>
      </c>
      <c r="AB123" s="60">
        <v>4.9357804999999996E-3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3" t="s">
        <v>88</v>
      </c>
      <c r="AM123" s="119">
        <f t="shared" si="7"/>
        <v>4.4673629999999989</v>
      </c>
      <c r="AN123" s="95">
        <f t="shared" si="7"/>
        <v>3.4350200000000015</v>
      </c>
      <c r="AO123" s="95">
        <f t="shared" ref="AO123:AQ186" si="8">IF(OR(Z123="",H123=""),"",Z123-H123)</f>
        <v>1.0500000000024379E-5</v>
      </c>
      <c r="AP123" s="95">
        <f t="shared" si="8"/>
        <v>2.640600000000104E-4</v>
      </c>
      <c r="AQ123" s="120">
        <f t="shared" si="8"/>
        <v>-4.3773645000000005E-3</v>
      </c>
      <c r="AR123" s="37"/>
      <c r="AS123" s="233"/>
      <c r="AT123" s="37"/>
    </row>
    <row r="124" spans="2:46" ht="13.5" customHeight="1" x14ac:dyDescent="0.15">
      <c r="B124" s="294"/>
      <c r="C124" s="27" t="s">
        <v>33</v>
      </c>
      <c r="D124" s="186"/>
      <c r="E124" s="56"/>
      <c r="F124" s="187">
        <v>44.243687000000001</v>
      </c>
      <c r="G124" s="187">
        <v>48.749129000000003</v>
      </c>
      <c r="H124" s="187">
        <v>0.99882236999999996</v>
      </c>
      <c r="I124" s="62">
        <v>0.99919382000000001</v>
      </c>
      <c r="J124" s="62">
        <v>5.2147570000000004E-3</v>
      </c>
      <c r="K124" s="188"/>
      <c r="L124" s="258"/>
      <c r="M124" s="258"/>
      <c r="N124" s="56"/>
      <c r="O124" s="28"/>
      <c r="P124" s="56"/>
      <c r="Q124" s="28"/>
      <c r="R124" s="132"/>
      <c r="S124" s="213"/>
      <c r="T124" s="294"/>
      <c r="U124" s="27" t="s">
        <v>33</v>
      </c>
      <c r="V124" s="186"/>
      <c r="W124" s="56"/>
      <c r="X124" s="187">
        <v>49.627921999999998</v>
      </c>
      <c r="Y124" s="187">
        <v>52.552610000000001</v>
      </c>
      <c r="Z124" s="187">
        <v>0.99886430999999998</v>
      </c>
      <c r="AA124" s="62">
        <v>0.99946665000000001</v>
      </c>
      <c r="AB124" s="62">
        <v>2.3846212E-3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4"/>
      <c r="AM124" s="86">
        <f t="shared" ref="AM124:AQ187" si="9">IF(OR(X124="",F124=""),"",X124-F124)</f>
        <v>5.3842349999999968</v>
      </c>
      <c r="AN124" s="121">
        <f t="shared" si="9"/>
        <v>3.8034809999999979</v>
      </c>
      <c r="AO124" s="121">
        <f t="shared" si="8"/>
        <v>4.1940000000018074E-5</v>
      </c>
      <c r="AP124" s="121">
        <f t="shared" si="8"/>
        <v>2.7283000000000168E-4</v>
      </c>
      <c r="AQ124" s="87">
        <f t="shared" si="8"/>
        <v>-2.8301358000000004E-3</v>
      </c>
      <c r="AR124" s="37"/>
      <c r="AS124" s="233"/>
      <c r="AT124" s="37"/>
    </row>
    <row r="125" spans="2:46" ht="13.5" customHeight="1" x14ac:dyDescent="0.15">
      <c r="B125" s="294"/>
      <c r="C125" s="27" t="s">
        <v>34</v>
      </c>
      <c r="D125" s="186"/>
      <c r="E125" s="56"/>
      <c r="F125" s="187">
        <v>45.047344000000002</v>
      </c>
      <c r="G125" s="187">
        <v>49.504415000000002</v>
      </c>
      <c r="H125" s="187">
        <v>0.99902424999999995</v>
      </c>
      <c r="I125" s="62">
        <v>0.99928956000000002</v>
      </c>
      <c r="J125" s="62">
        <v>4.2429254E-3</v>
      </c>
      <c r="K125" s="188"/>
      <c r="L125" s="258"/>
      <c r="M125" s="258"/>
      <c r="N125" s="56"/>
      <c r="O125" s="28"/>
      <c r="P125" s="56"/>
      <c r="Q125" s="28"/>
      <c r="R125" s="132"/>
      <c r="S125" s="213"/>
      <c r="T125" s="294"/>
      <c r="U125" s="27" t="s">
        <v>34</v>
      </c>
      <c r="V125" s="186"/>
      <c r="W125" s="56"/>
      <c r="X125" s="187">
        <v>51.706698000000003</v>
      </c>
      <c r="Y125" s="187">
        <v>54.362338999999999</v>
      </c>
      <c r="Z125" s="187">
        <v>0.99906507</v>
      </c>
      <c r="AA125" s="62">
        <v>0.99962720999999999</v>
      </c>
      <c r="AB125" s="62">
        <v>1.6318196000000001E-3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4"/>
      <c r="AM125" s="86">
        <f t="shared" si="9"/>
        <v>6.6593540000000004</v>
      </c>
      <c r="AN125" s="121">
        <f t="shared" si="9"/>
        <v>4.857923999999997</v>
      </c>
      <c r="AO125" s="121">
        <f t="shared" si="8"/>
        <v>4.0820000000052481E-5</v>
      </c>
      <c r="AP125" s="121">
        <f t="shared" si="8"/>
        <v>3.3764999999996714E-4</v>
      </c>
      <c r="AQ125" s="87">
        <f t="shared" si="8"/>
        <v>-2.6111058000000001E-3</v>
      </c>
      <c r="AR125" s="37"/>
      <c r="AS125" s="233"/>
      <c r="AT125" s="37"/>
    </row>
    <row r="126" spans="2:46" ht="13.5" customHeight="1" x14ac:dyDescent="0.15">
      <c r="B126" s="294"/>
      <c r="C126" s="27" t="s">
        <v>36</v>
      </c>
      <c r="D126" s="186"/>
      <c r="E126" s="56"/>
      <c r="F126" s="187">
        <v>46.249558999999998</v>
      </c>
      <c r="G126" s="187">
        <v>50.625270999999998</v>
      </c>
      <c r="H126" s="187">
        <v>0.99916996000000002</v>
      </c>
      <c r="I126" s="62">
        <v>0.99941148999999996</v>
      </c>
      <c r="J126" s="62">
        <v>3.4594722E-3</v>
      </c>
      <c r="K126" s="188"/>
      <c r="L126" s="258"/>
      <c r="M126" s="258"/>
      <c r="N126" s="56"/>
      <c r="O126" s="28"/>
      <c r="P126" s="56"/>
      <c r="Q126" s="28"/>
      <c r="R126" s="132"/>
      <c r="S126" s="213"/>
      <c r="T126" s="294"/>
      <c r="U126" s="27" t="s">
        <v>36</v>
      </c>
      <c r="V126" s="186"/>
      <c r="W126" s="56"/>
      <c r="X126" s="187">
        <v>53.739773999999997</v>
      </c>
      <c r="Y126" s="187">
        <v>56.101193000000002</v>
      </c>
      <c r="Z126" s="187">
        <v>0.99922853</v>
      </c>
      <c r="AA126" s="62">
        <v>0.99974277</v>
      </c>
      <c r="AB126" s="62">
        <v>9.8153119999999996E-4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4"/>
      <c r="AM126" s="86">
        <f t="shared" si="9"/>
        <v>7.4902149999999992</v>
      </c>
      <c r="AN126" s="121">
        <f t="shared" si="9"/>
        <v>5.4759220000000042</v>
      </c>
      <c r="AO126" s="121">
        <f t="shared" si="8"/>
        <v>5.8569999999980027E-5</v>
      </c>
      <c r="AP126" s="121">
        <f t="shared" si="8"/>
        <v>3.3128000000004487E-4</v>
      </c>
      <c r="AQ126" s="87">
        <f t="shared" si="8"/>
        <v>-2.477941E-3</v>
      </c>
      <c r="AR126" s="37"/>
      <c r="AS126" s="233"/>
      <c r="AT126" s="37"/>
    </row>
    <row r="127" spans="2:46" ht="13.5" customHeight="1" thickBot="1" x14ac:dyDescent="0.2">
      <c r="B127" s="295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95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5"/>
      <c r="AM127" s="122" t="str">
        <f t="shared" si="9"/>
        <v/>
      </c>
      <c r="AN127" s="123" t="str">
        <f t="shared" si="9"/>
        <v/>
      </c>
      <c r="AO127" s="123" t="str">
        <f t="shared" si="8"/>
        <v/>
      </c>
      <c r="AP127" s="123" t="str">
        <f t="shared" si="8"/>
        <v/>
      </c>
      <c r="AQ127" s="124" t="str">
        <f t="shared" si="8"/>
        <v/>
      </c>
      <c r="AR127" s="37"/>
      <c r="AS127" s="233"/>
      <c r="AT127" s="37"/>
    </row>
    <row r="128" spans="2:46" ht="13.5" customHeight="1" thickBot="1" x14ac:dyDescent="0.2">
      <c r="B128" s="293" t="s">
        <v>89</v>
      </c>
      <c r="C128" s="25" t="s">
        <v>32</v>
      </c>
      <c r="D128" s="39"/>
      <c r="E128" s="55"/>
      <c r="F128" s="96">
        <v>42.082431999999997</v>
      </c>
      <c r="G128" s="96">
        <v>46.433860000000003</v>
      </c>
      <c r="H128" s="96">
        <v>0.99829639999999997</v>
      </c>
      <c r="I128" s="60">
        <v>0.99877364999999996</v>
      </c>
      <c r="J128" s="60">
        <v>9.0870880000000001E-3</v>
      </c>
      <c r="K128" s="61"/>
      <c r="L128" s="257"/>
      <c r="M128" s="257"/>
      <c r="N128" s="55"/>
      <c r="O128" s="26"/>
      <c r="P128" s="55"/>
      <c r="Q128" s="26"/>
      <c r="R128" s="131"/>
      <c r="S128" s="213"/>
      <c r="T128" s="293" t="s">
        <v>89</v>
      </c>
      <c r="U128" s="25" t="s">
        <v>32</v>
      </c>
      <c r="V128" s="39"/>
      <c r="W128" s="55"/>
      <c r="X128" s="96">
        <v>46.326543000000001</v>
      </c>
      <c r="Y128" s="96">
        <v>49.799236999999998</v>
      </c>
      <c r="Z128" s="96">
        <v>0.99831797</v>
      </c>
      <c r="AA128" s="60">
        <v>0.99904250000000006</v>
      </c>
      <c r="AB128" s="60">
        <v>5.1769090000000004E-3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3" t="s">
        <v>89</v>
      </c>
      <c r="AM128" s="119">
        <f t="shared" si="9"/>
        <v>4.2441110000000037</v>
      </c>
      <c r="AN128" s="95">
        <f t="shared" si="9"/>
        <v>3.3653769999999952</v>
      </c>
      <c r="AO128" s="95">
        <f t="shared" si="8"/>
        <v>2.157000000002629E-5</v>
      </c>
      <c r="AP128" s="95">
        <f t="shared" si="8"/>
        <v>2.6885000000009818E-4</v>
      </c>
      <c r="AQ128" s="120">
        <f t="shared" si="8"/>
        <v>-3.9101789999999997E-3</v>
      </c>
      <c r="AR128" s="37"/>
      <c r="AS128" s="233"/>
      <c r="AT128" s="37"/>
    </row>
    <row r="129" spans="2:46" ht="13.5" customHeight="1" x14ac:dyDescent="0.15">
      <c r="B129" s="294"/>
      <c r="C129" s="27" t="s">
        <v>33</v>
      </c>
      <c r="D129" s="186"/>
      <c r="E129" s="56"/>
      <c r="F129" s="187">
        <v>44.644964999999999</v>
      </c>
      <c r="G129" s="187">
        <v>48.993150999999997</v>
      </c>
      <c r="H129" s="187">
        <v>0.99888816000000002</v>
      </c>
      <c r="I129" s="62">
        <v>0.99921528000000004</v>
      </c>
      <c r="J129" s="62">
        <v>4.9574635999999998E-3</v>
      </c>
      <c r="K129" s="188"/>
      <c r="L129" s="258"/>
      <c r="M129" s="258"/>
      <c r="N129" s="56"/>
      <c r="O129" s="28"/>
      <c r="P129" s="56"/>
      <c r="Q129" s="28"/>
      <c r="R129" s="132"/>
      <c r="S129" s="213"/>
      <c r="T129" s="294"/>
      <c r="U129" s="27" t="s">
        <v>33</v>
      </c>
      <c r="V129" s="186"/>
      <c r="W129" s="56"/>
      <c r="X129" s="187">
        <v>49.571164000000003</v>
      </c>
      <c r="Y129" s="187">
        <v>52.519235999999999</v>
      </c>
      <c r="Z129" s="187">
        <v>0.99892515000000004</v>
      </c>
      <c r="AA129" s="62">
        <v>0.99946413000000001</v>
      </c>
      <c r="AB129" s="62">
        <v>2.5572177999999999E-3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4"/>
      <c r="AM129" s="86">
        <f t="shared" si="9"/>
        <v>4.926199000000004</v>
      </c>
      <c r="AN129" s="121">
        <f t="shared" si="9"/>
        <v>3.5260850000000019</v>
      </c>
      <c r="AO129" s="121">
        <f t="shared" si="8"/>
        <v>3.6990000000014511E-5</v>
      </c>
      <c r="AP129" s="121">
        <f t="shared" si="8"/>
        <v>2.4884999999996715E-4</v>
      </c>
      <c r="AQ129" s="87">
        <f t="shared" si="8"/>
        <v>-2.4002457999999999E-3</v>
      </c>
      <c r="AR129" s="37"/>
      <c r="AS129" s="233"/>
      <c r="AT129" s="37"/>
    </row>
    <row r="130" spans="2:46" ht="13.5" customHeight="1" x14ac:dyDescent="0.15">
      <c r="B130" s="294"/>
      <c r="C130" s="27" t="s">
        <v>34</v>
      </c>
      <c r="D130" s="186"/>
      <c r="E130" s="56"/>
      <c r="F130" s="187">
        <v>45.509675000000001</v>
      </c>
      <c r="G130" s="187">
        <v>49.889386999999999</v>
      </c>
      <c r="H130" s="187">
        <v>0.99907581999999995</v>
      </c>
      <c r="I130" s="62">
        <v>0.99932942000000002</v>
      </c>
      <c r="J130" s="62">
        <v>3.9443129999999996E-3</v>
      </c>
      <c r="K130" s="188"/>
      <c r="L130" s="258"/>
      <c r="M130" s="258"/>
      <c r="N130" s="56"/>
      <c r="O130" s="28"/>
      <c r="P130" s="56"/>
      <c r="Q130" s="28"/>
      <c r="R130" s="132"/>
      <c r="S130" s="213"/>
      <c r="T130" s="294"/>
      <c r="U130" s="27" t="s">
        <v>34</v>
      </c>
      <c r="V130" s="186"/>
      <c r="W130" s="56"/>
      <c r="X130" s="187">
        <v>51.764153999999998</v>
      </c>
      <c r="Y130" s="187">
        <v>54.411437999999997</v>
      </c>
      <c r="Z130" s="187">
        <v>0.99911238000000002</v>
      </c>
      <c r="AA130" s="62">
        <v>0.99962677</v>
      </c>
      <c r="AB130" s="62">
        <v>1.7287537E-3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4"/>
      <c r="AM130" s="86">
        <f t="shared" si="9"/>
        <v>6.2544789999999963</v>
      </c>
      <c r="AN130" s="121">
        <f t="shared" si="9"/>
        <v>4.5220509999999976</v>
      </c>
      <c r="AO130" s="121">
        <f t="shared" si="8"/>
        <v>3.6560000000074311E-5</v>
      </c>
      <c r="AP130" s="121">
        <f t="shared" si="8"/>
        <v>2.9734999999997402E-4</v>
      </c>
      <c r="AQ130" s="87">
        <f t="shared" si="8"/>
        <v>-2.2155592999999994E-3</v>
      </c>
      <c r="AR130" s="37"/>
      <c r="AS130" s="233"/>
      <c r="AT130" s="37"/>
    </row>
    <row r="131" spans="2:46" ht="13.5" customHeight="1" x14ac:dyDescent="0.15">
      <c r="B131" s="294"/>
      <c r="C131" s="27" t="s">
        <v>36</v>
      </c>
      <c r="D131" s="186"/>
      <c r="E131" s="56"/>
      <c r="F131" s="187">
        <v>46.77122</v>
      </c>
      <c r="G131" s="187">
        <v>51.115242000000002</v>
      </c>
      <c r="H131" s="187">
        <v>0.99921877000000003</v>
      </c>
      <c r="I131" s="62">
        <v>0.99945720999999998</v>
      </c>
      <c r="J131" s="62">
        <v>3.1584129000000001E-3</v>
      </c>
      <c r="K131" s="188"/>
      <c r="L131" s="258"/>
      <c r="M131" s="258"/>
      <c r="N131" s="56"/>
      <c r="O131" s="28"/>
      <c r="P131" s="56"/>
      <c r="Q131" s="28"/>
      <c r="R131" s="132"/>
      <c r="S131" s="213"/>
      <c r="T131" s="294"/>
      <c r="U131" s="27" t="s">
        <v>36</v>
      </c>
      <c r="V131" s="186"/>
      <c r="W131" s="56"/>
      <c r="X131" s="187">
        <v>53.916266</v>
      </c>
      <c r="Y131" s="187">
        <v>56.290340999999998</v>
      </c>
      <c r="Z131" s="187">
        <v>0.99927334000000001</v>
      </c>
      <c r="AA131" s="62">
        <v>0.99975181000000002</v>
      </c>
      <c r="AB131" s="62">
        <v>1.0031116000000001E-3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4"/>
      <c r="AM131" s="86">
        <f t="shared" si="9"/>
        <v>7.1450460000000007</v>
      </c>
      <c r="AN131" s="121">
        <f t="shared" si="9"/>
        <v>5.1750989999999959</v>
      </c>
      <c r="AO131" s="121">
        <f t="shared" si="8"/>
        <v>5.4569999999976027E-5</v>
      </c>
      <c r="AP131" s="121">
        <f t="shared" si="8"/>
        <v>2.9460000000003372E-4</v>
      </c>
      <c r="AQ131" s="87">
        <f t="shared" si="8"/>
        <v>-2.1553012999999998E-3</v>
      </c>
      <c r="AR131" s="37"/>
      <c r="AS131" s="233"/>
      <c r="AT131" s="37"/>
    </row>
    <row r="132" spans="2:46" ht="13.5" customHeight="1" thickBot="1" x14ac:dyDescent="0.2">
      <c r="B132" s="295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95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5"/>
      <c r="AM132" s="122" t="str">
        <f t="shared" si="9"/>
        <v/>
      </c>
      <c r="AN132" s="123" t="str">
        <f t="shared" si="9"/>
        <v/>
      </c>
      <c r="AO132" s="123" t="str">
        <f t="shared" si="8"/>
        <v/>
      </c>
      <c r="AP132" s="123" t="str">
        <f t="shared" si="8"/>
        <v/>
      </c>
      <c r="AQ132" s="124" t="str">
        <f t="shared" si="8"/>
        <v/>
      </c>
      <c r="AR132" s="37"/>
      <c r="AS132" s="233"/>
      <c r="AT132" s="37"/>
    </row>
    <row r="133" spans="2:46" ht="13.5" customHeight="1" thickBot="1" x14ac:dyDescent="0.2">
      <c r="B133" s="293" t="s">
        <v>90</v>
      </c>
      <c r="C133" s="25" t="s">
        <v>32</v>
      </c>
      <c r="D133" s="39"/>
      <c r="E133" s="55"/>
      <c r="F133" s="96">
        <v>42.823086000000004</v>
      </c>
      <c r="G133" s="96">
        <v>46.935107000000002</v>
      </c>
      <c r="H133" s="96">
        <v>0.99788178999999999</v>
      </c>
      <c r="I133" s="60">
        <v>0.99849308000000003</v>
      </c>
      <c r="J133" s="60">
        <v>9.502758E-3</v>
      </c>
      <c r="K133" s="61"/>
      <c r="L133" s="257"/>
      <c r="M133" s="257"/>
      <c r="N133" s="55"/>
      <c r="O133" s="26"/>
      <c r="P133" s="55"/>
      <c r="Q133" s="26"/>
      <c r="R133" s="131"/>
      <c r="S133" s="213"/>
      <c r="T133" s="293" t="s">
        <v>90</v>
      </c>
      <c r="U133" s="25" t="s">
        <v>32</v>
      </c>
      <c r="V133" s="39"/>
      <c r="W133" s="55"/>
      <c r="X133" s="96">
        <v>46.362616000000003</v>
      </c>
      <c r="Y133" s="96">
        <v>49.632368</v>
      </c>
      <c r="Z133" s="96">
        <v>0.99791642999999997</v>
      </c>
      <c r="AA133" s="60">
        <v>0.99871891999999995</v>
      </c>
      <c r="AB133" s="60">
        <v>6.8288400000000001E-3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3" t="s">
        <v>90</v>
      </c>
      <c r="AM133" s="119">
        <f t="shared" si="9"/>
        <v>3.5395299999999992</v>
      </c>
      <c r="AN133" s="95">
        <f t="shared" si="9"/>
        <v>2.6972609999999975</v>
      </c>
      <c r="AO133" s="95">
        <f t="shared" si="8"/>
        <v>3.4639999999974691E-5</v>
      </c>
      <c r="AP133" s="95">
        <f t="shared" si="8"/>
        <v>2.2583999999992166E-4</v>
      </c>
      <c r="AQ133" s="120">
        <f t="shared" si="8"/>
        <v>-2.673918E-3</v>
      </c>
      <c r="AR133" s="37"/>
      <c r="AS133" s="233"/>
      <c r="AT133" s="37"/>
    </row>
    <row r="134" spans="2:46" ht="13.5" customHeight="1" x14ac:dyDescent="0.15">
      <c r="B134" s="294"/>
      <c r="C134" s="27" t="s">
        <v>33</v>
      </c>
      <c r="D134" s="186"/>
      <c r="E134" s="56"/>
      <c r="F134" s="187">
        <v>45.583139000000003</v>
      </c>
      <c r="G134" s="187">
        <v>49.643614999999997</v>
      </c>
      <c r="H134" s="187">
        <v>0.99856182000000004</v>
      </c>
      <c r="I134" s="62">
        <v>0.99911645000000004</v>
      </c>
      <c r="J134" s="62">
        <v>5.3535034E-3</v>
      </c>
      <c r="K134" s="188"/>
      <c r="L134" s="258"/>
      <c r="M134" s="258"/>
      <c r="N134" s="56"/>
      <c r="O134" s="28"/>
      <c r="P134" s="56"/>
      <c r="Q134" s="28"/>
      <c r="R134" s="132"/>
      <c r="S134" s="213"/>
      <c r="T134" s="294"/>
      <c r="U134" s="27" t="s">
        <v>33</v>
      </c>
      <c r="V134" s="186"/>
      <c r="W134" s="56"/>
      <c r="X134" s="187">
        <v>49.626967</v>
      </c>
      <c r="Y134" s="187">
        <v>52.346684000000003</v>
      </c>
      <c r="Z134" s="187">
        <v>0.99861586000000002</v>
      </c>
      <c r="AA134" s="62">
        <v>0.99931172999999995</v>
      </c>
      <c r="AB134" s="62">
        <v>3.7992636E-3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4"/>
      <c r="AM134" s="86">
        <f t="shared" si="9"/>
        <v>4.0438279999999978</v>
      </c>
      <c r="AN134" s="121">
        <f t="shared" si="9"/>
        <v>2.7030690000000064</v>
      </c>
      <c r="AO134" s="121">
        <f t="shared" si="8"/>
        <v>5.4039999999977439E-5</v>
      </c>
      <c r="AP134" s="121">
        <f t="shared" si="8"/>
        <v>1.9527999999990886E-4</v>
      </c>
      <c r="AQ134" s="87">
        <f t="shared" si="8"/>
        <v>-1.5542398000000001E-3</v>
      </c>
      <c r="AR134" s="37"/>
      <c r="AS134" s="233"/>
      <c r="AT134" s="37"/>
    </row>
    <row r="135" spans="2:46" ht="13.5" customHeight="1" x14ac:dyDescent="0.15">
      <c r="B135" s="294"/>
      <c r="C135" s="27" t="s">
        <v>34</v>
      </c>
      <c r="D135" s="186"/>
      <c r="E135" s="56"/>
      <c r="F135" s="187">
        <v>46.561836</v>
      </c>
      <c r="G135" s="187">
        <v>50.760702999999999</v>
      </c>
      <c r="H135" s="187">
        <v>0.99884381</v>
      </c>
      <c r="I135" s="62">
        <v>0.99928994999999998</v>
      </c>
      <c r="J135" s="62">
        <v>3.9466596000000001E-3</v>
      </c>
      <c r="K135" s="188"/>
      <c r="L135" s="258"/>
      <c r="M135" s="258"/>
      <c r="N135" s="56"/>
      <c r="O135" s="28"/>
      <c r="P135" s="56"/>
      <c r="Q135" s="28"/>
      <c r="R135" s="132"/>
      <c r="S135" s="213"/>
      <c r="T135" s="294"/>
      <c r="U135" s="27" t="s">
        <v>34</v>
      </c>
      <c r="V135" s="186"/>
      <c r="W135" s="56"/>
      <c r="X135" s="187">
        <v>51.770049</v>
      </c>
      <c r="Y135" s="187">
        <v>54.206896</v>
      </c>
      <c r="Z135" s="187">
        <v>0.99890524999999997</v>
      </c>
      <c r="AA135" s="62">
        <v>0.99951765000000004</v>
      </c>
      <c r="AB135" s="62">
        <v>2.4287942999999998E-3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4"/>
      <c r="AM135" s="86">
        <f t="shared" si="9"/>
        <v>5.2082130000000006</v>
      </c>
      <c r="AN135" s="121">
        <f t="shared" si="9"/>
        <v>3.4461930000000009</v>
      </c>
      <c r="AO135" s="121">
        <f t="shared" si="8"/>
        <v>6.1439999999968187E-5</v>
      </c>
      <c r="AP135" s="121">
        <f t="shared" si="8"/>
        <v>2.2770000000005286E-4</v>
      </c>
      <c r="AQ135" s="87">
        <f t="shared" si="8"/>
        <v>-1.5178653000000003E-3</v>
      </c>
      <c r="AR135" s="37"/>
      <c r="AS135" s="233"/>
      <c r="AT135" s="37"/>
    </row>
    <row r="136" spans="2:46" ht="13.5" customHeight="1" x14ac:dyDescent="0.15">
      <c r="B136" s="294"/>
      <c r="C136" s="27" t="s">
        <v>36</v>
      </c>
      <c r="D136" s="186"/>
      <c r="E136" s="56"/>
      <c r="F136" s="187">
        <v>47.594762000000003</v>
      </c>
      <c r="G136" s="187">
        <v>51.947096999999999</v>
      </c>
      <c r="H136" s="187">
        <v>0.99907595000000005</v>
      </c>
      <c r="I136" s="62">
        <v>0.99946731</v>
      </c>
      <c r="J136" s="62">
        <v>3.0058525E-3</v>
      </c>
      <c r="K136" s="188"/>
      <c r="L136" s="258"/>
      <c r="M136" s="258"/>
      <c r="N136" s="56"/>
      <c r="O136" s="28"/>
      <c r="P136" s="56"/>
      <c r="Q136" s="28"/>
      <c r="R136" s="132"/>
      <c r="S136" s="213"/>
      <c r="T136" s="294"/>
      <c r="U136" s="27" t="s">
        <v>36</v>
      </c>
      <c r="V136" s="186"/>
      <c r="W136" s="56"/>
      <c r="X136" s="187">
        <v>53.563643999999996</v>
      </c>
      <c r="Y136" s="187">
        <v>55.915056999999997</v>
      </c>
      <c r="Z136" s="187">
        <v>0.99913461999999997</v>
      </c>
      <c r="AA136" s="62">
        <v>0.99969028999999998</v>
      </c>
      <c r="AB136" s="62">
        <v>1.3882497000000001E-3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4"/>
      <c r="AM136" s="86">
        <f t="shared" si="9"/>
        <v>5.9688819999999936</v>
      </c>
      <c r="AN136" s="121">
        <f t="shared" si="9"/>
        <v>3.9679599999999979</v>
      </c>
      <c r="AO136" s="121">
        <f t="shared" si="8"/>
        <v>5.8669999999927391E-5</v>
      </c>
      <c r="AP136" s="121">
        <f t="shared" si="8"/>
        <v>2.2297999999998375E-4</v>
      </c>
      <c r="AQ136" s="87">
        <f t="shared" si="8"/>
        <v>-1.6176027999999999E-3</v>
      </c>
      <c r="AR136" s="37"/>
      <c r="AS136" s="233"/>
      <c r="AT136" s="37"/>
    </row>
    <row r="137" spans="2:46" ht="13.5" customHeight="1" thickBot="1" x14ac:dyDescent="0.2">
      <c r="B137" s="295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95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5"/>
      <c r="AM137" s="122" t="str">
        <f t="shared" si="9"/>
        <v/>
      </c>
      <c r="AN137" s="123" t="str">
        <f t="shared" si="9"/>
        <v/>
      </c>
      <c r="AO137" s="123" t="str">
        <f t="shared" si="8"/>
        <v/>
      </c>
      <c r="AP137" s="123" t="str">
        <f t="shared" si="8"/>
        <v/>
      </c>
      <c r="AQ137" s="124" t="str">
        <f t="shared" si="8"/>
        <v/>
      </c>
      <c r="AR137" s="37"/>
      <c r="AS137" s="233"/>
      <c r="AT137" s="37"/>
    </row>
    <row r="138" spans="2:46" ht="13.5" customHeight="1" thickBot="1" x14ac:dyDescent="0.2">
      <c r="B138" s="293" t="s">
        <v>91</v>
      </c>
      <c r="C138" s="25" t="s">
        <v>32</v>
      </c>
      <c r="D138" s="39"/>
      <c r="E138" s="55"/>
      <c r="F138" s="96">
        <v>43.473388</v>
      </c>
      <c r="G138" s="96">
        <v>47.412809000000003</v>
      </c>
      <c r="H138" s="96">
        <v>0.99788339000000004</v>
      </c>
      <c r="I138" s="60">
        <v>0.99853784999999995</v>
      </c>
      <c r="J138" s="60">
        <v>9.2575799999999996E-3</v>
      </c>
      <c r="K138" s="61"/>
      <c r="L138" s="257"/>
      <c r="M138" s="257"/>
      <c r="N138" s="55"/>
      <c r="O138" s="26"/>
      <c r="P138" s="55"/>
      <c r="Q138" s="26"/>
      <c r="R138" s="131"/>
      <c r="S138" s="213"/>
      <c r="T138" s="293" t="s">
        <v>91</v>
      </c>
      <c r="U138" s="25" t="s">
        <v>32</v>
      </c>
      <c r="V138" s="39"/>
      <c r="W138" s="55"/>
      <c r="X138" s="96">
        <v>46.400345000000002</v>
      </c>
      <c r="Y138" s="96">
        <v>49.683515</v>
      </c>
      <c r="Z138" s="96">
        <v>0.99792358000000003</v>
      </c>
      <c r="AA138" s="60">
        <v>0.99873177999999996</v>
      </c>
      <c r="AB138" s="60">
        <v>7.1525060000000003E-3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3" t="s">
        <v>91</v>
      </c>
      <c r="AM138" s="119">
        <f t="shared" si="9"/>
        <v>2.9269570000000016</v>
      </c>
      <c r="AN138" s="95">
        <f t="shared" si="9"/>
        <v>2.270705999999997</v>
      </c>
      <c r="AO138" s="95">
        <f t="shared" si="8"/>
        <v>4.0189999999995507E-5</v>
      </c>
      <c r="AP138" s="95">
        <f t="shared" si="8"/>
        <v>1.9393000000000882E-4</v>
      </c>
      <c r="AQ138" s="120">
        <f t="shared" si="8"/>
        <v>-2.1050739999999993E-3</v>
      </c>
      <c r="AR138" s="37"/>
      <c r="AS138" s="233"/>
      <c r="AT138" s="37"/>
    </row>
    <row r="139" spans="2:46" ht="13.5" customHeight="1" x14ac:dyDescent="0.15">
      <c r="B139" s="294"/>
      <c r="C139" s="27" t="s">
        <v>33</v>
      </c>
      <c r="D139" s="186"/>
      <c r="E139" s="56"/>
      <c r="F139" s="187">
        <v>46.111730999999999</v>
      </c>
      <c r="G139" s="187">
        <v>50.023854999999998</v>
      </c>
      <c r="H139" s="187">
        <v>0.99857695000000002</v>
      </c>
      <c r="I139" s="62">
        <v>0.99912566999999997</v>
      </c>
      <c r="J139" s="62">
        <v>5.4257675000000003E-3</v>
      </c>
      <c r="K139" s="188"/>
      <c r="L139" s="258"/>
      <c r="M139" s="258"/>
      <c r="N139" s="56"/>
      <c r="O139" s="28"/>
      <c r="P139" s="56"/>
      <c r="Q139" s="28"/>
      <c r="R139" s="132"/>
      <c r="S139" s="213"/>
      <c r="T139" s="294"/>
      <c r="U139" s="27" t="s">
        <v>33</v>
      </c>
      <c r="V139" s="186"/>
      <c r="W139" s="56"/>
      <c r="X139" s="187">
        <v>49.620131999999998</v>
      </c>
      <c r="Y139" s="187">
        <v>52.328448000000002</v>
      </c>
      <c r="Z139" s="187">
        <v>0.99863031000000002</v>
      </c>
      <c r="AA139" s="62">
        <v>0.9992972</v>
      </c>
      <c r="AB139" s="62">
        <v>4.1168947000000001E-3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4"/>
      <c r="AM139" s="86">
        <f t="shared" si="9"/>
        <v>3.5084009999999992</v>
      </c>
      <c r="AN139" s="121">
        <f t="shared" si="9"/>
        <v>2.3045930000000041</v>
      </c>
      <c r="AO139" s="121">
        <f t="shared" si="8"/>
        <v>5.3360000000002294E-5</v>
      </c>
      <c r="AP139" s="121">
        <f t="shared" si="8"/>
        <v>1.7153000000003082E-4</v>
      </c>
      <c r="AQ139" s="87">
        <f t="shared" si="8"/>
        <v>-1.3088728000000003E-3</v>
      </c>
      <c r="AR139" s="37"/>
      <c r="AS139" s="233"/>
      <c r="AT139" s="37"/>
    </row>
    <row r="140" spans="2:46" ht="13.5" customHeight="1" x14ac:dyDescent="0.15">
      <c r="B140" s="294"/>
      <c r="C140" s="27" t="s">
        <v>34</v>
      </c>
      <c r="D140" s="186"/>
      <c r="E140" s="56"/>
      <c r="F140" s="187">
        <v>47.137428</v>
      </c>
      <c r="G140" s="187">
        <v>51.186846000000003</v>
      </c>
      <c r="H140" s="187">
        <v>0.99885429999999997</v>
      </c>
      <c r="I140" s="62">
        <v>0.99931464000000003</v>
      </c>
      <c r="J140" s="62">
        <v>3.9516910000000002E-3</v>
      </c>
      <c r="K140" s="188"/>
      <c r="L140" s="258"/>
      <c r="M140" s="258"/>
      <c r="N140" s="56"/>
      <c r="O140" s="28"/>
      <c r="P140" s="56"/>
      <c r="Q140" s="28"/>
      <c r="R140" s="132"/>
      <c r="S140" s="213"/>
      <c r="T140" s="294"/>
      <c r="U140" s="27" t="s">
        <v>34</v>
      </c>
      <c r="V140" s="186"/>
      <c r="W140" s="56"/>
      <c r="X140" s="187">
        <v>51.740248000000001</v>
      </c>
      <c r="Y140" s="187">
        <v>54.132382999999997</v>
      </c>
      <c r="Z140" s="187">
        <v>0.99890888</v>
      </c>
      <c r="AA140" s="62">
        <v>0.99951241999999996</v>
      </c>
      <c r="AB140" s="62">
        <v>2.7126161999999998E-3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4"/>
      <c r="AM140" s="86">
        <f t="shared" si="9"/>
        <v>4.6028200000000012</v>
      </c>
      <c r="AN140" s="121">
        <f t="shared" si="9"/>
        <v>2.9455369999999945</v>
      </c>
      <c r="AO140" s="121">
        <f t="shared" si="8"/>
        <v>5.4580000000026274E-5</v>
      </c>
      <c r="AP140" s="121">
        <f t="shared" si="8"/>
        <v>1.9777999999992524E-4</v>
      </c>
      <c r="AQ140" s="87">
        <f t="shared" si="8"/>
        <v>-1.2390748000000004E-3</v>
      </c>
      <c r="AR140" s="37"/>
      <c r="AS140" s="233"/>
      <c r="AT140" s="37"/>
    </row>
    <row r="141" spans="2:46" ht="13.5" customHeight="1" x14ac:dyDescent="0.15">
      <c r="B141" s="294"/>
      <c r="C141" s="27" t="s">
        <v>36</v>
      </c>
      <c r="D141" s="186"/>
      <c r="E141" s="56"/>
      <c r="F141" s="187">
        <v>48.298220000000001</v>
      </c>
      <c r="G141" s="187">
        <v>52.524039000000002</v>
      </c>
      <c r="H141" s="187">
        <v>0.99909462000000004</v>
      </c>
      <c r="I141" s="62">
        <v>0.99951011999999995</v>
      </c>
      <c r="J141" s="62">
        <v>2.8642680000000001E-3</v>
      </c>
      <c r="K141" s="188"/>
      <c r="L141" s="258"/>
      <c r="M141" s="258"/>
      <c r="N141" s="56"/>
      <c r="O141" s="28"/>
      <c r="P141" s="56"/>
      <c r="Q141" s="28"/>
      <c r="R141" s="132"/>
      <c r="S141" s="213"/>
      <c r="T141" s="294"/>
      <c r="U141" s="27" t="s">
        <v>36</v>
      </c>
      <c r="V141" s="186"/>
      <c r="W141" s="56"/>
      <c r="X141" s="187">
        <v>53.654229999999998</v>
      </c>
      <c r="Y141" s="187">
        <v>55.944161999999999</v>
      </c>
      <c r="Z141" s="187">
        <v>0.99914751999999996</v>
      </c>
      <c r="AA141" s="62">
        <v>0.99969649999999999</v>
      </c>
      <c r="AB141" s="62">
        <v>1.5212068E-3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4"/>
      <c r="AM141" s="86">
        <f t="shared" si="9"/>
        <v>5.3560099999999977</v>
      </c>
      <c r="AN141" s="121">
        <f t="shared" si="9"/>
        <v>3.4201229999999967</v>
      </c>
      <c r="AO141" s="121">
        <f t="shared" si="8"/>
        <v>5.2899999999911351E-5</v>
      </c>
      <c r="AP141" s="121">
        <f t="shared" si="8"/>
        <v>1.8638000000004151E-4</v>
      </c>
      <c r="AQ141" s="87">
        <f t="shared" si="8"/>
        <v>-1.3430612000000001E-3</v>
      </c>
      <c r="AR141" s="37"/>
      <c r="AS141" s="233"/>
      <c r="AT141" s="37"/>
    </row>
    <row r="142" spans="2:46" ht="13.5" customHeight="1" thickBot="1" x14ac:dyDescent="0.2">
      <c r="B142" s="295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95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5"/>
      <c r="AM142" s="122" t="str">
        <f t="shared" si="9"/>
        <v/>
      </c>
      <c r="AN142" s="123" t="str">
        <f t="shared" si="9"/>
        <v/>
      </c>
      <c r="AO142" s="123" t="str">
        <f t="shared" si="8"/>
        <v/>
      </c>
      <c r="AP142" s="123" t="str">
        <f t="shared" si="8"/>
        <v/>
      </c>
      <c r="AQ142" s="124" t="str">
        <f t="shared" si="8"/>
        <v/>
      </c>
      <c r="AR142" s="37"/>
      <c r="AS142" s="233"/>
      <c r="AT142" s="37"/>
    </row>
    <row r="143" spans="2:46" ht="13.5" customHeight="1" thickBot="1" x14ac:dyDescent="0.2">
      <c r="B143" s="293" t="s">
        <v>92</v>
      </c>
      <c r="C143" s="25" t="s">
        <v>32</v>
      </c>
      <c r="D143" s="39"/>
      <c r="E143" s="55"/>
      <c r="F143" s="96">
        <v>40.845967000000002</v>
      </c>
      <c r="G143" s="96">
        <v>44.783880000000003</v>
      </c>
      <c r="H143" s="96">
        <v>0.99759416999999995</v>
      </c>
      <c r="I143" s="60">
        <v>0.99721526000000005</v>
      </c>
      <c r="J143" s="60">
        <v>1.0140277E-2</v>
      </c>
      <c r="K143" s="61"/>
      <c r="L143" s="257"/>
      <c r="M143" s="257"/>
      <c r="N143" s="55"/>
      <c r="O143" s="26"/>
      <c r="P143" s="55"/>
      <c r="Q143" s="26"/>
      <c r="R143" s="131"/>
      <c r="S143" s="213"/>
      <c r="T143" s="293" t="s">
        <v>92</v>
      </c>
      <c r="U143" s="25" t="s">
        <v>32</v>
      </c>
      <c r="V143" s="39"/>
      <c r="W143" s="55"/>
      <c r="X143" s="96">
        <v>41.553862000000002</v>
      </c>
      <c r="Y143" s="96">
        <v>45.931527000000003</v>
      </c>
      <c r="Z143" s="96">
        <v>0.99763245</v>
      </c>
      <c r="AA143" s="60">
        <v>0.99731460000000005</v>
      </c>
      <c r="AB143" s="60">
        <v>8.9128880000000008E-3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3" t="s">
        <v>92</v>
      </c>
      <c r="AM143" s="119">
        <f t="shared" si="9"/>
        <v>0.70789500000000061</v>
      </c>
      <c r="AN143" s="95">
        <f t="shared" si="9"/>
        <v>1.1476469999999992</v>
      </c>
      <c r="AO143" s="95">
        <f t="shared" si="8"/>
        <v>3.8280000000057157E-5</v>
      </c>
      <c r="AP143" s="95">
        <f t="shared" si="8"/>
        <v>9.9340000000003315E-5</v>
      </c>
      <c r="AQ143" s="120">
        <f t="shared" si="8"/>
        <v>-1.2273889999999989E-3</v>
      </c>
      <c r="AR143" s="37"/>
      <c r="AS143" s="233"/>
      <c r="AT143" s="37"/>
    </row>
    <row r="144" spans="2:46" ht="13.5" customHeight="1" x14ac:dyDescent="0.15">
      <c r="B144" s="294"/>
      <c r="C144" s="27" t="s">
        <v>33</v>
      </c>
      <c r="D144" s="186"/>
      <c r="E144" s="56"/>
      <c r="F144" s="187">
        <v>46.606915999999998</v>
      </c>
      <c r="G144" s="187">
        <v>50.257969000000003</v>
      </c>
      <c r="H144" s="187">
        <v>0.99852211999999996</v>
      </c>
      <c r="I144" s="62">
        <v>0.99912571999999999</v>
      </c>
      <c r="J144" s="62">
        <v>6.1013830000000002E-3</v>
      </c>
      <c r="K144" s="188"/>
      <c r="L144" s="258"/>
      <c r="M144" s="258"/>
      <c r="N144" s="56"/>
      <c r="O144" s="28"/>
      <c r="P144" s="56"/>
      <c r="Q144" s="28"/>
      <c r="R144" s="132"/>
      <c r="S144" s="213"/>
      <c r="T144" s="294"/>
      <c r="U144" s="27" t="s">
        <v>33</v>
      </c>
      <c r="V144" s="186"/>
      <c r="W144" s="56"/>
      <c r="X144" s="187">
        <v>48.891148999999999</v>
      </c>
      <c r="Y144" s="187">
        <v>51.857584000000003</v>
      </c>
      <c r="Z144" s="187">
        <v>0.99856361999999999</v>
      </c>
      <c r="AA144" s="62">
        <v>0.99925399999999998</v>
      </c>
      <c r="AB144" s="62">
        <v>5.1102070000000003E-3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4"/>
      <c r="AM144" s="86">
        <f t="shared" si="9"/>
        <v>2.2842330000000004</v>
      </c>
      <c r="AN144" s="121">
        <f t="shared" si="9"/>
        <v>1.599615</v>
      </c>
      <c r="AO144" s="121">
        <f t="shared" si="8"/>
        <v>4.1500000000027626E-5</v>
      </c>
      <c r="AP144" s="121">
        <f t="shared" si="8"/>
        <v>1.2827999999998063E-4</v>
      </c>
      <c r="AQ144" s="87">
        <f t="shared" si="8"/>
        <v>-9.9117599999999986E-4</v>
      </c>
      <c r="AR144" s="37"/>
      <c r="AS144" s="233"/>
      <c r="AT144" s="37"/>
    </row>
    <row r="145" spans="2:46" ht="13.5" customHeight="1" x14ac:dyDescent="0.15">
      <c r="B145" s="294"/>
      <c r="C145" s="27" t="s">
        <v>34</v>
      </c>
      <c r="D145" s="186"/>
      <c r="E145" s="56"/>
      <c r="F145" s="187">
        <v>48.017060999999998</v>
      </c>
      <c r="G145" s="187">
        <v>51.749054999999998</v>
      </c>
      <c r="H145" s="187">
        <v>0.99881297000000002</v>
      </c>
      <c r="I145" s="62">
        <v>0.99933004999999997</v>
      </c>
      <c r="J145" s="62">
        <v>4.4263293999999998E-3</v>
      </c>
      <c r="K145" s="188"/>
      <c r="L145" s="258"/>
      <c r="M145" s="258"/>
      <c r="N145" s="56"/>
      <c r="O145" s="28"/>
      <c r="P145" s="56"/>
      <c r="Q145" s="28"/>
      <c r="R145" s="132"/>
      <c r="S145" s="213"/>
      <c r="T145" s="294"/>
      <c r="U145" s="27" t="s">
        <v>34</v>
      </c>
      <c r="V145" s="186"/>
      <c r="W145" s="56"/>
      <c r="X145" s="187">
        <v>51.163831999999999</v>
      </c>
      <c r="Y145" s="187">
        <v>53.723517999999999</v>
      </c>
      <c r="Z145" s="187">
        <v>0.99885610000000002</v>
      </c>
      <c r="AA145" s="62">
        <v>0.99944716</v>
      </c>
      <c r="AB145" s="62">
        <v>3.5205981999999999E-3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4"/>
      <c r="AM145" s="86">
        <f t="shared" si="9"/>
        <v>3.1467710000000011</v>
      </c>
      <c r="AN145" s="121">
        <f t="shared" si="9"/>
        <v>1.9744630000000001</v>
      </c>
      <c r="AO145" s="121">
        <f t="shared" si="8"/>
        <v>4.3130000000002333E-5</v>
      </c>
      <c r="AP145" s="121">
        <f t="shared" si="8"/>
        <v>1.1711000000003136E-4</v>
      </c>
      <c r="AQ145" s="87">
        <f t="shared" si="8"/>
        <v>-9.0573119999999997E-4</v>
      </c>
      <c r="AR145" s="37"/>
      <c r="AS145" s="233"/>
      <c r="AT145" s="37"/>
    </row>
    <row r="146" spans="2:46" ht="13.5" customHeight="1" x14ac:dyDescent="0.15">
      <c r="B146" s="294"/>
      <c r="C146" s="27" t="s">
        <v>36</v>
      </c>
      <c r="D146" s="186"/>
      <c r="E146" s="56"/>
      <c r="F146" s="187">
        <v>49.160539999999997</v>
      </c>
      <c r="G146" s="187">
        <v>52.970039999999997</v>
      </c>
      <c r="H146" s="187">
        <v>0.99907263000000002</v>
      </c>
      <c r="I146" s="62">
        <v>0.99952386000000004</v>
      </c>
      <c r="J146" s="62">
        <v>2.7954867E-3</v>
      </c>
      <c r="K146" s="188"/>
      <c r="L146" s="258"/>
      <c r="M146" s="258"/>
      <c r="N146" s="56"/>
      <c r="O146" s="28"/>
      <c r="P146" s="56"/>
      <c r="Q146" s="28"/>
      <c r="R146" s="132"/>
      <c r="S146" s="213"/>
      <c r="T146" s="294"/>
      <c r="U146" s="27" t="s">
        <v>36</v>
      </c>
      <c r="V146" s="186"/>
      <c r="W146" s="56"/>
      <c r="X146" s="187">
        <v>53.180141999999996</v>
      </c>
      <c r="Y146" s="187">
        <v>55.448683000000003</v>
      </c>
      <c r="Z146" s="187">
        <v>0.99912255000000005</v>
      </c>
      <c r="AA146" s="62">
        <v>0.99965033000000003</v>
      </c>
      <c r="AB146" s="62">
        <v>1.8745365E-3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4"/>
      <c r="AM146" s="86">
        <f t="shared" si="9"/>
        <v>4.019601999999999</v>
      </c>
      <c r="AN146" s="121">
        <f t="shared" si="9"/>
        <v>2.4786430000000053</v>
      </c>
      <c r="AO146" s="121">
        <f t="shared" si="8"/>
        <v>4.9920000000036602E-5</v>
      </c>
      <c r="AP146" s="121">
        <f t="shared" si="8"/>
        <v>1.2646999999998965E-4</v>
      </c>
      <c r="AQ146" s="87">
        <f t="shared" si="8"/>
        <v>-9.2095020000000009E-4</v>
      </c>
      <c r="AR146" s="37"/>
      <c r="AS146" s="233"/>
      <c r="AT146" s="37"/>
    </row>
    <row r="147" spans="2:46" ht="13.5" customHeight="1" thickBot="1" x14ac:dyDescent="0.2">
      <c r="B147" s="295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95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5"/>
      <c r="AM147" s="122" t="str">
        <f t="shared" si="9"/>
        <v/>
      </c>
      <c r="AN147" s="123" t="str">
        <f t="shared" si="9"/>
        <v/>
      </c>
      <c r="AO147" s="123" t="str">
        <f t="shared" si="8"/>
        <v/>
      </c>
      <c r="AP147" s="123" t="str">
        <f t="shared" si="8"/>
        <v/>
      </c>
      <c r="AQ147" s="124" t="str">
        <f t="shared" si="8"/>
        <v/>
      </c>
      <c r="AR147" s="37"/>
      <c r="AS147" s="233"/>
      <c r="AT147" s="37"/>
    </row>
    <row r="148" spans="2:46" ht="13.5" customHeight="1" thickBot="1" x14ac:dyDescent="0.2">
      <c r="B148" s="293" t="s">
        <v>93</v>
      </c>
      <c r="C148" s="25" t="s">
        <v>32</v>
      </c>
      <c r="D148" s="39"/>
      <c r="E148" s="55"/>
      <c r="F148" s="96">
        <v>40.882131000000001</v>
      </c>
      <c r="G148" s="96">
        <v>44.989106999999997</v>
      </c>
      <c r="H148" s="96">
        <v>0.99752982999999995</v>
      </c>
      <c r="I148" s="60">
        <v>0.99714977999999999</v>
      </c>
      <c r="J148" s="60">
        <v>9.2420439999999996E-3</v>
      </c>
      <c r="K148" s="61"/>
      <c r="L148" s="257"/>
      <c r="M148" s="257"/>
      <c r="N148" s="55"/>
      <c r="O148" s="26"/>
      <c r="P148" s="55"/>
      <c r="Q148" s="26"/>
      <c r="R148" s="131"/>
      <c r="S148" s="213"/>
      <c r="T148" s="293" t="s">
        <v>93</v>
      </c>
      <c r="U148" s="25" t="s">
        <v>32</v>
      </c>
      <c r="V148" s="39"/>
      <c r="W148" s="55"/>
      <c r="X148" s="96">
        <v>41.169750000000001</v>
      </c>
      <c r="Y148" s="96">
        <v>45.598070999999997</v>
      </c>
      <c r="Z148" s="96">
        <v>0.99755579000000005</v>
      </c>
      <c r="AA148" s="60">
        <v>0.99713689999999999</v>
      </c>
      <c r="AB148" s="60">
        <v>8.5813299999999999E-3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3" t="s">
        <v>93</v>
      </c>
      <c r="AM148" s="119">
        <f t="shared" si="9"/>
        <v>0.2876189999999994</v>
      </c>
      <c r="AN148" s="95">
        <f t="shared" si="9"/>
        <v>0.60896400000000028</v>
      </c>
      <c r="AO148" s="95">
        <f t="shared" si="8"/>
        <v>2.5960000000102568E-5</v>
      </c>
      <c r="AP148" s="95">
        <f t="shared" si="8"/>
        <v>-1.2879999999992897E-5</v>
      </c>
      <c r="AQ148" s="120">
        <f t="shared" si="8"/>
        <v>-6.6071399999999975E-4</v>
      </c>
      <c r="AR148" s="37"/>
      <c r="AS148" s="233"/>
      <c r="AT148" s="37"/>
    </row>
    <row r="149" spans="2:46" ht="13.5" customHeight="1" x14ac:dyDescent="0.15">
      <c r="B149" s="294"/>
      <c r="C149" s="27" t="s">
        <v>33</v>
      </c>
      <c r="D149" s="186"/>
      <c r="E149" s="56"/>
      <c r="F149" s="187">
        <v>47.196759999999998</v>
      </c>
      <c r="G149" s="187">
        <v>50.619267000000001</v>
      </c>
      <c r="H149" s="187">
        <v>0.99853316000000003</v>
      </c>
      <c r="I149" s="62">
        <v>0.99919937000000003</v>
      </c>
      <c r="J149" s="62">
        <v>5.52741E-3</v>
      </c>
      <c r="K149" s="188"/>
      <c r="L149" s="258"/>
      <c r="M149" s="258"/>
      <c r="N149" s="56"/>
      <c r="O149" s="28"/>
      <c r="P149" s="56"/>
      <c r="Q149" s="28"/>
      <c r="R149" s="132"/>
      <c r="S149" s="213"/>
      <c r="T149" s="294"/>
      <c r="U149" s="27" t="s">
        <v>33</v>
      </c>
      <c r="V149" s="186"/>
      <c r="W149" s="56"/>
      <c r="X149" s="187">
        <v>48.554276000000002</v>
      </c>
      <c r="Y149" s="187">
        <v>51.632686</v>
      </c>
      <c r="Z149" s="187">
        <v>0.99857514000000003</v>
      </c>
      <c r="AA149" s="62">
        <v>0.9992685</v>
      </c>
      <c r="AB149" s="62">
        <v>4.8763234999999999E-3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4"/>
      <c r="AM149" s="86">
        <f t="shared" si="9"/>
        <v>1.3575160000000039</v>
      </c>
      <c r="AN149" s="121">
        <f t="shared" si="9"/>
        <v>1.013418999999999</v>
      </c>
      <c r="AO149" s="121">
        <f t="shared" si="8"/>
        <v>4.197999999999702E-5</v>
      </c>
      <c r="AP149" s="121">
        <f t="shared" si="8"/>
        <v>6.9129999999972824E-5</v>
      </c>
      <c r="AQ149" s="87">
        <f t="shared" si="8"/>
        <v>-6.5108650000000011E-4</v>
      </c>
      <c r="AR149" s="37"/>
      <c r="AS149" s="233"/>
      <c r="AT149" s="37"/>
    </row>
    <row r="150" spans="2:46" ht="13.5" customHeight="1" x14ac:dyDescent="0.15">
      <c r="B150" s="294"/>
      <c r="C150" s="27" t="s">
        <v>34</v>
      </c>
      <c r="D150" s="186"/>
      <c r="E150" s="56"/>
      <c r="F150" s="187">
        <v>48.827103000000001</v>
      </c>
      <c r="G150" s="187">
        <v>52.205812000000002</v>
      </c>
      <c r="H150" s="187">
        <v>0.99883798999999995</v>
      </c>
      <c r="I150" s="62">
        <v>0.99940150000000005</v>
      </c>
      <c r="J150" s="62">
        <v>4.0246644E-3</v>
      </c>
      <c r="K150" s="188"/>
      <c r="L150" s="258"/>
      <c r="M150" s="258"/>
      <c r="N150" s="56"/>
      <c r="O150" s="28"/>
      <c r="P150" s="56"/>
      <c r="Q150" s="28"/>
      <c r="R150" s="132"/>
      <c r="S150" s="213"/>
      <c r="T150" s="294"/>
      <c r="U150" s="27" t="s">
        <v>34</v>
      </c>
      <c r="V150" s="186"/>
      <c r="W150" s="56"/>
      <c r="X150" s="187">
        <v>50.763008999999997</v>
      </c>
      <c r="Y150" s="187">
        <v>53.461219999999997</v>
      </c>
      <c r="Z150" s="187">
        <v>0.99887645000000003</v>
      </c>
      <c r="AA150" s="62">
        <v>0.99946583</v>
      </c>
      <c r="AB150" s="62">
        <v>3.4122353000000001E-3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4"/>
      <c r="AM150" s="86">
        <f t="shared" si="9"/>
        <v>1.9359059999999957</v>
      </c>
      <c r="AN150" s="121">
        <f t="shared" si="9"/>
        <v>1.2554079999999956</v>
      </c>
      <c r="AO150" s="121">
        <f t="shared" si="8"/>
        <v>3.8460000000073435E-5</v>
      </c>
      <c r="AP150" s="121">
        <f t="shared" si="8"/>
        <v>6.4329999999945819E-5</v>
      </c>
      <c r="AQ150" s="87">
        <f t="shared" si="8"/>
        <v>-6.1242909999999987E-4</v>
      </c>
      <c r="AR150" s="37"/>
      <c r="AS150" s="233"/>
      <c r="AT150" s="37"/>
    </row>
    <row r="151" spans="2:46" ht="13.5" customHeight="1" x14ac:dyDescent="0.15">
      <c r="B151" s="294"/>
      <c r="C151" s="27" t="s">
        <v>36</v>
      </c>
      <c r="D151" s="186"/>
      <c r="E151" s="56"/>
      <c r="F151" s="187">
        <v>49.949866999999998</v>
      </c>
      <c r="G151" s="187">
        <v>53.332687</v>
      </c>
      <c r="H151" s="187">
        <v>0.99907738999999995</v>
      </c>
      <c r="I151" s="62">
        <v>0.99957346999999996</v>
      </c>
      <c r="J151" s="62">
        <v>2.3553354999999998E-3</v>
      </c>
      <c r="K151" s="188"/>
      <c r="L151" s="258"/>
      <c r="M151" s="258"/>
      <c r="N151" s="56"/>
      <c r="O151" s="28"/>
      <c r="P151" s="56"/>
      <c r="Q151" s="28"/>
      <c r="R151" s="132"/>
      <c r="S151" s="213"/>
      <c r="T151" s="294"/>
      <c r="U151" s="27" t="s">
        <v>36</v>
      </c>
      <c r="V151" s="186"/>
      <c r="W151" s="56"/>
      <c r="X151" s="187">
        <v>52.426037999999998</v>
      </c>
      <c r="Y151" s="187">
        <v>54.939276</v>
      </c>
      <c r="Z151" s="187">
        <v>0.99912230000000002</v>
      </c>
      <c r="AA151" s="62">
        <v>0.99965488999999996</v>
      </c>
      <c r="AB151" s="62">
        <v>1.7934253000000001E-3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4"/>
      <c r="AM151" s="86">
        <f t="shared" si="9"/>
        <v>2.4761710000000008</v>
      </c>
      <c r="AN151" s="121">
        <f t="shared" si="9"/>
        <v>1.6065889999999996</v>
      </c>
      <c r="AO151" s="121">
        <f t="shared" si="8"/>
        <v>4.491000000006462E-5</v>
      </c>
      <c r="AP151" s="121">
        <f t="shared" si="8"/>
        <v>8.1419999999998716E-5</v>
      </c>
      <c r="AQ151" s="87">
        <f t="shared" si="8"/>
        <v>-5.6191019999999973E-4</v>
      </c>
      <c r="AR151" s="37"/>
      <c r="AS151" s="233"/>
      <c r="AT151" s="37"/>
    </row>
    <row r="152" spans="2:46" ht="13.5" customHeight="1" thickBot="1" x14ac:dyDescent="0.2">
      <c r="B152" s="295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95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5"/>
      <c r="AM152" s="122" t="str">
        <f t="shared" si="9"/>
        <v/>
      </c>
      <c r="AN152" s="123" t="str">
        <f t="shared" si="9"/>
        <v/>
      </c>
      <c r="AO152" s="123" t="str">
        <f t="shared" si="8"/>
        <v/>
      </c>
      <c r="AP152" s="123" t="str">
        <f t="shared" si="8"/>
        <v/>
      </c>
      <c r="AQ152" s="124" t="str">
        <f t="shared" si="8"/>
        <v/>
      </c>
      <c r="AR152" s="37"/>
      <c r="AS152" s="233"/>
      <c r="AT152" s="37"/>
    </row>
    <row r="153" spans="2:46" ht="13.5" customHeight="1" thickBot="1" x14ac:dyDescent="0.2">
      <c r="B153" s="293" t="s">
        <v>94</v>
      </c>
      <c r="C153" s="25" t="s">
        <v>32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3"/>
      <c r="T153" s="293" t="s">
        <v>94</v>
      </c>
      <c r="U153" s="25" t="s">
        <v>32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3" t="s">
        <v>94</v>
      </c>
      <c r="AM153" s="119" t="str">
        <f t="shared" si="9"/>
        <v/>
      </c>
      <c r="AN153" s="95" t="str">
        <f t="shared" si="9"/>
        <v/>
      </c>
      <c r="AO153" s="95" t="str">
        <f t="shared" si="8"/>
        <v/>
      </c>
      <c r="AP153" s="95" t="str">
        <f t="shared" si="8"/>
        <v/>
      </c>
      <c r="AQ153" s="120" t="str">
        <f t="shared" si="8"/>
        <v/>
      </c>
      <c r="AR153" s="37"/>
      <c r="AS153" s="233"/>
      <c r="AT153" s="37"/>
    </row>
    <row r="154" spans="2:46" ht="13.5" customHeight="1" x14ac:dyDescent="0.15">
      <c r="B154" s="294"/>
      <c r="C154" s="27" t="s">
        <v>33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3"/>
      <c r="T154" s="294"/>
      <c r="U154" s="27" t="s">
        <v>33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4"/>
      <c r="AM154" s="86" t="str">
        <f t="shared" si="9"/>
        <v/>
      </c>
      <c r="AN154" s="121" t="str">
        <f t="shared" si="9"/>
        <v/>
      </c>
      <c r="AO154" s="121" t="str">
        <f t="shared" si="8"/>
        <v/>
      </c>
      <c r="AP154" s="121" t="str">
        <f t="shared" si="8"/>
        <v/>
      </c>
      <c r="AQ154" s="87" t="str">
        <f t="shared" si="8"/>
        <v/>
      </c>
      <c r="AR154" s="37"/>
      <c r="AS154" s="233"/>
      <c r="AT154" s="37"/>
    </row>
    <row r="155" spans="2:46" ht="13.5" customHeight="1" x14ac:dyDescent="0.15">
      <c r="B155" s="294"/>
      <c r="C155" s="27" t="s">
        <v>34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3"/>
      <c r="T155" s="294"/>
      <c r="U155" s="27" t="s">
        <v>34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4"/>
      <c r="AM155" s="86" t="str">
        <f t="shared" si="9"/>
        <v/>
      </c>
      <c r="AN155" s="121" t="str">
        <f t="shared" si="9"/>
        <v/>
      </c>
      <c r="AO155" s="121" t="str">
        <f t="shared" si="8"/>
        <v/>
      </c>
      <c r="AP155" s="121" t="str">
        <f t="shared" si="8"/>
        <v/>
      </c>
      <c r="AQ155" s="87" t="str">
        <f t="shared" si="8"/>
        <v/>
      </c>
      <c r="AR155" s="37"/>
      <c r="AS155" s="233"/>
      <c r="AT155" s="37"/>
    </row>
    <row r="156" spans="2:46" ht="13.5" customHeight="1" x14ac:dyDescent="0.15">
      <c r="B156" s="294"/>
      <c r="C156" s="27" t="s">
        <v>36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3"/>
      <c r="T156" s="294"/>
      <c r="U156" s="27" t="s">
        <v>36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4"/>
      <c r="AM156" s="86" t="str">
        <f t="shared" si="9"/>
        <v/>
      </c>
      <c r="AN156" s="121" t="str">
        <f t="shared" si="9"/>
        <v/>
      </c>
      <c r="AO156" s="121" t="str">
        <f t="shared" si="8"/>
        <v/>
      </c>
      <c r="AP156" s="121" t="str">
        <f t="shared" si="8"/>
        <v/>
      </c>
      <c r="AQ156" s="87" t="str">
        <f t="shared" si="8"/>
        <v/>
      </c>
      <c r="AR156" s="37"/>
      <c r="AS156" s="233"/>
      <c r="AT156" s="37"/>
    </row>
    <row r="157" spans="2:46" ht="13.5" customHeight="1" thickBot="1" x14ac:dyDescent="0.2">
      <c r="B157" s="295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95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5"/>
      <c r="AM157" s="122" t="str">
        <f t="shared" si="9"/>
        <v/>
      </c>
      <c r="AN157" s="123" t="str">
        <f t="shared" si="9"/>
        <v/>
      </c>
      <c r="AO157" s="123" t="str">
        <f t="shared" si="8"/>
        <v/>
      </c>
      <c r="AP157" s="123" t="str">
        <f t="shared" si="8"/>
        <v/>
      </c>
      <c r="AQ157" s="124" t="str">
        <f t="shared" si="8"/>
        <v/>
      </c>
      <c r="AR157" s="37"/>
      <c r="AS157" s="233"/>
      <c r="AT157" s="37"/>
    </row>
    <row r="158" spans="2:46" ht="13.5" customHeight="1" thickBot="1" x14ac:dyDescent="0.2">
      <c r="B158" s="293" t="s">
        <v>95</v>
      </c>
      <c r="C158" s="25" t="s">
        <v>32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3"/>
      <c r="T158" s="293" t="s">
        <v>95</v>
      </c>
      <c r="U158" s="25" t="s">
        <v>32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3" t="s">
        <v>95</v>
      </c>
      <c r="AM158" s="119" t="str">
        <f t="shared" si="9"/>
        <v/>
      </c>
      <c r="AN158" s="95" t="str">
        <f t="shared" si="9"/>
        <v/>
      </c>
      <c r="AO158" s="95" t="str">
        <f t="shared" si="8"/>
        <v/>
      </c>
      <c r="AP158" s="95" t="str">
        <f t="shared" si="8"/>
        <v/>
      </c>
      <c r="AQ158" s="120" t="str">
        <f t="shared" si="8"/>
        <v/>
      </c>
      <c r="AR158" s="37"/>
      <c r="AS158" s="233"/>
      <c r="AT158" s="37"/>
    </row>
    <row r="159" spans="2:46" ht="13.5" customHeight="1" x14ac:dyDescent="0.15">
      <c r="B159" s="294"/>
      <c r="C159" s="27" t="s">
        <v>33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3"/>
      <c r="T159" s="294"/>
      <c r="U159" s="27" t="s">
        <v>33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4"/>
      <c r="AM159" s="86" t="str">
        <f t="shared" si="9"/>
        <v/>
      </c>
      <c r="AN159" s="121" t="str">
        <f t="shared" si="9"/>
        <v/>
      </c>
      <c r="AO159" s="121" t="str">
        <f t="shared" si="8"/>
        <v/>
      </c>
      <c r="AP159" s="121" t="str">
        <f t="shared" si="8"/>
        <v/>
      </c>
      <c r="AQ159" s="87" t="str">
        <f t="shared" si="8"/>
        <v/>
      </c>
      <c r="AR159" s="37"/>
      <c r="AS159" s="233"/>
      <c r="AT159" s="37"/>
    </row>
    <row r="160" spans="2:46" ht="13.5" customHeight="1" x14ac:dyDescent="0.15">
      <c r="B160" s="294"/>
      <c r="C160" s="27" t="s">
        <v>34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3"/>
      <c r="T160" s="294"/>
      <c r="U160" s="27" t="s">
        <v>34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4"/>
      <c r="AM160" s="86" t="str">
        <f t="shared" si="9"/>
        <v/>
      </c>
      <c r="AN160" s="121" t="str">
        <f t="shared" si="9"/>
        <v/>
      </c>
      <c r="AO160" s="121" t="str">
        <f t="shared" si="8"/>
        <v/>
      </c>
      <c r="AP160" s="121" t="str">
        <f t="shared" si="8"/>
        <v/>
      </c>
      <c r="AQ160" s="87" t="str">
        <f t="shared" si="8"/>
        <v/>
      </c>
      <c r="AR160" s="37"/>
      <c r="AS160" s="233"/>
      <c r="AT160" s="37"/>
    </row>
    <row r="161" spans="2:46" ht="13.5" customHeight="1" x14ac:dyDescent="0.15">
      <c r="B161" s="294"/>
      <c r="C161" s="27" t="s">
        <v>36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3"/>
      <c r="T161" s="294"/>
      <c r="U161" s="27" t="s">
        <v>36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4"/>
      <c r="AM161" s="86" t="str">
        <f t="shared" si="9"/>
        <v/>
      </c>
      <c r="AN161" s="121" t="str">
        <f t="shared" si="9"/>
        <v/>
      </c>
      <c r="AO161" s="121" t="str">
        <f t="shared" si="8"/>
        <v/>
      </c>
      <c r="AP161" s="121" t="str">
        <f t="shared" si="8"/>
        <v/>
      </c>
      <c r="AQ161" s="87" t="str">
        <f t="shared" si="8"/>
        <v/>
      </c>
      <c r="AR161" s="37"/>
      <c r="AS161" s="233"/>
      <c r="AT161" s="37"/>
    </row>
    <row r="162" spans="2:46" ht="13.5" customHeight="1" thickBot="1" x14ac:dyDescent="0.2">
      <c r="B162" s="295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95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5"/>
      <c r="AM162" s="122" t="str">
        <f t="shared" si="9"/>
        <v/>
      </c>
      <c r="AN162" s="123" t="str">
        <f t="shared" si="9"/>
        <v/>
      </c>
      <c r="AO162" s="123" t="str">
        <f t="shared" si="8"/>
        <v/>
      </c>
      <c r="AP162" s="123" t="str">
        <f t="shared" si="8"/>
        <v/>
      </c>
      <c r="AQ162" s="124" t="str">
        <f t="shared" si="8"/>
        <v/>
      </c>
      <c r="AR162" s="37"/>
      <c r="AS162" s="233"/>
      <c r="AT162" s="37"/>
    </row>
    <row r="163" spans="2:46" ht="13.5" customHeight="1" thickBot="1" x14ac:dyDescent="0.2">
      <c r="B163" s="293" t="s">
        <v>96</v>
      </c>
      <c r="C163" s="25" t="s">
        <v>32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3"/>
      <c r="T163" s="293" t="s">
        <v>96</v>
      </c>
      <c r="U163" s="25" t="s">
        <v>32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3" t="s">
        <v>96</v>
      </c>
      <c r="AM163" s="119" t="str">
        <f t="shared" si="9"/>
        <v/>
      </c>
      <c r="AN163" s="95" t="str">
        <f t="shared" si="9"/>
        <v/>
      </c>
      <c r="AO163" s="95" t="str">
        <f t="shared" si="8"/>
        <v/>
      </c>
      <c r="AP163" s="95" t="str">
        <f t="shared" si="8"/>
        <v/>
      </c>
      <c r="AQ163" s="120" t="str">
        <f t="shared" si="8"/>
        <v/>
      </c>
      <c r="AR163" s="37"/>
      <c r="AS163" s="233"/>
      <c r="AT163" s="37"/>
    </row>
    <row r="164" spans="2:46" ht="13.5" customHeight="1" x14ac:dyDescent="0.15">
      <c r="B164" s="294"/>
      <c r="C164" s="27" t="s">
        <v>33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3"/>
      <c r="T164" s="294"/>
      <c r="U164" s="27" t="s">
        <v>33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4"/>
      <c r="AM164" s="86" t="str">
        <f t="shared" si="9"/>
        <v/>
      </c>
      <c r="AN164" s="121" t="str">
        <f t="shared" si="9"/>
        <v/>
      </c>
      <c r="AO164" s="121" t="str">
        <f t="shared" si="8"/>
        <v/>
      </c>
      <c r="AP164" s="121" t="str">
        <f t="shared" si="8"/>
        <v/>
      </c>
      <c r="AQ164" s="87" t="str">
        <f t="shared" si="8"/>
        <v/>
      </c>
      <c r="AR164" s="37"/>
      <c r="AS164" s="233"/>
      <c r="AT164" s="37"/>
    </row>
    <row r="165" spans="2:46" ht="13.5" customHeight="1" x14ac:dyDescent="0.15">
      <c r="B165" s="294"/>
      <c r="C165" s="27" t="s">
        <v>34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3"/>
      <c r="T165" s="294"/>
      <c r="U165" s="27" t="s">
        <v>34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4"/>
      <c r="AM165" s="86" t="str">
        <f t="shared" si="9"/>
        <v/>
      </c>
      <c r="AN165" s="121" t="str">
        <f t="shared" si="9"/>
        <v/>
      </c>
      <c r="AO165" s="121" t="str">
        <f t="shared" si="8"/>
        <v/>
      </c>
      <c r="AP165" s="121" t="str">
        <f t="shared" si="8"/>
        <v/>
      </c>
      <c r="AQ165" s="87" t="str">
        <f t="shared" si="8"/>
        <v/>
      </c>
      <c r="AR165" s="37"/>
      <c r="AS165" s="233"/>
      <c r="AT165" s="37"/>
    </row>
    <row r="166" spans="2:46" ht="13.5" customHeight="1" x14ac:dyDescent="0.15">
      <c r="B166" s="294"/>
      <c r="C166" s="27" t="s">
        <v>36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3"/>
      <c r="T166" s="294"/>
      <c r="U166" s="27" t="s">
        <v>36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4"/>
      <c r="AM166" s="86" t="str">
        <f t="shared" si="9"/>
        <v/>
      </c>
      <c r="AN166" s="121" t="str">
        <f t="shared" si="9"/>
        <v/>
      </c>
      <c r="AO166" s="121" t="str">
        <f t="shared" si="8"/>
        <v/>
      </c>
      <c r="AP166" s="121" t="str">
        <f t="shared" si="8"/>
        <v/>
      </c>
      <c r="AQ166" s="87" t="str">
        <f t="shared" si="8"/>
        <v/>
      </c>
      <c r="AR166" s="37"/>
      <c r="AS166" s="233"/>
      <c r="AT166" s="37"/>
    </row>
    <row r="167" spans="2:46" ht="13.5" customHeight="1" thickBot="1" x14ac:dyDescent="0.2">
      <c r="B167" s="295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95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5"/>
      <c r="AM167" s="122" t="str">
        <f t="shared" si="9"/>
        <v/>
      </c>
      <c r="AN167" s="123" t="str">
        <f t="shared" si="9"/>
        <v/>
      </c>
      <c r="AO167" s="123" t="str">
        <f t="shared" si="8"/>
        <v/>
      </c>
      <c r="AP167" s="123" t="str">
        <f t="shared" si="8"/>
        <v/>
      </c>
      <c r="AQ167" s="124" t="str">
        <f t="shared" si="8"/>
        <v/>
      </c>
      <c r="AR167" s="37"/>
      <c r="AS167" s="233"/>
      <c r="AT167" s="37"/>
    </row>
    <row r="168" spans="2:46" ht="13.5" customHeight="1" thickBot="1" x14ac:dyDescent="0.2">
      <c r="B168" s="293" t="s">
        <v>97</v>
      </c>
      <c r="C168" s="25" t="s">
        <v>32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3"/>
      <c r="T168" s="293" t="s">
        <v>97</v>
      </c>
      <c r="U168" s="25" t="s">
        <v>32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3" t="s">
        <v>97</v>
      </c>
      <c r="AM168" s="119" t="str">
        <f t="shared" si="9"/>
        <v/>
      </c>
      <c r="AN168" s="95" t="str">
        <f t="shared" si="9"/>
        <v/>
      </c>
      <c r="AO168" s="95" t="str">
        <f t="shared" si="8"/>
        <v/>
      </c>
      <c r="AP168" s="95" t="str">
        <f t="shared" si="8"/>
        <v/>
      </c>
      <c r="AQ168" s="120" t="str">
        <f t="shared" si="8"/>
        <v/>
      </c>
      <c r="AR168" s="37"/>
      <c r="AS168" s="233"/>
      <c r="AT168" s="37"/>
    </row>
    <row r="169" spans="2:46" ht="13.5" customHeight="1" x14ac:dyDescent="0.15">
      <c r="B169" s="294"/>
      <c r="C169" s="27" t="s">
        <v>33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3"/>
      <c r="T169" s="294"/>
      <c r="U169" s="27" t="s">
        <v>33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4"/>
      <c r="AM169" s="86" t="str">
        <f t="shared" si="9"/>
        <v/>
      </c>
      <c r="AN169" s="121" t="str">
        <f t="shared" si="9"/>
        <v/>
      </c>
      <c r="AO169" s="121" t="str">
        <f t="shared" si="8"/>
        <v/>
      </c>
      <c r="AP169" s="121" t="str">
        <f t="shared" si="8"/>
        <v/>
      </c>
      <c r="AQ169" s="87" t="str">
        <f t="shared" si="8"/>
        <v/>
      </c>
      <c r="AR169" s="37"/>
      <c r="AS169" s="233"/>
      <c r="AT169" s="37"/>
    </row>
    <row r="170" spans="2:46" ht="13.5" customHeight="1" x14ac:dyDescent="0.15">
      <c r="B170" s="294"/>
      <c r="C170" s="27" t="s">
        <v>34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3"/>
      <c r="T170" s="294"/>
      <c r="U170" s="27" t="s">
        <v>34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4"/>
      <c r="AM170" s="86" t="str">
        <f t="shared" si="9"/>
        <v/>
      </c>
      <c r="AN170" s="121" t="str">
        <f t="shared" si="9"/>
        <v/>
      </c>
      <c r="AO170" s="121" t="str">
        <f t="shared" si="8"/>
        <v/>
      </c>
      <c r="AP170" s="121" t="str">
        <f t="shared" si="8"/>
        <v/>
      </c>
      <c r="AQ170" s="87" t="str">
        <f t="shared" si="8"/>
        <v/>
      </c>
      <c r="AR170" s="37"/>
      <c r="AS170" s="233"/>
      <c r="AT170" s="37"/>
    </row>
    <row r="171" spans="2:46" ht="13.5" customHeight="1" x14ac:dyDescent="0.15">
      <c r="B171" s="294"/>
      <c r="C171" s="27" t="s">
        <v>36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3"/>
      <c r="T171" s="294"/>
      <c r="U171" s="27" t="s">
        <v>36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4"/>
      <c r="AM171" s="86" t="str">
        <f t="shared" si="9"/>
        <v/>
      </c>
      <c r="AN171" s="121" t="str">
        <f t="shared" si="9"/>
        <v/>
      </c>
      <c r="AO171" s="121" t="str">
        <f t="shared" si="8"/>
        <v/>
      </c>
      <c r="AP171" s="121" t="str">
        <f t="shared" si="8"/>
        <v/>
      </c>
      <c r="AQ171" s="87" t="str">
        <f t="shared" si="8"/>
        <v/>
      </c>
      <c r="AR171" s="37"/>
      <c r="AS171" s="233"/>
      <c r="AT171" s="37"/>
    </row>
    <row r="172" spans="2:46" ht="13.5" customHeight="1" thickBot="1" x14ac:dyDescent="0.2">
      <c r="B172" s="295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95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5"/>
      <c r="AM172" s="122" t="str">
        <f t="shared" si="9"/>
        <v/>
      </c>
      <c r="AN172" s="123" t="str">
        <f t="shared" si="9"/>
        <v/>
      </c>
      <c r="AO172" s="123" t="str">
        <f t="shared" si="8"/>
        <v/>
      </c>
      <c r="AP172" s="123" t="str">
        <f t="shared" si="8"/>
        <v/>
      </c>
      <c r="AQ172" s="124" t="str">
        <f t="shared" si="8"/>
        <v/>
      </c>
      <c r="AR172" s="37"/>
      <c r="AS172" s="233"/>
      <c r="AT172" s="37"/>
    </row>
    <row r="173" spans="2:46" ht="13.5" customHeight="1" thickBot="1" x14ac:dyDescent="0.2">
      <c r="B173" s="293" t="s">
        <v>98</v>
      </c>
      <c r="C173" s="25" t="s">
        <v>32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3"/>
      <c r="T173" s="293" t="s">
        <v>98</v>
      </c>
      <c r="U173" s="25" t="s">
        <v>32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3" t="s">
        <v>98</v>
      </c>
      <c r="AM173" s="119" t="str">
        <f t="shared" si="9"/>
        <v/>
      </c>
      <c r="AN173" s="95" t="str">
        <f t="shared" si="9"/>
        <v/>
      </c>
      <c r="AO173" s="95" t="str">
        <f t="shared" si="8"/>
        <v/>
      </c>
      <c r="AP173" s="95" t="str">
        <f t="shared" si="8"/>
        <v/>
      </c>
      <c r="AQ173" s="120" t="str">
        <f t="shared" si="8"/>
        <v/>
      </c>
      <c r="AR173" s="37"/>
      <c r="AS173" s="233"/>
      <c r="AT173" s="37"/>
    </row>
    <row r="174" spans="2:46" ht="13.5" customHeight="1" x14ac:dyDescent="0.15">
      <c r="B174" s="294"/>
      <c r="C174" s="27" t="s">
        <v>33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3"/>
      <c r="T174" s="294"/>
      <c r="U174" s="27" t="s">
        <v>33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4"/>
      <c r="AM174" s="86" t="str">
        <f t="shared" si="9"/>
        <v/>
      </c>
      <c r="AN174" s="121" t="str">
        <f t="shared" si="9"/>
        <v/>
      </c>
      <c r="AO174" s="121" t="str">
        <f t="shared" si="8"/>
        <v/>
      </c>
      <c r="AP174" s="121" t="str">
        <f t="shared" si="8"/>
        <v/>
      </c>
      <c r="AQ174" s="87" t="str">
        <f t="shared" si="8"/>
        <v/>
      </c>
      <c r="AR174" s="37"/>
      <c r="AS174" s="233"/>
      <c r="AT174" s="37"/>
    </row>
    <row r="175" spans="2:46" ht="13.5" customHeight="1" x14ac:dyDescent="0.15">
      <c r="B175" s="294"/>
      <c r="C175" s="27" t="s">
        <v>34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3"/>
      <c r="T175" s="294"/>
      <c r="U175" s="27" t="s">
        <v>34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4"/>
      <c r="AM175" s="86" t="str">
        <f t="shared" si="9"/>
        <v/>
      </c>
      <c r="AN175" s="121" t="str">
        <f t="shared" si="9"/>
        <v/>
      </c>
      <c r="AO175" s="121" t="str">
        <f t="shared" si="8"/>
        <v/>
      </c>
      <c r="AP175" s="121" t="str">
        <f t="shared" si="8"/>
        <v/>
      </c>
      <c r="AQ175" s="87" t="str">
        <f t="shared" si="8"/>
        <v/>
      </c>
      <c r="AR175" s="37"/>
      <c r="AS175" s="233"/>
      <c r="AT175" s="37"/>
    </row>
    <row r="176" spans="2:46" ht="13.5" customHeight="1" x14ac:dyDescent="0.15">
      <c r="B176" s="294"/>
      <c r="C176" s="27" t="s">
        <v>36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3"/>
      <c r="T176" s="294"/>
      <c r="U176" s="27" t="s">
        <v>36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4"/>
      <c r="AM176" s="86" t="str">
        <f t="shared" si="9"/>
        <v/>
      </c>
      <c r="AN176" s="121" t="str">
        <f t="shared" si="9"/>
        <v/>
      </c>
      <c r="AO176" s="121" t="str">
        <f t="shared" si="8"/>
        <v/>
      </c>
      <c r="AP176" s="121" t="str">
        <f t="shared" si="8"/>
        <v/>
      </c>
      <c r="AQ176" s="87" t="str">
        <f t="shared" si="8"/>
        <v/>
      </c>
      <c r="AR176" s="37"/>
      <c r="AS176" s="233"/>
      <c r="AT176" s="37"/>
    </row>
    <row r="177" spans="2:46" ht="13.5" customHeight="1" thickBot="1" x14ac:dyDescent="0.2">
      <c r="B177" s="295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95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5"/>
      <c r="AM177" s="122" t="str">
        <f t="shared" si="9"/>
        <v/>
      </c>
      <c r="AN177" s="123" t="str">
        <f t="shared" si="9"/>
        <v/>
      </c>
      <c r="AO177" s="123" t="str">
        <f t="shared" si="8"/>
        <v/>
      </c>
      <c r="AP177" s="123" t="str">
        <f t="shared" si="8"/>
        <v/>
      </c>
      <c r="AQ177" s="124" t="str">
        <f t="shared" si="8"/>
        <v/>
      </c>
      <c r="AR177" s="37"/>
      <c r="AS177" s="233"/>
      <c r="AT177" s="37"/>
    </row>
    <row r="178" spans="2:46" ht="13.5" customHeight="1" thickBot="1" x14ac:dyDescent="0.2">
      <c r="B178" s="293" t="s">
        <v>99</v>
      </c>
      <c r="C178" s="25" t="s">
        <v>32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3"/>
      <c r="T178" s="293" t="s">
        <v>99</v>
      </c>
      <c r="U178" s="25" t="s">
        <v>32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3" t="s">
        <v>99</v>
      </c>
      <c r="AM178" s="119" t="str">
        <f t="shared" si="9"/>
        <v/>
      </c>
      <c r="AN178" s="95" t="str">
        <f t="shared" si="9"/>
        <v/>
      </c>
      <c r="AO178" s="95" t="str">
        <f t="shared" si="8"/>
        <v/>
      </c>
      <c r="AP178" s="95" t="str">
        <f t="shared" si="8"/>
        <v/>
      </c>
      <c r="AQ178" s="120" t="str">
        <f t="shared" si="8"/>
        <v/>
      </c>
      <c r="AR178" s="37"/>
      <c r="AS178" s="233"/>
      <c r="AT178" s="37"/>
    </row>
    <row r="179" spans="2:46" ht="13.5" customHeight="1" x14ac:dyDescent="0.15">
      <c r="B179" s="294"/>
      <c r="C179" s="27" t="s">
        <v>33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3"/>
      <c r="T179" s="294"/>
      <c r="U179" s="27" t="s">
        <v>33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4"/>
      <c r="AM179" s="86" t="str">
        <f t="shared" si="9"/>
        <v/>
      </c>
      <c r="AN179" s="121" t="str">
        <f t="shared" si="9"/>
        <v/>
      </c>
      <c r="AO179" s="121" t="str">
        <f t="shared" si="8"/>
        <v/>
      </c>
      <c r="AP179" s="121" t="str">
        <f t="shared" si="8"/>
        <v/>
      </c>
      <c r="AQ179" s="87" t="str">
        <f t="shared" si="8"/>
        <v/>
      </c>
      <c r="AR179" s="37"/>
      <c r="AS179" s="233"/>
      <c r="AT179" s="37"/>
    </row>
    <row r="180" spans="2:46" ht="13.5" customHeight="1" x14ac:dyDescent="0.15">
      <c r="B180" s="294"/>
      <c r="C180" s="27" t="s">
        <v>34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3"/>
      <c r="T180" s="294"/>
      <c r="U180" s="27" t="s">
        <v>34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4"/>
      <c r="AM180" s="86" t="str">
        <f t="shared" si="9"/>
        <v/>
      </c>
      <c r="AN180" s="121" t="str">
        <f t="shared" si="9"/>
        <v/>
      </c>
      <c r="AO180" s="121" t="str">
        <f t="shared" si="8"/>
        <v/>
      </c>
      <c r="AP180" s="121" t="str">
        <f t="shared" si="8"/>
        <v/>
      </c>
      <c r="AQ180" s="87" t="str">
        <f t="shared" si="8"/>
        <v/>
      </c>
      <c r="AR180" s="37"/>
      <c r="AS180" s="233"/>
      <c r="AT180" s="37"/>
    </row>
    <row r="181" spans="2:46" ht="13.5" customHeight="1" x14ac:dyDescent="0.15">
      <c r="B181" s="294"/>
      <c r="C181" s="27" t="s">
        <v>36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3"/>
      <c r="T181" s="294"/>
      <c r="U181" s="27" t="s">
        <v>36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4"/>
      <c r="AM181" s="86" t="str">
        <f t="shared" si="9"/>
        <v/>
      </c>
      <c r="AN181" s="121" t="str">
        <f t="shared" si="9"/>
        <v/>
      </c>
      <c r="AO181" s="121" t="str">
        <f t="shared" si="8"/>
        <v/>
      </c>
      <c r="AP181" s="121" t="str">
        <f t="shared" si="8"/>
        <v/>
      </c>
      <c r="AQ181" s="87" t="str">
        <f t="shared" si="8"/>
        <v/>
      </c>
      <c r="AR181" s="37"/>
      <c r="AS181" s="233"/>
      <c r="AT181" s="37"/>
    </row>
    <row r="182" spans="2:46" ht="13.5" customHeight="1" thickBot="1" x14ac:dyDescent="0.2">
      <c r="B182" s="295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95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5"/>
      <c r="AM182" s="122" t="str">
        <f t="shared" si="9"/>
        <v/>
      </c>
      <c r="AN182" s="123" t="str">
        <f t="shared" si="9"/>
        <v/>
      </c>
      <c r="AO182" s="123" t="str">
        <f t="shared" si="8"/>
        <v/>
      </c>
      <c r="AP182" s="123" t="str">
        <f t="shared" si="8"/>
        <v/>
      </c>
      <c r="AQ182" s="124" t="str">
        <f t="shared" si="8"/>
        <v/>
      </c>
      <c r="AR182" s="37"/>
      <c r="AS182" s="233"/>
      <c r="AT182" s="37"/>
    </row>
    <row r="183" spans="2:46" ht="13.5" customHeight="1" thickBot="1" x14ac:dyDescent="0.2">
      <c r="B183" s="293" t="s">
        <v>100</v>
      </c>
      <c r="C183" s="25" t="s">
        <v>32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3"/>
      <c r="T183" s="293" t="s">
        <v>100</v>
      </c>
      <c r="U183" s="25" t="s">
        <v>32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3" t="s">
        <v>100</v>
      </c>
      <c r="AM183" s="119" t="str">
        <f t="shared" si="9"/>
        <v/>
      </c>
      <c r="AN183" s="95" t="str">
        <f t="shared" si="9"/>
        <v/>
      </c>
      <c r="AO183" s="95" t="str">
        <f t="shared" si="8"/>
        <v/>
      </c>
      <c r="AP183" s="95" t="str">
        <f t="shared" si="8"/>
        <v/>
      </c>
      <c r="AQ183" s="120" t="str">
        <f t="shared" si="8"/>
        <v/>
      </c>
      <c r="AR183" s="37"/>
      <c r="AS183" s="233"/>
      <c r="AT183" s="37"/>
    </row>
    <row r="184" spans="2:46" ht="13.5" customHeight="1" x14ac:dyDescent="0.15">
      <c r="B184" s="294"/>
      <c r="C184" s="27" t="s">
        <v>33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3"/>
      <c r="T184" s="294"/>
      <c r="U184" s="27" t="s">
        <v>33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4"/>
      <c r="AM184" s="86" t="str">
        <f t="shared" si="9"/>
        <v/>
      </c>
      <c r="AN184" s="121" t="str">
        <f t="shared" si="9"/>
        <v/>
      </c>
      <c r="AO184" s="121" t="str">
        <f t="shared" si="8"/>
        <v/>
      </c>
      <c r="AP184" s="121" t="str">
        <f t="shared" si="8"/>
        <v/>
      </c>
      <c r="AQ184" s="87" t="str">
        <f t="shared" si="8"/>
        <v/>
      </c>
      <c r="AR184" s="37"/>
      <c r="AS184" s="233"/>
      <c r="AT184" s="37"/>
    </row>
    <row r="185" spans="2:46" ht="13.5" customHeight="1" x14ac:dyDescent="0.15">
      <c r="B185" s="294"/>
      <c r="C185" s="27" t="s">
        <v>34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3"/>
      <c r="T185" s="294"/>
      <c r="U185" s="27" t="s">
        <v>34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4"/>
      <c r="AM185" s="86" t="str">
        <f t="shared" si="9"/>
        <v/>
      </c>
      <c r="AN185" s="121" t="str">
        <f t="shared" si="9"/>
        <v/>
      </c>
      <c r="AO185" s="121" t="str">
        <f t="shared" si="8"/>
        <v/>
      </c>
      <c r="AP185" s="121" t="str">
        <f t="shared" si="8"/>
        <v/>
      </c>
      <c r="AQ185" s="87" t="str">
        <f t="shared" si="8"/>
        <v/>
      </c>
      <c r="AR185" s="37"/>
      <c r="AS185" s="233"/>
      <c r="AT185" s="37"/>
    </row>
    <row r="186" spans="2:46" ht="13.5" customHeight="1" x14ac:dyDescent="0.15">
      <c r="B186" s="294"/>
      <c r="C186" s="27" t="s">
        <v>36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3"/>
      <c r="T186" s="294"/>
      <c r="U186" s="27" t="s">
        <v>36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4"/>
      <c r="AM186" s="86" t="str">
        <f t="shared" si="9"/>
        <v/>
      </c>
      <c r="AN186" s="121" t="str">
        <f t="shared" si="9"/>
        <v/>
      </c>
      <c r="AO186" s="121" t="str">
        <f t="shared" si="8"/>
        <v/>
      </c>
      <c r="AP186" s="121" t="str">
        <f t="shared" si="8"/>
        <v/>
      </c>
      <c r="AQ186" s="87" t="str">
        <f t="shared" si="8"/>
        <v/>
      </c>
      <c r="AR186" s="37"/>
      <c r="AS186" s="233"/>
      <c r="AT186" s="37"/>
    </row>
    <row r="187" spans="2:46" ht="13.5" customHeight="1" thickBot="1" x14ac:dyDescent="0.2">
      <c r="B187" s="295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95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5"/>
      <c r="AM187" s="122" t="str">
        <f t="shared" si="9"/>
        <v/>
      </c>
      <c r="AN187" s="123" t="str">
        <f t="shared" si="9"/>
        <v/>
      </c>
      <c r="AO187" s="123" t="str">
        <f t="shared" si="9"/>
        <v/>
      </c>
      <c r="AP187" s="123" t="str">
        <f t="shared" si="9"/>
        <v/>
      </c>
      <c r="AQ187" s="124" t="str">
        <f t="shared" si="9"/>
        <v/>
      </c>
      <c r="AR187" s="37"/>
      <c r="AS187" s="233"/>
      <c r="AT187" s="37"/>
    </row>
    <row r="188" spans="2:46" ht="13.5" customHeight="1" thickBot="1" x14ac:dyDescent="0.2">
      <c r="B188" s="293" t="s">
        <v>101</v>
      </c>
      <c r="C188" s="25" t="s">
        <v>32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3"/>
      <c r="T188" s="293" t="s">
        <v>101</v>
      </c>
      <c r="U188" s="25" t="s">
        <v>32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3" t="s">
        <v>101</v>
      </c>
      <c r="AM188" s="119" t="str">
        <f t="shared" ref="AM188:AQ238" si="10">IF(OR(X188="",F188=""),"",X188-F188)</f>
        <v/>
      </c>
      <c r="AN188" s="95" t="str">
        <f t="shared" si="10"/>
        <v/>
      </c>
      <c r="AO188" s="95" t="str">
        <f t="shared" si="10"/>
        <v/>
      </c>
      <c r="AP188" s="95" t="str">
        <f t="shared" si="10"/>
        <v/>
      </c>
      <c r="AQ188" s="120" t="str">
        <f t="shared" si="10"/>
        <v/>
      </c>
      <c r="AR188" s="37"/>
      <c r="AS188" s="233"/>
      <c r="AT188" s="37"/>
    </row>
    <row r="189" spans="2:46" ht="13.5" customHeight="1" x14ac:dyDescent="0.15">
      <c r="B189" s="294"/>
      <c r="C189" s="27" t="s">
        <v>33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3"/>
      <c r="T189" s="294"/>
      <c r="U189" s="27" t="s">
        <v>33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4"/>
      <c r="AM189" s="86" t="str">
        <f t="shared" si="10"/>
        <v/>
      </c>
      <c r="AN189" s="121" t="str">
        <f t="shared" si="10"/>
        <v/>
      </c>
      <c r="AO189" s="121" t="str">
        <f t="shared" si="10"/>
        <v/>
      </c>
      <c r="AP189" s="121" t="str">
        <f t="shared" si="10"/>
        <v/>
      </c>
      <c r="AQ189" s="87" t="str">
        <f t="shared" si="10"/>
        <v/>
      </c>
      <c r="AR189" s="37"/>
      <c r="AS189" s="233"/>
      <c r="AT189" s="37"/>
    </row>
    <row r="190" spans="2:46" ht="13.5" customHeight="1" x14ac:dyDescent="0.15">
      <c r="B190" s="294"/>
      <c r="C190" s="27" t="s">
        <v>34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3"/>
      <c r="T190" s="294"/>
      <c r="U190" s="27" t="s">
        <v>34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4"/>
      <c r="AM190" s="86" t="str">
        <f t="shared" si="10"/>
        <v/>
      </c>
      <c r="AN190" s="121" t="str">
        <f t="shared" si="10"/>
        <v/>
      </c>
      <c r="AO190" s="121" t="str">
        <f t="shared" si="10"/>
        <v/>
      </c>
      <c r="AP190" s="121" t="str">
        <f t="shared" si="10"/>
        <v/>
      </c>
      <c r="AQ190" s="87" t="str">
        <f t="shared" si="10"/>
        <v/>
      </c>
      <c r="AR190" s="37"/>
      <c r="AS190" s="233"/>
      <c r="AT190" s="37"/>
    </row>
    <row r="191" spans="2:46" ht="13.5" customHeight="1" x14ac:dyDescent="0.15">
      <c r="B191" s="294"/>
      <c r="C191" s="27" t="s">
        <v>36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3"/>
      <c r="T191" s="294"/>
      <c r="U191" s="27" t="s">
        <v>36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4"/>
      <c r="AM191" s="86" t="str">
        <f t="shared" si="10"/>
        <v/>
      </c>
      <c r="AN191" s="121" t="str">
        <f t="shared" si="10"/>
        <v/>
      </c>
      <c r="AO191" s="121" t="str">
        <f t="shared" si="10"/>
        <v/>
      </c>
      <c r="AP191" s="121" t="str">
        <f t="shared" si="10"/>
        <v/>
      </c>
      <c r="AQ191" s="87" t="str">
        <f t="shared" si="10"/>
        <v/>
      </c>
      <c r="AR191" s="37"/>
      <c r="AS191" s="233"/>
      <c r="AT191" s="37"/>
    </row>
    <row r="192" spans="2:46" ht="13.5" customHeight="1" thickBot="1" x14ac:dyDescent="0.2">
      <c r="B192" s="295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95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5"/>
      <c r="AM192" s="122" t="str">
        <f t="shared" si="10"/>
        <v/>
      </c>
      <c r="AN192" s="123" t="str">
        <f t="shared" si="10"/>
        <v/>
      </c>
      <c r="AO192" s="123" t="str">
        <f t="shared" si="10"/>
        <v/>
      </c>
      <c r="AP192" s="123" t="str">
        <f t="shared" si="10"/>
        <v/>
      </c>
      <c r="AQ192" s="124" t="str">
        <f t="shared" si="10"/>
        <v/>
      </c>
      <c r="AR192" s="37"/>
      <c r="AS192" s="233"/>
      <c r="AT192" s="37"/>
    </row>
    <row r="193" spans="2:46" ht="13.5" customHeight="1" thickBot="1" x14ac:dyDescent="0.2">
      <c r="B193" s="293" t="s">
        <v>102</v>
      </c>
      <c r="C193" s="25" t="s">
        <v>32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93" t="s">
        <v>102</v>
      </c>
      <c r="U193" s="25" t="s">
        <v>32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3" t="s">
        <v>102</v>
      </c>
      <c r="AM193" s="119" t="str">
        <f t="shared" si="10"/>
        <v/>
      </c>
      <c r="AN193" s="95" t="str">
        <f t="shared" si="10"/>
        <v/>
      </c>
      <c r="AO193" s="95" t="str">
        <f t="shared" si="10"/>
        <v/>
      </c>
      <c r="AP193" s="95" t="str">
        <f t="shared" si="10"/>
        <v/>
      </c>
      <c r="AQ193" s="120" t="str">
        <f t="shared" si="10"/>
        <v/>
      </c>
      <c r="AR193" s="37"/>
      <c r="AS193" s="233"/>
      <c r="AT193" s="37"/>
    </row>
    <row r="194" spans="2:46" ht="13.5" customHeight="1" x14ac:dyDescent="0.15">
      <c r="B194" s="294"/>
      <c r="C194" s="27" t="s">
        <v>33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94"/>
      <c r="U194" s="27" t="s">
        <v>33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4"/>
      <c r="AM194" s="86" t="str">
        <f t="shared" si="10"/>
        <v/>
      </c>
      <c r="AN194" s="121" t="str">
        <f t="shared" si="10"/>
        <v/>
      </c>
      <c r="AO194" s="121" t="str">
        <f t="shared" si="10"/>
        <v/>
      </c>
      <c r="AP194" s="121" t="str">
        <f t="shared" si="10"/>
        <v/>
      </c>
      <c r="AQ194" s="87" t="str">
        <f t="shared" si="10"/>
        <v/>
      </c>
      <c r="AR194" s="37"/>
      <c r="AS194" s="233"/>
      <c r="AT194" s="37"/>
    </row>
    <row r="195" spans="2:46" ht="13.5" customHeight="1" x14ac:dyDescent="0.15">
      <c r="B195" s="294"/>
      <c r="C195" s="27" t="s">
        <v>34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94"/>
      <c r="U195" s="27" t="s">
        <v>34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4"/>
      <c r="AM195" s="86" t="str">
        <f t="shared" si="10"/>
        <v/>
      </c>
      <c r="AN195" s="121" t="str">
        <f t="shared" si="10"/>
        <v/>
      </c>
      <c r="AO195" s="121" t="str">
        <f t="shared" si="10"/>
        <v/>
      </c>
      <c r="AP195" s="121" t="str">
        <f t="shared" si="10"/>
        <v/>
      </c>
      <c r="AQ195" s="87" t="str">
        <f t="shared" si="10"/>
        <v/>
      </c>
      <c r="AR195" s="37"/>
      <c r="AS195" s="233"/>
      <c r="AT195" s="37"/>
    </row>
    <row r="196" spans="2:46" ht="13.5" customHeight="1" x14ac:dyDescent="0.15">
      <c r="B196" s="294"/>
      <c r="C196" s="27" t="s">
        <v>36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94"/>
      <c r="U196" s="27" t="s">
        <v>36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4"/>
      <c r="AM196" s="86" t="str">
        <f t="shared" si="10"/>
        <v/>
      </c>
      <c r="AN196" s="121" t="str">
        <f t="shared" si="10"/>
        <v/>
      </c>
      <c r="AO196" s="121" t="str">
        <f t="shared" si="10"/>
        <v/>
      </c>
      <c r="AP196" s="121" t="str">
        <f t="shared" si="10"/>
        <v/>
      </c>
      <c r="AQ196" s="87" t="str">
        <f t="shared" si="10"/>
        <v/>
      </c>
      <c r="AR196" s="37"/>
      <c r="AS196" s="233"/>
      <c r="AT196" s="37"/>
    </row>
    <row r="197" spans="2:46" ht="13.5" customHeight="1" thickBot="1" x14ac:dyDescent="0.2">
      <c r="B197" s="295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95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5"/>
      <c r="AM197" s="122" t="str">
        <f t="shared" si="10"/>
        <v/>
      </c>
      <c r="AN197" s="123" t="str">
        <f t="shared" si="10"/>
        <v/>
      </c>
      <c r="AO197" s="123" t="str">
        <f t="shared" si="10"/>
        <v/>
      </c>
      <c r="AP197" s="123" t="str">
        <f t="shared" si="10"/>
        <v/>
      </c>
      <c r="AQ197" s="124" t="str">
        <f t="shared" si="10"/>
        <v/>
      </c>
      <c r="AR197" s="37"/>
      <c r="AS197" s="233"/>
      <c r="AT197" s="37"/>
    </row>
    <row r="198" spans="2:46" ht="13.5" customHeight="1" thickBot="1" x14ac:dyDescent="0.2">
      <c r="B198" s="293" t="s">
        <v>103</v>
      </c>
      <c r="C198" s="25" t="s">
        <v>32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93" t="s">
        <v>103</v>
      </c>
      <c r="U198" s="25" t="s">
        <v>32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3" t="s">
        <v>103</v>
      </c>
      <c r="AM198" s="119" t="str">
        <f t="shared" si="10"/>
        <v/>
      </c>
      <c r="AN198" s="95" t="str">
        <f t="shared" si="10"/>
        <v/>
      </c>
      <c r="AO198" s="95" t="str">
        <f t="shared" si="10"/>
        <v/>
      </c>
      <c r="AP198" s="95" t="str">
        <f t="shared" si="10"/>
        <v/>
      </c>
      <c r="AQ198" s="120" t="str">
        <f t="shared" si="10"/>
        <v/>
      </c>
      <c r="AR198" s="37"/>
      <c r="AS198" s="233"/>
      <c r="AT198" s="37"/>
    </row>
    <row r="199" spans="2:46" ht="13.5" customHeight="1" x14ac:dyDescent="0.15">
      <c r="B199" s="294"/>
      <c r="C199" s="27" t="s">
        <v>33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94"/>
      <c r="U199" s="27" t="s">
        <v>33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4"/>
      <c r="AM199" s="86" t="str">
        <f t="shared" si="10"/>
        <v/>
      </c>
      <c r="AN199" s="121" t="str">
        <f t="shared" si="10"/>
        <v/>
      </c>
      <c r="AO199" s="121" t="str">
        <f t="shared" si="10"/>
        <v/>
      </c>
      <c r="AP199" s="121" t="str">
        <f t="shared" si="10"/>
        <v/>
      </c>
      <c r="AQ199" s="87" t="str">
        <f t="shared" si="10"/>
        <v/>
      </c>
      <c r="AR199" s="37"/>
      <c r="AS199" s="233"/>
      <c r="AT199" s="37"/>
    </row>
    <row r="200" spans="2:46" ht="13.5" customHeight="1" x14ac:dyDescent="0.15">
      <c r="B200" s="294"/>
      <c r="C200" s="27" t="s">
        <v>34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94"/>
      <c r="U200" s="27" t="s">
        <v>34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4"/>
      <c r="AM200" s="86" t="str">
        <f t="shared" si="10"/>
        <v/>
      </c>
      <c r="AN200" s="121" t="str">
        <f t="shared" si="10"/>
        <v/>
      </c>
      <c r="AO200" s="121" t="str">
        <f t="shared" si="10"/>
        <v/>
      </c>
      <c r="AP200" s="121" t="str">
        <f t="shared" si="10"/>
        <v/>
      </c>
      <c r="AQ200" s="87" t="str">
        <f t="shared" si="10"/>
        <v/>
      </c>
      <c r="AR200" s="37"/>
      <c r="AS200" s="233"/>
      <c r="AT200" s="37"/>
    </row>
    <row r="201" spans="2:46" ht="13.5" customHeight="1" x14ac:dyDescent="0.15">
      <c r="B201" s="294"/>
      <c r="C201" s="27" t="s">
        <v>36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94"/>
      <c r="U201" s="27" t="s">
        <v>36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4"/>
      <c r="AM201" s="86" t="str">
        <f t="shared" si="10"/>
        <v/>
      </c>
      <c r="AN201" s="121" t="str">
        <f t="shared" si="10"/>
        <v/>
      </c>
      <c r="AO201" s="121" t="str">
        <f t="shared" si="10"/>
        <v/>
      </c>
      <c r="AP201" s="121" t="str">
        <f t="shared" si="10"/>
        <v/>
      </c>
      <c r="AQ201" s="87" t="str">
        <f t="shared" si="10"/>
        <v/>
      </c>
      <c r="AR201" s="37"/>
      <c r="AS201" s="233"/>
      <c r="AT201" s="37"/>
    </row>
    <row r="202" spans="2:46" ht="13.5" customHeight="1" thickBot="1" x14ac:dyDescent="0.2">
      <c r="B202" s="295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95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5"/>
      <c r="AM202" s="122" t="str">
        <f t="shared" si="10"/>
        <v/>
      </c>
      <c r="AN202" s="123" t="str">
        <f t="shared" si="10"/>
        <v/>
      </c>
      <c r="AO202" s="123" t="str">
        <f t="shared" si="10"/>
        <v/>
      </c>
      <c r="AP202" s="123" t="str">
        <f t="shared" si="10"/>
        <v/>
      </c>
      <c r="AQ202" s="124" t="str">
        <f t="shared" si="10"/>
        <v/>
      </c>
      <c r="AR202" s="37"/>
      <c r="AS202" s="233"/>
      <c r="AT202" s="37"/>
    </row>
    <row r="203" spans="2:46" ht="13.5" customHeight="1" thickBot="1" x14ac:dyDescent="0.2">
      <c r="B203" s="293" t="s">
        <v>104</v>
      </c>
      <c r="C203" s="25" t="s">
        <v>32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93" t="s">
        <v>104</v>
      </c>
      <c r="U203" s="25" t="s">
        <v>32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3" t="s">
        <v>104</v>
      </c>
      <c r="AM203" s="119" t="str">
        <f t="shared" si="10"/>
        <v/>
      </c>
      <c r="AN203" s="95" t="str">
        <f t="shared" si="10"/>
        <v/>
      </c>
      <c r="AO203" s="95" t="str">
        <f t="shared" si="10"/>
        <v/>
      </c>
      <c r="AP203" s="95" t="str">
        <f t="shared" si="10"/>
        <v/>
      </c>
      <c r="AQ203" s="120" t="str">
        <f t="shared" si="10"/>
        <v/>
      </c>
      <c r="AR203" s="37"/>
      <c r="AS203" s="233"/>
      <c r="AT203" s="37"/>
    </row>
    <row r="204" spans="2:46" ht="13.5" customHeight="1" x14ac:dyDescent="0.15">
      <c r="B204" s="294"/>
      <c r="C204" s="27" t="s">
        <v>33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94"/>
      <c r="U204" s="27" t="s">
        <v>33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4"/>
      <c r="AM204" s="86" t="str">
        <f t="shared" si="10"/>
        <v/>
      </c>
      <c r="AN204" s="121" t="str">
        <f t="shared" si="10"/>
        <v/>
      </c>
      <c r="AO204" s="121" t="str">
        <f t="shared" si="10"/>
        <v/>
      </c>
      <c r="AP204" s="121" t="str">
        <f t="shared" si="10"/>
        <v/>
      </c>
      <c r="AQ204" s="87" t="str">
        <f t="shared" si="10"/>
        <v/>
      </c>
      <c r="AR204" s="37"/>
      <c r="AS204" s="233"/>
      <c r="AT204" s="37"/>
    </row>
    <row r="205" spans="2:46" ht="13.5" customHeight="1" x14ac:dyDescent="0.15">
      <c r="B205" s="294"/>
      <c r="C205" s="27" t="s">
        <v>34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94"/>
      <c r="U205" s="27" t="s">
        <v>34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4"/>
      <c r="AM205" s="86" t="str">
        <f t="shared" si="10"/>
        <v/>
      </c>
      <c r="AN205" s="121" t="str">
        <f t="shared" si="10"/>
        <v/>
      </c>
      <c r="AO205" s="121" t="str">
        <f t="shared" si="10"/>
        <v/>
      </c>
      <c r="AP205" s="121" t="str">
        <f t="shared" si="10"/>
        <v/>
      </c>
      <c r="AQ205" s="87" t="str">
        <f t="shared" si="10"/>
        <v/>
      </c>
      <c r="AR205" s="37"/>
      <c r="AS205" s="233"/>
      <c r="AT205" s="37"/>
    </row>
    <row r="206" spans="2:46" ht="13.5" customHeight="1" x14ac:dyDescent="0.15">
      <c r="B206" s="294"/>
      <c r="C206" s="27" t="s">
        <v>36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94"/>
      <c r="U206" s="27" t="s">
        <v>36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4"/>
      <c r="AM206" s="86" t="str">
        <f t="shared" si="10"/>
        <v/>
      </c>
      <c r="AN206" s="121" t="str">
        <f t="shared" si="10"/>
        <v/>
      </c>
      <c r="AO206" s="121" t="str">
        <f t="shared" si="10"/>
        <v/>
      </c>
      <c r="AP206" s="121" t="str">
        <f t="shared" si="10"/>
        <v/>
      </c>
      <c r="AQ206" s="87" t="str">
        <f t="shared" si="10"/>
        <v/>
      </c>
      <c r="AR206" s="37"/>
      <c r="AS206" s="233"/>
      <c r="AT206" s="37"/>
    </row>
    <row r="207" spans="2:46" ht="13.5" customHeight="1" thickBot="1" x14ac:dyDescent="0.2">
      <c r="B207" s="295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95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5"/>
      <c r="AM207" s="122" t="str">
        <f t="shared" si="10"/>
        <v/>
      </c>
      <c r="AN207" s="123" t="str">
        <f t="shared" si="10"/>
        <v/>
      </c>
      <c r="AO207" s="123" t="str">
        <f t="shared" si="10"/>
        <v/>
      </c>
      <c r="AP207" s="123" t="str">
        <f t="shared" si="10"/>
        <v/>
      </c>
      <c r="AQ207" s="124" t="str">
        <f t="shared" si="10"/>
        <v/>
      </c>
      <c r="AR207" s="37"/>
      <c r="AS207" s="233"/>
      <c r="AT207" s="37"/>
    </row>
    <row r="208" spans="2:46" ht="13.5" customHeight="1" thickBot="1" x14ac:dyDescent="0.2">
      <c r="B208" s="293" t="s">
        <v>105</v>
      </c>
      <c r="C208" s="25" t="s">
        <v>32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93" t="s">
        <v>105</v>
      </c>
      <c r="U208" s="25" t="s">
        <v>32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3" t="s">
        <v>105</v>
      </c>
      <c r="AM208" s="119" t="str">
        <f t="shared" si="10"/>
        <v/>
      </c>
      <c r="AN208" s="95" t="str">
        <f t="shared" si="10"/>
        <v/>
      </c>
      <c r="AO208" s="95" t="str">
        <f t="shared" si="10"/>
        <v/>
      </c>
      <c r="AP208" s="95" t="str">
        <f t="shared" si="10"/>
        <v/>
      </c>
      <c r="AQ208" s="120" t="str">
        <f t="shared" si="10"/>
        <v/>
      </c>
      <c r="AR208" s="37"/>
      <c r="AS208" s="233"/>
      <c r="AT208" s="37"/>
    </row>
    <row r="209" spans="2:46" ht="13.5" customHeight="1" x14ac:dyDescent="0.15">
      <c r="B209" s="294"/>
      <c r="C209" s="27" t="s">
        <v>33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94"/>
      <c r="U209" s="27" t="s">
        <v>33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4"/>
      <c r="AM209" s="86" t="str">
        <f t="shared" si="10"/>
        <v/>
      </c>
      <c r="AN209" s="121" t="str">
        <f t="shared" si="10"/>
        <v/>
      </c>
      <c r="AO209" s="121" t="str">
        <f t="shared" si="10"/>
        <v/>
      </c>
      <c r="AP209" s="121" t="str">
        <f t="shared" si="10"/>
        <v/>
      </c>
      <c r="AQ209" s="87" t="str">
        <f t="shared" si="10"/>
        <v/>
      </c>
      <c r="AR209" s="37"/>
      <c r="AS209" s="233"/>
      <c r="AT209" s="37"/>
    </row>
    <row r="210" spans="2:46" ht="13.5" customHeight="1" x14ac:dyDescent="0.15">
      <c r="B210" s="294"/>
      <c r="C210" s="27" t="s">
        <v>34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94"/>
      <c r="U210" s="27" t="s">
        <v>34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4"/>
      <c r="AM210" s="86" t="str">
        <f t="shared" si="10"/>
        <v/>
      </c>
      <c r="AN210" s="121" t="str">
        <f t="shared" si="10"/>
        <v/>
      </c>
      <c r="AO210" s="121" t="str">
        <f t="shared" si="10"/>
        <v/>
      </c>
      <c r="AP210" s="121" t="str">
        <f t="shared" si="10"/>
        <v/>
      </c>
      <c r="AQ210" s="87" t="str">
        <f t="shared" si="10"/>
        <v/>
      </c>
      <c r="AR210" s="37"/>
      <c r="AS210" s="233"/>
      <c r="AT210" s="37"/>
    </row>
    <row r="211" spans="2:46" ht="13.5" customHeight="1" x14ac:dyDescent="0.15">
      <c r="B211" s="294"/>
      <c r="C211" s="27" t="s">
        <v>36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94"/>
      <c r="U211" s="27" t="s">
        <v>36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4"/>
      <c r="AM211" s="86" t="str">
        <f t="shared" si="10"/>
        <v/>
      </c>
      <c r="AN211" s="121" t="str">
        <f t="shared" si="10"/>
        <v/>
      </c>
      <c r="AO211" s="121" t="str">
        <f t="shared" si="10"/>
        <v/>
      </c>
      <c r="AP211" s="121" t="str">
        <f t="shared" si="10"/>
        <v/>
      </c>
      <c r="AQ211" s="87" t="str">
        <f t="shared" si="10"/>
        <v/>
      </c>
      <c r="AR211" s="37"/>
      <c r="AS211" s="233"/>
      <c r="AT211" s="37"/>
    </row>
    <row r="212" spans="2:46" ht="13.5" customHeight="1" thickBot="1" x14ac:dyDescent="0.2">
      <c r="B212" s="295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95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5"/>
      <c r="AM212" s="122" t="str">
        <f t="shared" si="10"/>
        <v/>
      </c>
      <c r="AN212" s="123" t="str">
        <f t="shared" si="10"/>
        <v/>
      </c>
      <c r="AO212" s="123" t="str">
        <f t="shared" si="10"/>
        <v/>
      </c>
      <c r="AP212" s="123" t="str">
        <f t="shared" si="10"/>
        <v/>
      </c>
      <c r="AQ212" s="124" t="str">
        <f t="shared" si="10"/>
        <v/>
      </c>
      <c r="AR212" s="37"/>
      <c r="AS212" s="233"/>
      <c r="AT212" s="37"/>
    </row>
    <row r="213" spans="2:46" ht="13.5" customHeight="1" thickBot="1" x14ac:dyDescent="0.2">
      <c r="B213" s="293" t="s">
        <v>106</v>
      </c>
      <c r="C213" s="25" t="s">
        <v>32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93" t="s">
        <v>106</v>
      </c>
      <c r="U213" s="25" t="s">
        <v>32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3" t="s">
        <v>106</v>
      </c>
      <c r="AM213" s="119" t="str">
        <f t="shared" si="10"/>
        <v/>
      </c>
      <c r="AN213" s="95" t="str">
        <f t="shared" si="10"/>
        <v/>
      </c>
      <c r="AO213" s="95" t="str">
        <f t="shared" si="10"/>
        <v/>
      </c>
      <c r="AP213" s="95" t="str">
        <f t="shared" si="10"/>
        <v/>
      </c>
      <c r="AQ213" s="120" t="str">
        <f t="shared" si="10"/>
        <v/>
      </c>
      <c r="AR213" s="37"/>
      <c r="AS213" s="233"/>
      <c r="AT213" s="37"/>
    </row>
    <row r="214" spans="2:46" ht="13.5" customHeight="1" x14ac:dyDescent="0.15">
      <c r="B214" s="294"/>
      <c r="C214" s="27" t="s">
        <v>33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94"/>
      <c r="U214" s="27" t="s">
        <v>33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4"/>
      <c r="AM214" s="86" t="str">
        <f t="shared" si="10"/>
        <v/>
      </c>
      <c r="AN214" s="121" t="str">
        <f t="shared" si="10"/>
        <v/>
      </c>
      <c r="AO214" s="121" t="str">
        <f t="shared" si="10"/>
        <v/>
      </c>
      <c r="AP214" s="121" t="str">
        <f t="shared" si="10"/>
        <v/>
      </c>
      <c r="AQ214" s="87" t="str">
        <f t="shared" si="10"/>
        <v/>
      </c>
      <c r="AR214" s="37"/>
      <c r="AS214" s="233"/>
      <c r="AT214" s="37"/>
    </row>
    <row r="215" spans="2:46" ht="13.5" customHeight="1" x14ac:dyDescent="0.15">
      <c r="B215" s="294"/>
      <c r="C215" s="27" t="s">
        <v>34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94"/>
      <c r="U215" s="27" t="s">
        <v>34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4"/>
      <c r="AM215" s="86" t="str">
        <f t="shared" si="10"/>
        <v/>
      </c>
      <c r="AN215" s="121" t="str">
        <f t="shared" si="10"/>
        <v/>
      </c>
      <c r="AO215" s="121" t="str">
        <f t="shared" si="10"/>
        <v/>
      </c>
      <c r="AP215" s="121" t="str">
        <f t="shared" si="10"/>
        <v/>
      </c>
      <c r="AQ215" s="87" t="str">
        <f t="shared" si="10"/>
        <v/>
      </c>
      <c r="AR215" s="37"/>
      <c r="AS215" s="233"/>
      <c r="AT215" s="37"/>
    </row>
    <row r="216" spans="2:46" ht="13.5" customHeight="1" x14ac:dyDescent="0.15">
      <c r="B216" s="294"/>
      <c r="C216" s="27" t="s">
        <v>36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94"/>
      <c r="U216" s="27" t="s">
        <v>36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4"/>
      <c r="AM216" s="86" t="str">
        <f t="shared" si="10"/>
        <v/>
      </c>
      <c r="AN216" s="121" t="str">
        <f t="shared" si="10"/>
        <v/>
      </c>
      <c r="AO216" s="121" t="str">
        <f t="shared" si="10"/>
        <v/>
      </c>
      <c r="AP216" s="121" t="str">
        <f t="shared" si="10"/>
        <v/>
      </c>
      <c r="AQ216" s="87" t="str">
        <f t="shared" si="10"/>
        <v/>
      </c>
      <c r="AR216" s="37"/>
      <c r="AS216" s="233"/>
      <c r="AT216" s="37"/>
    </row>
    <row r="217" spans="2:46" ht="13.5" customHeight="1" thickBot="1" x14ac:dyDescent="0.2">
      <c r="B217" s="295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95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5"/>
      <c r="AM217" s="122" t="str">
        <f t="shared" si="10"/>
        <v/>
      </c>
      <c r="AN217" s="123" t="str">
        <f t="shared" si="10"/>
        <v/>
      </c>
      <c r="AO217" s="123" t="str">
        <f t="shared" si="10"/>
        <v/>
      </c>
      <c r="AP217" s="123" t="str">
        <f t="shared" si="10"/>
        <v/>
      </c>
      <c r="AQ217" s="124" t="str">
        <f t="shared" si="10"/>
        <v/>
      </c>
      <c r="AR217" s="37"/>
      <c r="AS217" s="233"/>
      <c r="AT217" s="37"/>
    </row>
    <row r="218" spans="2:46" ht="13.5" customHeight="1" thickBot="1" x14ac:dyDescent="0.2">
      <c r="B218" s="293" t="s">
        <v>107</v>
      </c>
      <c r="C218" s="25" t="s">
        <v>32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93" t="s">
        <v>107</v>
      </c>
      <c r="U218" s="25" t="s">
        <v>32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3" t="s">
        <v>107</v>
      </c>
      <c r="AM218" s="119" t="str">
        <f t="shared" si="10"/>
        <v/>
      </c>
      <c r="AN218" s="95" t="str">
        <f t="shared" si="10"/>
        <v/>
      </c>
      <c r="AO218" s="95" t="str">
        <f t="shared" si="10"/>
        <v/>
      </c>
      <c r="AP218" s="95" t="str">
        <f t="shared" si="10"/>
        <v/>
      </c>
      <c r="AQ218" s="120" t="str">
        <f t="shared" si="10"/>
        <v/>
      </c>
      <c r="AR218" s="37"/>
      <c r="AS218" s="233"/>
      <c r="AT218" s="37"/>
    </row>
    <row r="219" spans="2:46" ht="13.5" customHeight="1" x14ac:dyDescent="0.15">
      <c r="B219" s="294"/>
      <c r="C219" s="27" t="s">
        <v>33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94"/>
      <c r="U219" s="27" t="s">
        <v>33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4"/>
      <c r="AM219" s="86" t="str">
        <f t="shared" si="10"/>
        <v/>
      </c>
      <c r="AN219" s="121" t="str">
        <f t="shared" si="10"/>
        <v/>
      </c>
      <c r="AO219" s="121" t="str">
        <f t="shared" si="10"/>
        <v/>
      </c>
      <c r="AP219" s="121" t="str">
        <f t="shared" si="10"/>
        <v/>
      </c>
      <c r="AQ219" s="87" t="str">
        <f t="shared" si="10"/>
        <v/>
      </c>
      <c r="AR219" s="37"/>
      <c r="AS219" s="233"/>
      <c r="AT219" s="37"/>
    </row>
    <row r="220" spans="2:46" ht="13.5" customHeight="1" x14ac:dyDescent="0.15">
      <c r="B220" s="294"/>
      <c r="C220" s="27" t="s">
        <v>34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94"/>
      <c r="U220" s="27" t="s">
        <v>34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4"/>
      <c r="AM220" s="86" t="str">
        <f t="shared" si="10"/>
        <v/>
      </c>
      <c r="AN220" s="121" t="str">
        <f t="shared" si="10"/>
        <v/>
      </c>
      <c r="AO220" s="121" t="str">
        <f t="shared" si="10"/>
        <v/>
      </c>
      <c r="AP220" s="121" t="str">
        <f t="shared" si="10"/>
        <v/>
      </c>
      <c r="AQ220" s="87" t="str">
        <f t="shared" si="10"/>
        <v/>
      </c>
      <c r="AR220" s="37"/>
      <c r="AS220" s="233"/>
      <c r="AT220" s="37"/>
    </row>
    <row r="221" spans="2:46" ht="13.5" customHeight="1" x14ac:dyDescent="0.15">
      <c r="B221" s="294"/>
      <c r="C221" s="27" t="s">
        <v>36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94"/>
      <c r="U221" s="27" t="s">
        <v>36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4"/>
      <c r="AM221" s="86" t="str">
        <f t="shared" si="10"/>
        <v/>
      </c>
      <c r="AN221" s="121" t="str">
        <f t="shared" si="10"/>
        <v/>
      </c>
      <c r="AO221" s="121" t="str">
        <f t="shared" si="10"/>
        <v/>
      </c>
      <c r="AP221" s="121" t="str">
        <f t="shared" si="10"/>
        <v/>
      </c>
      <c r="AQ221" s="87" t="str">
        <f t="shared" si="10"/>
        <v/>
      </c>
      <c r="AR221" s="37"/>
      <c r="AS221" s="233"/>
      <c r="AT221" s="37"/>
    </row>
    <row r="222" spans="2:46" ht="13.5" customHeight="1" thickBot="1" x14ac:dyDescent="0.2">
      <c r="B222" s="295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95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5"/>
      <c r="AM222" s="122" t="str">
        <f t="shared" si="10"/>
        <v/>
      </c>
      <c r="AN222" s="123" t="str">
        <f t="shared" si="10"/>
        <v/>
      </c>
      <c r="AO222" s="123" t="str">
        <f t="shared" si="10"/>
        <v/>
      </c>
      <c r="AP222" s="123" t="str">
        <f t="shared" si="10"/>
        <v/>
      </c>
      <c r="AQ222" s="124" t="str">
        <f t="shared" si="10"/>
        <v/>
      </c>
      <c r="AR222" s="37"/>
      <c r="AS222" s="233"/>
      <c r="AT222" s="37"/>
    </row>
    <row r="223" spans="2:46" ht="13.5" customHeight="1" thickBot="1" x14ac:dyDescent="0.2">
      <c r="B223" s="293" t="s">
        <v>108</v>
      </c>
      <c r="C223" s="25" t="s">
        <v>32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93" t="s">
        <v>108</v>
      </c>
      <c r="U223" s="25" t="s">
        <v>32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3" t="s">
        <v>108</v>
      </c>
      <c r="AM223" s="119" t="str">
        <f t="shared" si="10"/>
        <v/>
      </c>
      <c r="AN223" s="95" t="str">
        <f t="shared" si="10"/>
        <v/>
      </c>
      <c r="AO223" s="95" t="str">
        <f t="shared" si="10"/>
        <v/>
      </c>
      <c r="AP223" s="95" t="str">
        <f t="shared" si="10"/>
        <v/>
      </c>
      <c r="AQ223" s="120" t="str">
        <f t="shared" si="10"/>
        <v/>
      </c>
      <c r="AR223" s="37"/>
      <c r="AS223" s="233"/>
      <c r="AT223" s="37"/>
    </row>
    <row r="224" spans="2:46" ht="13.5" customHeight="1" x14ac:dyDescent="0.15">
      <c r="B224" s="294"/>
      <c r="C224" s="27" t="s">
        <v>33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94"/>
      <c r="U224" s="27" t="s">
        <v>33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4"/>
      <c r="AM224" s="86" t="str">
        <f t="shared" si="10"/>
        <v/>
      </c>
      <c r="AN224" s="121" t="str">
        <f t="shared" si="10"/>
        <v/>
      </c>
      <c r="AO224" s="121" t="str">
        <f t="shared" si="10"/>
        <v/>
      </c>
      <c r="AP224" s="121" t="str">
        <f t="shared" si="10"/>
        <v/>
      </c>
      <c r="AQ224" s="87" t="str">
        <f t="shared" si="10"/>
        <v/>
      </c>
      <c r="AR224" s="37"/>
      <c r="AS224" s="233"/>
      <c r="AT224" s="37"/>
    </row>
    <row r="225" spans="2:46" ht="13.5" customHeight="1" x14ac:dyDescent="0.15">
      <c r="B225" s="294"/>
      <c r="C225" s="27" t="s">
        <v>34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94"/>
      <c r="U225" s="27" t="s">
        <v>34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4"/>
      <c r="AM225" s="86" t="str">
        <f t="shared" si="10"/>
        <v/>
      </c>
      <c r="AN225" s="121" t="str">
        <f t="shared" si="10"/>
        <v/>
      </c>
      <c r="AO225" s="121" t="str">
        <f t="shared" si="10"/>
        <v/>
      </c>
      <c r="AP225" s="121" t="str">
        <f t="shared" si="10"/>
        <v/>
      </c>
      <c r="AQ225" s="87" t="str">
        <f t="shared" si="10"/>
        <v/>
      </c>
      <c r="AR225" s="37"/>
      <c r="AS225" s="233"/>
      <c r="AT225" s="37"/>
    </row>
    <row r="226" spans="2:46" ht="13.5" customHeight="1" x14ac:dyDescent="0.15">
      <c r="B226" s="294"/>
      <c r="C226" s="27" t="s">
        <v>36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94"/>
      <c r="U226" s="27" t="s">
        <v>36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4"/>
      <c r="AM226" s="86" t="str">
        <f t="shared" si="10"/>
        <v/>
      </c>
      <c r="AN226" s="121" t="str">
        <f t="shared" si="10"/>
        <v/>
      </c>
      <c r="AO226" s="121" t="str">
        <f t="shared" si="10"/>
        <v/>
      </c>
      <c r="AP226" s="121" t="str">
        <f t="shared" si="10"/>
        <v/>
      </c>
      <c r="AQ226" s="87" t="str">
        <f t="shared" si="10"/>
        <v/>
      </c>
      <c r="AR226" s="37"/>
      <c r="AS226" s="233"/>
      <c r="AT226" s="37"/>
    </row>
    <row r="227" spans="2:46" ht="13.5" customHeight="1" thickBot="1" x14ac:dyDescent="0.2">
      <c r="B227" s="295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95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5"/>
      <c r="AM227" s="122" t="str">
        <f t="shared" si="10"/>
        <v/>
      </c>
      <c r="AN227" s="123" t="str">
        <f t="shared" si="10"/>
        <v/>
      </c>
      <c r="AO227" s="123" t="str">
        <f t="shared" si="10"/>
        <v/>
      </c>
      <c r="AP227" s="123" t="str">
        <f t="shared" si="10"/>
        <v/>
      </c>
      <c r="AQ227" s="124" t="str">
        <f t="shared" si="10"/>
        <v/>
      </c>
      <c r="AR227" s="37"/>
      <c r="AS227" s="233"/>
      <c r="AT227" s="37"/>
    </row>
    <row r="228" spans="2:46" ht="13.5" customHeight="1" thickBot="1" x14ac:dyDescent="0.2">
      <c r="B228" s="293" t="s">
        <v>109</v>
      </c>
      <c r="C228" s="25" t="s">
        <v>32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93" t="s">
        <v>109</v>
      </c>
      <c r="U228" s="25" t="s">
        <v>32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3" t="s">
        <v>109</v>
      </c>
      <c r="AM228" s="119" t="str">
        <f t="shared" si="10"/>
        <v/>
      </c>
      <c r="AN228" s="95" t="str">
        <f t="shared" si="10"/>
        <v/>
      </c>
      <c r="AO228" s="95" t="str">
        <f t="shared" si="10"/>
        <v/>
      </c>
      <c r="AP228" s="95" t="str">
        <f t="shared" si="10"/>
        <v/>
      </c>
      <c r="AQ228" s="120" t="str">
        <f t="shared" si="10"/>
        <v/>
      </c>
      <c r="AR228" s="37"/>
      <c r="AS228" s="233"/>
      <c r="AT228" s="37"/>
    </row>
    <row r="229" spans="2:46" ht="13.5" customHeight="1" x14ac:dyDescent="0.15">
      <c r="B229" s="294"/>
      <c r="C229" s="27" t="s">
        <v>33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94"/>
      <c r="U229" s="27" t="s">
        <v>33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4"/>
      <c r="AM229" s="86" t="str">
        <f t="shared" si="10"/>
        <v/>
      </c>
      <c r="AN229" s="121" t="str">
        <f t="shared" si="10"/>
        <v/>
      </c>
      <c r="AO229" s="121" t="str">
        <f t="shared" si="10"/>
        <v/>
      </c>
      <c r="AP229" s="121" t="str">
        <f t="shared" si="10"/>
        <v/>
      </c>
      <c r="AQ229" s="87" t="str">
        <f t="shared" si="10"/>
        <v/>
      </c>
      <c r="AR229" s="37"/>
      <c r="AS229" s="233"/>
      <c r="AT229" s="37"/>
    </row>
    <row r="230" spans="2:46" ht="13.5" customHeight="1" x14ac:dyDescent="0.15">
      <c r="B230" s="294"/>
      <c r="C230" s="27" t="s">
        <v>34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94"/>
      <c r="U230" s="27" t="s">
        <v>34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4"/>
      <c r="AM230" s="86" t="str">
        <f t="shared" si="10"/>
        <v/>
      </c>
      <c r="AN230" s="121" t="str">
        <f t="shared" si="10"/>
        <v/>
      </c>
      <c r="AO230" s="121" t="str">
        <f t="shared" si="10"/>
        <v/>
      </c>
      <c r="AP230" s="121" t="str">
        <f t="shared" si="10"/>
        <v/>
      </c>
      <c r="AQ230" s="87" t="str">
        <f t="shared" si="10"/>
        <v/>
      </c>
      <c r="AR230" s="37"/>
      <c r="AS230" s="233"/>
      <c r="AT230" s="37"/>
    </row>
    <row r="231" spans="2:46" ht="13.5" customHeight="1" x14ac:dyDescent="0.15">
      <c r="B231" s="294"/>
      <c r="C231" s="27" t="s">
        <v>36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94"/>
      <c r="U231" s="27" t="s">
        <v>36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4"/>
      <c r="AM231" s="86" t="str">
        <f t="shared" si="10"/>
        <v/>
      </c>
      <c r="AN231" s="121" t="str">
        <f t="shared" si="10"/>
        <v/>
      </c>
      <c r="AO231" s="121" t="str">
        <f t="shared" si="10"/>
        <v/>
      </c>
      <c r="AP231" s="121" t="str">
        <f t="shared" si="10"/>
        <v/>
      </c>
      <c r="AQ231" s="87" t="str">
        <f t="shared" si="10"/>
        <v/>
      </c>
      <c r="AR231" s="37"/>
      <c r="AS231" s="233"/>
      <c r="AT231" s="37"/>
    </row>
    <row r="232" spans="2:46" ht="13.5" customHeight="1" thickBot="1" x14ac:dyDescent="0.2">
      <c r="B232" s="295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95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5"/>
      <c r="AM232" s="122" t="str">
        <f t="shared" si="10"/>
        <v/>
      </c>
      <c r="AN232" s="123" t="str">
        <f t="shared" si="10"/>
        <v/>
      </c>
      <c r="AO232" s="123" t="str">
        <f t="shared" si="10"/>
        <v/>
      </c>
      <c r="AP232" s="123" t="str">
        <f t="shared" si="10"/>
        <v/>
      </c>
      <c r="AQ232" s="124" t="str">
        <f t="shared" si="10"/>
        <v/>
      </c>
      <c r="AR232" s="37"/>
      <c r="AS232" s="233"/>
      <c r="AT232" s="37"/>
    </row>
    <row r="233" spans="2:46" ht="13.5" customHeight="1" thickBot="1" x14ac:dyDescent="0.2">
      <c r="B233" s="293" t="s">
        <v>110</v>
      </c>
      <c r="C233" s="25" t="s">
        <v>32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93" t="s">
        <v>110</v>
      </c>
      <c r="U233" s="25" t="s">
        <v>32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3" t="s">
        <v>110</v>
      </c>
      <c r="AM233" s="119" t="str">
        <f t="shared" si="10"/>
        <v/>
      </c>
      <c r="AN233" s="95" t="str">
        <f t="shared" si="10"/>
        <v/>
      </c>
      <c r="AO233" s="95" t="str">
        <f t="shared" si="10"/>
        <v/>
      </c>
      <c r="AP233" s="95" t="str">
        <f t="shared" si="10"/>
        <v/>
      </c>
      <c r="AQ233" s="120" t="str">
        <f t="shared" si="10"/>
        <v/>
      </c>
      <c r="AR233" s="37"/>
      <c r="AS233" s="233"/>
      <c r="AT233" s="37"/>
    </row>
    <row r="234" spans="2:46" ht="13.5" customHeight="1" x14ac:dyDescent="0.15">
      <c r="B234" s="294"/>
      <c r="C234" s="27" t="s">
        <v>33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94"/>
      <c r="U234" s="27" t="s">
        <v>33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4"/>
      <c r="AM234" s="86" t="str">
        <f t="shared" si="10"/>
        <v/>
      </c>
      <c r="AN234" s="121" t="str">
        <f t="shared" si="10"/>
        <v/>
      </c>
      <c r="AO234" s="121" t="str">
        <f t="shared" si="10"/>
        <v/>
      </c>
      <c r="AP234" s="121" t="str">
        <f t="shared" si="10"/>
        <v/>
      </c>
      <c r="AQ234" s="87" t="str">
        <f t="shared" si="10"/>
        <v/>
      </c>
      <c r="AR234" s="37"/>
      <c r="AS234" s="233"/>
      <c r="AT234" s="37"/>
    </row>
    <row r="235" spans="2:46" ht="13.5" customHeight="1" x14ac:dyDescent="0.15">
      <c r="B235" s="294"/>
      <c r="C235" s="27" t="s">
        <v>34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94"/>
      <c r="U235" s="27" t="s">
        <v>34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4"/>
      <c r="AM235" s="86" t="str">
        <f t="shared" si="10"/>
        <v/>
      </c>
      <c r="AN235" s="121" t="str">
        <f t="shared" si="10"/>
        <v/>
      </c>
      <c r="AO235" s="121" t="str">
        <f t="shared" si="10"/>
        <v/>
      </c>
      <c r="AP235" s="121" t="str">
        <f t="shared" si="10"/>
        <v/>
      </c>
      <c r="AQ235" s="87" t="str">
        <f t="shared" si="10"/>
        <v/>
      </c>
      <c r="AR235" s="37"/>
      <c r="AS235" s="233"/>
      <c r="AT235" s="37"/>
    </row>
    <row r="236" spans="2:46" ht="13.5" customHeight="1" x14ac:dyDescent="0.15">
      <c r="B236" s="294"/>
      <c r="C236" s="27" t="s">
        <v>36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94"/>
      <c r="U236" s="27" t="s">
        <v>36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4"/>
      <c r="AM236" s="86" t="str">
        <f t="shared" si="10"/>
        <v/>
      </c>
      <c r="AN236" s="121" t="str">
        <f t="shared" si="10"/>
        <v/>
      </c>
      <c r="AO236" s="121" t="str">
        <f t="shared" si="10"/>
        <v/>
      </c>
      <c r="AP236" s="121" t="str">
        <f t="shared" si="10"/>
        <v/>
      </c>
      <c r="AQ236" s="87" t="str">
        <f t="shared" si="10"/>
        <v/>
      </c>
      <c r="AR236" s="37"/>
      <c r="AS236" s="233"/>
      <c r="AT236" s="37"/>
    </row>
    <row r="237" spans="2:46" ht="13.5" customHeight="1" thickBot="1" x14ac:dyDescent="0.2">
      <c r="B237" s="295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95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5"/>
      <c r="AM237" s="122" t="str">
        <f t="shared" si="10"/>
        <v/>
      </c>
      <c r="AN237" s="123" t="str">
        <f t="shared" si="10"/>
        <v/>
      </c>
      <c r="AO237" s="123" t="str">
        <f t="shared" si="10"/>
        <v/>
      </c>
      <c r="AP237" s="123" t="str">
        <f t="shared" si="10"/>
        <v/>
      </c>
      <c r="AQ237" s="124" t="str">
        <f t="shared" si="10"/>
        <v/>
      </c>
      <c r="AR237" s="37"/>
      <c r="AS237" s="233"/>
      <c r="AT237" s="37"/>
    </row>
    <row r="238" spans="2:46" ht="13.5" customHeight="1" thickBot="1" x14ac:dyDescent="0.2">
      <c r="B238" s="293" t="s">
        <v>111</v>
      </c>
      <c r="C238" s="25" t="s">
        <v>32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93" t="s">
        <v>111</v>
      </c>
      <c r="U238" s="25" t="s">
        <v>32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3" t="s">
        <v>111</v>
      </c>
      <c r="AM238" s="119" t="str">
        <f t="shared" si="10"/>
        <v/>
      </c>
      <c r="AN238" s="95" t="str">
        <f t="shared" si="10"/>
        <v/>
      </c>
      <c r="AO238" s="95" t="str">
        <f t="shared" si="10"/>
        <v/>
      </c>
      <c r="AP238" s="95" t="str">
        <f t="shared" si="10"/>
        <v/>
      </c>
      <c r="AQ238" s="120" t="str">
        <f t="shared" si="10"/>
        <v/>
      </c>
      <c r="AR238" s="37"/>
      <c r="AS238" s="233"/>
      <c r="AT238" s="37"/>
    </row>
    <row r="239" spans="2:46" ht="13.5" customHeight="1" x14ac:dyDescent="0.15">
      <c r="B239" s="294"/>
      <c r="C239" s="27" t="s">
        <v>33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94"/>
      <c r="U239" s="27" t="s">
        <v>33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4"/>
      <c r="AM239" s="86" t="str">
        <f t="shared" ref="AM239:AQ289" si="11">IF(OR(X239="",F239=""),"",X239-F239)</f>
        <v/>
      </c>
      <c r="AN239" s="121" t="str">
        <f t="shared" si="11"/>
        <v/>
      </c>
      <c r="AO239" s="121" t="str">
        <f t="shared" si="11"/>
        <v/>
      </c>
      <c r="AP239" s="121" t="str">
        <f t="shared" si="11"/>
        <v/>
      </c>
      <c r="AQ239" s="87" t="str">
        <f t="shared" si="11"/>
        <v/>
      </c>
      <c r="AR239" s="37"/>
      <c r="AS239" s="233"/>
      <c r="AT239" s="37"/>
    </row>
    <row r="240" spans="2:46" ht="13.5" customHeight="1" x14ac:dyDescent="0.15">
      <c r="B240" s="294"/>
      <c r="C240" s="27" t="s">
        <v>34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94"/>
      <c r="U240" s="27" t="s">
        <v>34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4"/>
      <c r="AM240" s="86" t="str">
        <f t="shared" si="11"/>
        <v/>
      </c>
      <c r="AN240" s="121" t="str">
        <f t="shared" si="11"/>
        <v/>
      </c>
      <c r="AO240" s="121" t="str">
        <f t="shared" si="11"/>
        <v/>
      </c>
      <c r="AP240" s="121" t="str">
        <f t="shared" si="11"/>
        <v/>
      </c>
      <c r="AQ240" s="87" t="str">
        <f t="shared" si="11"/>
        <v/>
      </c>
      <c r="AR240" s="37"/>
      <c r="AS240" s="233"/>
      <c r="AT240" s="37"/>
    </row>
    <row r="241" spans="2:46" ht="13.5" customHeight="1" x14ac:dyDescent="0.15">
      <c r="B241" s="294"/>
      <c r="C241" s="27" t="s">
        <v>36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94"/>
      <c r="U241" s="27" t="s">
        <v>36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4"/>
      <c r="AM241" s="86" t="str">
        <f t="shared" si="11"/>
        <v/>
      </c>
      <c r="AN241" s="121" t="str">
        <f t="shared" si="11"/>
        <v/>
      </c>
      <c r="AO241" s="121" t="str">
        <f t="shared" si="11"/>
        <v/>
      </c>
      <c r="AP241" s="121" t="str">
        <f t="shared" si="11"/>
        <v/>
      </c>
      <c r="AQ241" s="87" t="str">
        <f t="shared" si="11"/>
        <v/>
      </c>
      <c r="AR241" s="37"/>
      <c r="AS241" s="233"/>
      <c r="AT241" s="37"/>
    </row>
    <row r="242" spans="2:46" ht="13.5" customHeight="1" thickBot="1" x14ac:dyDescent="0.2">
      <c r="B242" s="295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95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5"/>
      <c r="AM242" s="122" t="str">
        <f t="shared" si="11"/>
        <v/>
      </c>
      <c r="AN242" s="123" t="str">
        <f t="shared" si="11"/>
        <v/>
      </c>
      <c r="AO242" s="123" t="str">
        <f t="shared" si="11"/>
        <v/>
      </c>
      <c r="AP242" s="123" t="str">
        <f t="shared" si="11"/>
        <v/>
      </c>
      <c r="AQ242" s="124" t="str">
        <f t="shared" si="11"/>
        <v/>
      </c>
      <c r="AR242" s="37"/>
      <c r="AS242" s="233"/>
      <c r="AT242" s="37"/>
    </row>
    <row r="243" spans="2:46" ht="13.5" customHeight="1" thickBot="1" x14ac:dyDescent="0.2">
      <c r="B243" s="293" t="s">
        <v>112</v>
      </c>
      <c r="C243" s="25" t="s">
        <v>32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93" t="s">
        <v>112</v>
      </c>
      <c r="U243" s="25" t="s">
        <v>32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3" t="s">
        <v>112</v>
      </c>
      <c r="AM243" s="119" t="str">
        <f t="shared" si="11"/>
        <v/>
      </c>
      <c r="AN243" s="95" t="str">
        <f t="shared" si="11"/>
        <v/>
      </c>
      <c r="AO243" s="95" t="str">
        <f t="shared" si="11"/>
        <v/>
      </c>
      <c r="AP243" s="95" t="str">
        <f t="shared" si="11"/>
        <v/>
      </c>
      <c r="AQ243" s="120" t="str">
        <f t="shared" si="11"/>
        <v/>
      </c>
      <c r="AR243" s="37"/>
      <c r="AS243" s="233"/>
      <c r="AT243" s="37"/>
    </row>
    <row r="244" spans="2:46" ht="13.5" customHeight="1" x14ac:dyDescent="0.15">
      <c r="B244" s="294"/>
      <c r="C244" s="27" t="s">
        <v>33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94"/>
      <c r="U244" s="27" t="s">
        <v>33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4"/>
      <c r="AM244" s="86" t="str">
        <f t="shared" si="11"/>
        <v/>
      </c>
      <c r="AN244" s="121" t="str">
        <f t="shared" si="11"/>
        <v/>
      </c>
      <c r="AO244" s="121" t="str">
        <f t="shared" si="11"/>
        <v/>
      </c>
      <c r="AP244" s="121" t="str">
        <f t="shared" si="11"/>
        <v/>
      </c>
      <c r="AQ244" s="87" t="str">
        <f t="shared" si="11"/>
        <v/>
      </c>
      <c r="AR244" s="37"/>
      <c r="AS244" s="233"/>
      <c r="AT244" s="37"/>
    </row>
    <row r="245" spans="2:46" ht="13.5" customHeight="1" x14ac:dyDescent="0.15">
      <c r="B245" s="294"/>
      <c r="C245" s="27" t="s">
        <v>34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94"/>
      <c r="U245" s="27" t="s">
        <v>34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4"/>
      <c r="AM245" s="86" t="str">
        <f t="shared" si="11"/>
        <v/>
      </c>
      <c r="AN245" s="121" t="str">
        <f t="shared" si="11"/>
        <v/>
      </c>
      <c r="AO245" s="121" t="str">
        <f t="shared" si="11"/>
        <v/>
      </c>
      <c r="AP245" s="121" t="str">
        <f t="shared" si="11"/>
        <v/>
      </c>
      <c r="AQ245" s="87" t="str">
        <f t="shared" si="11"/>
        <v/>
      </c>
      <c r="AR245" s="37"/>
      <c r="AS245" s="233"/>
      <c r="AT245" s="37"/>
    </row>
    <row r="246" spans="2:46" ht="13.5" customHeight="1" x14ac:dyDescent="0.15">
      <c r="B246" s="294"/>
      <c r="C246" s="27" t="s">
        <v>36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94"/>
      <c r="U246" s="27" t="s">
        <v>36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4"/>
      <c r="AM246" s="86" t="str">
        <f t="shared" si="11"/>
        <v/>
      </c>
      <c r="AN246" s="121" t="str">
        <f t="shared" si="11"/>
        <v/>
      </c>
      <c r="AO246" s="121" t="str">
        <f t="shared" si="11"/>
        <v/>
      </c>
      <c r="AP246" s="121" t="str">
        <f t="shared" si="11"/>
        <v/>
      </c>
      <c r="AQ246" s="87" t="str">
        <f t="shared" si="11"/>
        <v/>
      </c>
      <c r="AR246" s="37"/>
      <c r="AS246" s="233"/>
      <c r="AT246" s="37"/>
    </row>
    <row r="247" spans="2:46" ht="13.5" customHeight="1" thickBot="1" x14ac:dyDescent="0.2">
      <c r="B247" s="295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95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5"/>
      <c r="AM247" s="122" t="str">
        <f t="shared" si="11"/>
        <v/>
      </c>
      <c r="AN247" s="123" t="str">
        <f t="shared" si="11"/>
        <v/>
      </c>
      <c r="AO247" s="123" t="str">
        <f t="shared" si="11"/>
        <v/>
      </c>
      <c r="AP247" s="123" t="str">
        <f t="shared" si="11"/>
        <v/>
      </c>
      <c r="AQ247" s="124" t="str">
        <f t="shared" si="11"/>
        <v/>
      </c>
      <c r="AR247" s="37"/>
      <c r="AS247" s="233"/>
      <c r="AT247" s="37"/>
    </row>
    <row r="248" spans="2:46" ht="13.5" customHeight="1" thickBot="1" x14ac:dyDescent="0.2">
      <c r="B248" s="293" t="s">
        <v>113</v>
      </c>
      <c r="C248" s="25" t="s">
        <v>32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93" t="s">
        <v>113</v>
      </c>
      <c r="U248" s="25" t="s">
        <v>32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3" t="s">
        <v>113</v>
      </c>
      <c r="AM248" s="119" t="str">
        <f t="shared" si="11"/>
        <v/>
      </c>
      <c r="AN248" s="95" t="str">
        <f t="shared" si="11"/>
        <v/>
      </c>
      <c r="AO248" s="95" t="str">
        <f t="shared" si="11"/>
        <v/>
      </c>
      <c r="AP248" s="95" t="str">
        <f t="shared" si="11"/>
        <v/>
      </c>
      <c r="AQ248" s="120" t="str">
        <f t="shared" si="11"/>
        <v/>
      </c>
      <c r="AR248" s="37"/>
      <c r="AS248" s="233"/>
      <c r="AT248" s="37"/>
    </row>
    <row r="249" spans="2:46" ht="13.5" customHeight="1" x14ac:dyDescent="0.15">
      <c r="B249" s="294"/>
      <c r="C249" s="27" t="s">
        <v>33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94"/>
      <c r="U249" s="27" t="s">
        <v>33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4"/>
      <c r="AM249" s="86" t="str">
        <f t="shared" si="11"/>
        <v/>
      </c>
      <c r="AN249" s="121" t="str">
        <f t="shared" si="11"/>
        <v/>
      </c>
      <c r="AO249" s="121" t="str">
        <f t="shared" si="11"/>
        <v/>
      </c>
      <c r="AP249" s="121" t="str">
        <f t="shared" si="11"/>
        <v/>
      </c>
      <c r="AQ249" s="87" t="str">
        <f t="shared" si="11"/>
        <v/>
      </c>
      <c r="AR249" s="37"/>
      <c r="AS249" s="233"/>
      <c r="AT249" s="37"/>
    </row>
    <row r="250" spans="2:46" ht="13.5" customHeight="1" x14ac:dyDescent="0.15">
      <c r="B250" s="294"/>
      <c r="C250" s="27" t="s">
        <v>34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94"/>
      <c r="U250" s="27" t="s">
        <v>34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4"/>
      <c r="AM250" s="86" t="str">
        <f t="shared" si="11"/>
        <v/>
      </c>
      <c r="AN250" s="121" t="str">
        <f t="shared" si="11"/>
        <v/>
      </c>
      <c r="AO250" s="121" t="str">
        <f t="shared" si="11"/>
        <v/>
      </c>
      <c r="AP250" s="121" t="str">
        <f t="shared" si="11"/>
        <v/>
      </c>
      <c r="AQ250" s="87" t="str">
        <f t="shared" si="11"/>
        <v/>
      </c>
      <c r="AR250" s="37"/>
      <c r="AS250" s="233"/>
      <c r="AT250" s="37"/>
    </row>
    <row r="251" spans="2:46" ht="13.5" customHeight="1" x14ac:dyDescent="0.15">
      <c r="B251" s="294"/>
      <c r="C251" s="27" t="s">
        <v>36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94"/>
      <c r="U251" s="27" t="s">
        <v>36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4"/>
      <c r="AM251" s="86" t="str">
        <f t="shared" si="11"/>
        <v/>
      </c>
      <c r="AN251" s="121" t="str">
        <f t="shared" si="11"/>
        <v/>
      </c>
      <c r="AO251" s="121" t="str">
        <f t="shared" si="11"/>
        <v/>
      </c>
      <c r="AP251" s="121" t="str">
        <f t="shared" si="11"/>
        <v/>
      </c>
      <c r="AQ251" s="87" t="str">
        <f t="shared" si="11"/>
        <v/>
      </c>
      <c r="AR251" s="37"/>
      <c r="AS251" s="233"/>
      <c r="AT251" s="37"/>
    </row>
    <row r="252" spans="2:46" ht="13.5" customHeight="1" thickBot="1" x14ac:dyDescent="0.2">
      <c r="B252" s="295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95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5"/>
      <c r="AM252" s="122" t="str">
        <f t="shared" si="11"/>
        <v/>
      </c>
      <c r="AN252" s="123" t="str">
        <f t="shared" si="11"/>
        <v/>
      </c>
      <c r="AO252" s="123" t="str">
        <f t="shared" si="11"/>
        <v/>
      </c>
      <c r="AP252" s="123" t="str">
        <f t="shared" si="11"/>
        <v/>
      </c>
      <c r="AQ252" s="124" t="str">
        <f t="shared" si="11"/>
        <v/>
      </c>
      <c r="AR252" s="37"/>
      <c r="AS252" s="233"/>
      <c r="AT252" s="37"/>
    </row>
    <row r="253" spans="2:46" ht="13.5" customHeight="1" thickBot="1" x14ac:dyDescent="0.2">
      <c r="B253" s="293" t="s">
        <v>114</v>
      </c>
      <c r="C253" s="25" t="s">
        <v>32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93" t="s">
        <v>114</v>
      </c>
      <c r="U253" s="25" t="s">
        <v>32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3" t="s">
        <v>114</v>
      </c>
      <c r="AM253" s="119" t="str">
        <f t="shared" si="11"/>
        <v/>
      </c>
      <c r="AN253" s="95" t="str">
        <f t="shared" si="11"/>
        <v/>
      </c>
      <c r="AO253" s="95" t="str">
        <f t="shared" si="11"/>
        <v/>
      </c>
      <c r="AP253" s="95" t="str">
        <f t="shared" si="11"/>
        <v/>
      </c>
      <c r="AQ253" s="120" t="str">
        <f t="shared" si="11"/>
        <v/>
      </c>
      <c r="AR253" s="37"/>
      <c r="AS253" s="233"/>
      <c r="AT253" s="37"/>
    </row>
    <row r="254" spans="2:46" ht="13.5" customHeight="1" x14ac:dyDescent="0.15">
      <c r="B254" s="294"/>
      <c r="C254" s="27" t="s">
        <v>33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94"/>
      <c r="U254" s="27" t="s">
        <v>33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4"/>
      <c r="AM254" s="86" t="str">
        <f t="shared" si="11"/>
        <v/>
      </c>
      <c r="AN254" s="121" t="str">
        <f t="shared" si="11"/>
        <v/>
      </c>
      <c r="AO254" s="121" t="str">
        <f t="shared" si="11"/>
        <v/>
      </c>
      <c r="AP254" s="121" t="str">
        <f t="shared" si="11"/>
        <v/>
      </c>
      <c r="AQ254" s="87" t="str">
        <f t="shared" si="11"/>
        <v/>
      </c>
      <c r="AR254" s="37"/>
      <c r="AS254" s="233"/>
      <c r="AT254" s="37"/>
    </row>
    <row r="255" spans="2:46" ht="13.5" customHeight="1" x14ac:dyDescent="0.15">
      <c r="B255" s="294"/>
      <c r="C255" s="27" t="s">
        <v>34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94"/>
      <c r="U255" s="27" t="s">
        <v>34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4"/>
      <c r="AM255" s="86" t="str">
        <f t="shared" si="11"/>
        <v/>
      </c>
      <c r="AN255" s="121" t="str">
        <f t="shared" si="11"/>
        <v/>
      </c>
      <c r="AO255" s="121" t="str">
        <f t="shared" si="11"/>
        <v/>
      </c>
      <c r="AP255" s="121" t="str">
        <f t="shared" si="11"/>
        <v/>
      </c>
      <c r="AQ255" s="87" t="str">
        <f t="shared" si="11"/>
        <v/>
      </c>
      <c r="AR255" s="37"/>
      <c r="AS255" s="233"/>
      <c r="AT255" s="37"/>
    </row>
    <row r="256" spans="2:46" ht="13.5" customHeight="1" x14ac:dyDescent="0.15">
      <c r="B256" s="294"/>
      <c r="C256" s="27" t="s">
        <v>36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94"/>
      <c r="U256" s="27" t="s">
        <v>36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4"/>
      <c r="AM256" s="86" t="str">
        <f t="shared" si="11"/>
        <v/>
      </c>
      <c r="AN256" s="121" t="str">
        <f t="shared" si="11"/>
        <v/>
      </c>
      <c r="AO256" s="121" t="str">
        <f t="shared" si="11"/>
        <v/>
      </c>
      <c r="AP256" s="121" t="str">
        <f t="shared" si="11"/>
        <v/>
      </c>
      <c r="AQ256" s="87" t="str">
        <f t="shared" si="11"/>
        <v/>
      </c>
      <c r="AR256" s="37"/>
      <c r="AS256" s="233"/>
      <c r="AT256" s="37"/>
    </row>
    <row r="257" spans="2:46" ht="13.5" customHeight="1" thickBot="1" x14ac:dyDescent="0.2">
      <c r="B257" s="295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95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5"/>
      <c r="AM257" s="122" t="str">
        <f t="shared" si="11"/>
        <v/>
      </c>
      <c r="AN257" s="123" t="str">
        <f t="shared" si="11"/>
        <v/>
      </c>
      <c r="AO257" s="123" t="str">
        <f t="shared" si="11"/>
        <v/>
      </c>
      <c r="AP257" s="123" t="str">
        <f t="shared" si="11"/>
        <v/>
      </c>
      <c r="AQ257" s="124" t="str">
        <f t="shared" si="11"/>
        <v/>
      </c>
      <c r="AR257" s="37"/>
      <c r="AS257" s="233"/>
      <c r="AT257" s="37"/>
    </row>
    <row r="258" spans="2:46" ht="13.5" customHeight="1" thickBot="1" x14ac:dyDescent="0.2">
      <c r="B258" s="293" t="s">
        <v>115</v>
      </c>
      <c r="C258" s="25" t="s">
        <v>32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93" t="s">
        <v>115</v>
      </c>
      <c r="U258" s="25" t="s">
        <v>32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3" t="s">
        <v>115</v>
      </c>
      <c r="AM258" s="119" t="str">
        <f t="shared" si="11"/>
        <v/>
      </c>
      <c r="AN258" s="95" t="str">
        <f t="shared" si="11"/>
        <v/>
      </c>
      <c r="AO258" s="95" t="str">
        <f t="shared" si="11"/>
        <v/>
      </c>
      <c r="AP258" s="95" t="str">
        <f t="shared" si="11"/>
        <v/>
      </c>
      <c r="AQ258" s="120" t="str">
        <f t="shared" si="11"/>
        <v/>
      </c>
      <c r="AR258" s="37"/>
      <c r="AS258" s="233"/>
      <c r="AT258" s="37"/>
    </row>
    <row r="259" spans="2:46" ht="13.5" customHeight="1" x14ac:dyDescent="0.15">
      <c r="B259" s="294"/>
      <c r="C259" s="27" t="s">
        <v>33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94"/>
      <c r="U259" s="27" t="s">
        <v>33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4"/>
      <c r="AM259" s="86" t="str">
        <f t="shared" si="11"/>
        <v/>
      </c>
      <c r="AN259" s="121" t="str">
        <f t="shared" si="11"/>
        <v/>
      </c>
      <c r="AO259" s="121" t="str">
        <f t="shared" si="11"/>
        <v/>
      </c>
      <c r="AP259" s="121" t="str">
        <f t="shared" si="11"/>
        <v/>
      </c>
      <c r="AQ259" s="87" t="str">
        <f t="shared" si="11"/>
        <v/>
      </c>
      <c r="AR259" s="37"/>
      <c r="AS259" s="233"/>
      <c r="AT259" s="37"/>
    </row>
    <row r="260" spans="2:46" ht="13.5" customHeight="1" x14ac:dyDescent="0.15">
      <c r="B260" s="294"/>
      <c r="C260" s="27" t="s">
        <v>34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94"/>
      <c r="U260" s="27" t="s">
        <v>34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4"/>
      <c r="AM260" s="86" t="str">
        <f t="shared" si="11"/>
        <v/>
      </c>
      <c r="AN260" s="121" t="str">
        <f t="shared" si="11"/>
        <v/>
      </c>
      <c r="AO260" s="121" t="str">
        <f t="shared" si="11"/>
        <v/>
      </c>
      <c r="AP260" s="121" t="str">
        <f t="shared" si="11"/>
        <v/>
      </c>
      <c r="AQ260" s="87" t="str">
        <f t="shared" si="11"/>
        <v/>
      </c>
      <c r="AR260" s="37"/>
      <c r="AS260" s="233"/>
      <c r="AT260" s="37"/>
    </row>
    <row r="261" spans="2:46" ht="13.5" customHeight="1" x14ac:dyDescent="0.15">
      <c r="B261" s="294"/>
      <c r="C261" s="27" t="s">
        <v>36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94"/>
      <c r="U261" s="27" t="s">
        <v>36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4"/>
      <c r="AM261" s="86" t="str">
        <f t="shared" si="11"/>
        <v/>
      </c>
      <c r="AN261" s="121" t="str">
        <f t="shared" si="11"/>
        <v/>
      </c>
      <c r="AO261" s="121" t="str">
        <f t="shared" si="11"/>
        <v/>
      </c>
      <c r="AP261" s="121" t="str">
        <f t="shared" si="11"/>
        <v/>
      </c>
      <c r="AQ261" s="87" t="str">
        <f t="shared" si="11"/>
        <v/>
      </c>
      <c r="AR261" s="37"/>
      <c r="AS261" s="233"/>
      <c r="AT261" s="37"/>
    </row>
    <row r="262" spans="2:46" ht="13.5" customHeight="1" thickBot="1" x14ac:dyDescent="0.2">
      <c r="B262" s="295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95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5"/>
      <c r="AM262" s="122" t="str">
        <f t="shared" si="11"/>
        <v/>
      </c>
      <c r="AN262" s="123" t="str">
        <f t="shared" si="11"/>
        <v/>
      </c>
      <c r="AO262" s="123" t="str">
        <f t="shared" si="11"/>
        <v/>
      </c>
      <c r="AP262" s="123" t="str">
        <f t="shared" si="11"/>
        <v/>
      </c>
      <c r="AQ262" s="124" t="str">
        <f t="shared" si="11"/>
        <v/>
      </c>
      <c r="AR262" s="37"/>
      <c r="AS262" s="233"/>
      <c r="AT262" s="37"/>
    </row>
    <row r="263" spans="2:46" ht="13.5" customHeight="1" thickBot="1" x14ac:dyDescent="0.2">
      <c r="B263" s="293" t="s">
        <v>116</v>
      </c>
      <c r="C263" s="25" t="s">
        <v>32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93" t="s">
        <v>116</v>
      </c>
      <c r="U263" s="25" t="s">
        <v>32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3" t="s">
        <v>116</v>
      </c>
      <c r="AM263" s="119" t="str">
        <f t="shared" si="11"/>
        <v/>
      </c>
      <c r="AN263" s="95" t="str">
        <f t="shared" si="11"/>
        <v/>
      </c>
      <c r="AO263" s="95" t="str">
        <f t="shared" si="11"/>
        <v/>
      </c>
      <c r="AP263" s="95" t="str">
        <f t="shared" si="11"/>
        <v/>
      </c>
      <c r="AQ263" s="120" t="str">
        <f t="shared" si="11"/>
        <v/>
      </c>
      <c r="AR263" s="37"/>
      <c r="AS263" s="233"/>
      <c r="AT263" s="37"/>
    </row>
    <row r="264" spans="2:46" ht="13.5" customHeight="1" x14ac:dyDescent="0.15">
      <c r="B264" s="294"/>
      <c r="C264" s="27" t="s">
        <v>33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94"/>
      <c r="U264" s="27" t="s">
        <v>33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4"/>
      <c r="AM264" s="86" t="str">
        <f t="shared" si="11"/>
        <v/>
      </c>
      <c r="AN264" s="121" t="str">
        <f t="shared" si="11"/>
        <v/>
      </c>
      <c r="AO264" s="121" t="str">
        <f t="shared" si="11"/>
        <v/>
      </c>
      <c r="AP264" s="121" t="str">
        <f t="shared" si="11"/>
        <v/>
      </c>
      <c r="AQ264" s="87" t="str">
        <f t="shared" si="11"/>
        <v/>
      </c>
      <c r="AR264" s="37"/>
      <c r="AS264" s="233"/>
      <c r="AT264" s="37"/>
    </row>
    <row r="265" spans="2:46" ht="13.5" customHeight="1" x14ac:dyDescent="0.15">
      <c r="B265" s="294"/>
      <c r="C265" s="27" t="s">
        <v>34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94"/>
      <c r="U265" s="27" t="s">
        <v>34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4"/>
      <c r="AM265" s="86" t="str">
        <f t="shared" si="11"/>
        <v/>
      </c>
      <c r="AN265" s="121" t="str">
        <f t="shared" si="11"/>
        <v/>
      </c>
      <c r="AO265" s="121" t="str">
        <f t="shared" si="11"/>
        <v/>
      </c>
      <c r="AP265" s="121" t="str">
        <f t="shared" si="11"/>
        <v/>
      </c>
      <c r="AQ265" s="87" t="str">
        <f t="shared" si="11"/>
        <v/>
      </c>
      <c r="AR265" s="37"/>
      <c r="AS265" s="233"/>
      <c r="AT265" s="37"/>
    </row>
    <row r="266" spans="2:46" ht="13.5" customHeight="1" x14ac:dyDescent="0.15">
      <c r="B266" s="294"/>
      <c r="C266" s="27" t="s">
        <v>36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94"/>
      <c r="U266" s="27" t="s">
        <v>36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4"/>
      <c r="AM266" s="86" t="str">
        <f t="shared" si="11"/>
        <v/>
      </c>
      <c r="AN266" s="121" t="str">
        <f t="shared" si="11"/>
        <v/>
      </c>
      <c r="AO266" s="121" t="str">
        <f t="shared" si="11"/>
        <v/>
      </c>
      <c r="AP266" s="121" t="str">
        <f t="shared" si="11"/>
        <v/>
      </c>
      <c r="AQ266" s="87" t="str">
        <f t="shared" si="11"/>
        <v/>
      </c>
      <c r="AR266" s="37"/>
      <c r="AS266" s="233"/>
      <c r="AT266" s="37"/>
    </row>
    <row r="267" spans="2:46" ht="13.5" customHeight="1" thickBot="1" x14ac:dyDescent="0.2">
      <c r="B267" s="295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95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5"/>
      <c r="AM267" s="122" t="str">
        <f t="shared" si="11"/>
        <v/>
      </c>
      <c r="AN267" s="123" t="str">
        <f t="shared" si="11"/>
        <v/>
      </c>
      <c r="AO267" s="123" t="str">
        <f t="shared" si="11"/>
        <v/>
      </c>
      <c r="AP267" s="123" t="str">
        <f t="shared" si="11"/>
        <v/>
      </c>
      <c r="AQ267" s="124" t="str">
        <f t="shared" si="11"/>
        <v/>
      </c>
      <c r="AR267" s="37"/>
      <c r="AS267" s="233"/>
      <c r="AT267" s="37"/>
    </row>
    <row r="268" spans="2:46" ht="13.5" customHeight="1" thickBot="1" x14ac:dyDescent="0.2">
      <c r="B268" s="293" t="s">
        <v>117</v>
      </c>
      <c r="C268" s="25" t="s">
        <v>32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93" t="s">
        <v>117</v>
      </c>
      <c r="U268" s="25" t="s">
        <v>32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3" t="s">
        <v>117</v>
      </c>
      <c r="AM268" s="119" t="str">
        <f t="shared" si="11"/>
        <v/>
      </c>
      <c r="AN268" s="95" t="str">
        <f t="shared" si="11"/>
        <v/>
      </c>
      <c r="AO268" s="95" t="str">
        <f t="shared" si="11"/>
        <v/>
      </c>
      <c r="AP268" s="95" t="str">
        <f t="shared" si="11"/>
        <v/>
      </c>
      <c r="AQ268" s="120" t="str">
        <f t="shared" si="11"/>
        <v/>
      </c>
      <c r="AR268" s="37"/>
      <c r="AS268" s="233"/>
      <c r="AT268" s="37"/>
    </row>
    <row r="269" spans="2:46" ht="13.5" customHeight="1" x14ac:dyDescent="0.15">
      <c r="B269" s="294"/>
      <c r="C269" s="27" t="s">
        <v>33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94"/>
      <c r="U269" s="27" t="s">
        <v>33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4"/>
      <c r="AM269" s="86" t="str">
        <f t="shared" si="11"/>
        <v/>
      </c>
      <c r="AN269" s="121" t="str">
        <f t="shared" si="11"/>
        <v/>
      </c>
      <c r="AO269" s="121" t="str">
        <f t="shared" si="11"/>
        <v/>
      </c>
      <c r="AP269" s="121" t="str">
        <f t="shared" si="11"/>
        <v/>
      </c>
      <c r="AQ269" s="87" t="str">
        <f t="shared" si="11"/>
        <v/>
      </c>
      <c r="AR269" s="37"/>
      <c r="AS269" s="233"/>
      <c r="AT269" s="37"/>
    </row>
    <row r="270" spans="2:46" ht="13.5" customHeight="1" x14ac:dyDescent="0.15">
      <c r="B270" s="294"/>
      <c r="C270" s="27" t="s">
        <v>34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94"/>
      <c r="U270" s="27" t="s">
        <v>34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4"/>
      <c r="AM270" s="86" t="str">
        <f t="shared" si="11"/>
        <v/>
      </c>
      <c r="AN270" s="121" t="str">
        <f t="shared" si="11"/>
        <v/>
      </c>
      <c r="AO270" s="121" t="str">
        <f t="shared" si="11"/>
        <v/>
      </c>
      <c r="AP270" s="121" t="str">
        <f t="shared" si="11"/>
        <v/>
      </c>
      <c r="AQ270" s="87" t="str">
        <f t="shared" si="11"/>
        <v/>
      </c>
      <c r="AR270" s="37"/>
      <c r="AS270" s="233"/>
      <c r="AT270" s="37"/>
    </row>
    <row r="271" spans="2:46" ht="13.5" customHeight="1" x14ac:dyDescent="0.15">
      <c r="B271" s="294"/>
      <c r="C271" s="27" t="s">
        <v>36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94"/>
      <c r="U271" s="27" t="s">
        <v>36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4"/>
      <c r="AM271" s="86" t="str">
        <f t="shared" si="11"/>
        <v/>
      </c>
      <c r="AN271" s="121" t="str">
        <f t="shared" si="11"/>
        <v/>
      </c>
      <c r="AO271" s="121" t="str">
        <f t="shared" si="11"/>
        <v/>
      </c>
      <c r="AP271" s="121" t="str">
        <f t="shared" si="11"/>
        <v/>
      </c>
      <c r="AQ271" s="87" t="str">
        <f t="shared" si="11"/>
        <v/>
      </c>
      <c r="AR271" s="37"/>
      <c r="AS271" s="233"/>
      <c r="AT271" s="37"/>
    </row>
    <row r="272" spans="2:46" ht="13.5" customHeight="1" thickBot="1" x14ac:dyDescent="0.2">
      <c r="B272" s="295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95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5"/>
      <c r="AM272" s="122" t="str">
        <f t="shared" si="11"/>
        <v/>
      </c>
      <c r="AN272" s="123" t="str">
        <f t="shared" si="11"/>
        <v/>
      </c>
      <c r="AO272" s="123" t="str">
        <f t="shared" si="11"/>
        <v/>
      </c>
      <c r="AP272" s="123" t="str">
        <f t="shared" si="11"/>
        <v/>
      </c>
      <c r="AQ272" s="124" t="str">
        <f t="shared" si="11"/>
        <v/>
      </c>
      <c r="AR272" s="37"/>
      <c r="AS272" s="233"/>
      <c r="AT272" s="37"/>
    </row>
    <row r="273" spans="2:46" ht="13.5" customHeight="1" thickBot="1" x14ac:dyDescent="0.2">
      <c r="B273" s="293" t="s">
        <v>118</v>
      </c>
      <c r="C273" s="25" t="s">
        <v>32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93" t="s">
        <v>118</v>
      </c>
      <c r="U273" s="25" t="s">
        <v>32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3" t="s">
        <v>118</v>
      </c>
      <c r="AM273" s="119" t="str">
        <f t="shared" si="11"/>
        <v/>
      </c>
      <c r="AN273" s="95" t="str">
        <f t="shared" si="11"/>
        <v/>
      </c>
      <c r="AO273" s="95" t="str">
        <f t="shared" si="11"/>
        <v/>
      </c>
      <c r="AP273" s="95" t="str">
        <f t="shared" si="11"/>
        <v/>
      </c>
      <c r="AQ273" s="120" t="str">
        <f t="shared" si="11"/>
        <v/>
      </c>
      <c r="AR273" s="37"/>
      <c r="AS273" s="233"/>
      <c r="AT273" s="37"/>
    </row>
    <row r="274" spans="2:46" ht="13.5" customHeight="1" x14ac:dyDescent="0.15">
      <c r="B274" s="294"/>
      <c r="C274" s="27" t="s">
        <v>33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94"/>
      <c r="U274" s="27" t="s">
        <v>33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4"/>
      <c r="AM274" s="86" t="str">
        <f t="shared" si="11"/>
        <v/>
      </c>
      <c r="AN274" s="121" t="str">
        <f t="shared" si="11"/>
        <v/>
      </c>
      <c r="AO274" s="121" t="str">
        <f t="shared" si="11"/>
        <v/>
      </c>
      <c r="AP274" s="121" t="str">
        <f t="shared" si="11"/>
        <v/>
      </c>
      <c r="AQ274" s="87" t="str">
        <f t="shared" si="11"/>
        <v/>
      </c>
      <c r="AR274" s="37"/>
      <c r="AS274" s="233"/>
      <c r="AT274" s="37"/>
    </row>
    <row r="275" spans="2:46" ht="13.5" customHeight="1" x14ac:dyDescent="0.15">
      <c r="B275" s="294"/>
      <c r="C275" s="27" t="s">
        <v>34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94"/>
      <c r="U275" s="27" t="s">
        <v>34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4"/>
      <c r="AM275" s="86" t="str">
        <f t="shared" si="11"/>
        <v/>
      </c>
      <c r="AN275" s="121" t="str">
        <f t="shared" si="11"/>
        <v/>
      </c>
      <c r="AO275" s="121" t="str">
        <f t="shared" si="11"/>
        <v/>
      </c>
      <c r="AP275" s="121" t="str">
        <f t="shared" si="11"/>
        <v/>
      </c>
      <c r="AQ275" s="87" t="str">
        <f t="shared" si="11"/>
        <v/>
      </c>
      <c r="AR275" s="37"/>
      <c r="AS275" s="233"/>
      <c r="AT275" s="37"/>
    </row>
    <row r="276" spans="2:46" ht="13.5" customHeight="1" x14ac:dyDescent="0.15">
      <c r="B276" s="294"/>
      <c r="C276" s="27" t="s">
        <v>36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94"/>
      <c r="U276" s="27" t="s">
        <v>36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4"/>
      <c r="AM276" s="86" t="str">
        <f t="shared" si="11"/>
        <v/>
      </c>
      <c r="AN276" s="121" t="str">
        <f t="shared" si="11"/>
        <v/>
      </c>
      <c r="AO276" s="121" t="str">
        <f t="shared" si="11"/>
        <v/>
      </c>
      <c r="AP276" s="121" t="str">
        <f t="shared" si="11"/>
        <v/>
      </c>
      <c r="AQ276" s="87" t="str">
        <f t="shared" si="11"/>
        <v/>
      </c>
      <c r="AR276" s="37"/>
      <c r="AS276" s="233"/>
      <c r="AT276" s="37"/>
    </row>
    <row r="277" spans="2:46" ht="13.5" customHeight="1" thickBot="1" x14ac:dyDescent="0.2">
      <c r="B277" s="295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95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5"/>
      <c r="AM277" s="122" t="str">
        <f t="shared" si="11"/>
        <v/>
      </c>
      <c r="AN277" s="123" t="str">
        <f t="shared" si="11"/>
        <v/>
      </c>
      <c r="AO277" s="123" t="str">
        <f t="shared" si="11"/>
        <v/>
      </c>
      <c r="AP277" s="123" t="str">
        <f t="shared" si="11"/>
        <v/>
      </c>
      <c r="AQ277" s="124" t="str">
        <f t="shared" si="11"/>
        <v/>
      </c>
      <c r="AR277" s="37"/>
      <c r="AS277" s="233"/>
      <c r="AT277" s="37"/>
    </row>
    <row r="278" spans="2:46" ht="13.5" customHeight="1" thickBot="1" x14ac:dyDescent="0.2">
      <c r="B278" s="293" t="s">
        <v>119</v>
      </c>
      <c r="C278" s="25" t="s">
        <v>32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93" t="s">
        <v>119</v>
      </c>
      <c r="U278" s="25" t="s">
        <v>32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3" t="s">
        <v>119</v>
      </c>
      <c r="AM278" s="119" t="str">
        <f t="shared" si="11"/>
        <v/>
      </c>
      <c r="AN278" s="95" t="str">
        <f t="shared" si="11"/>
        <v/>
      </c>
      <c r="AO278" s="95" t="str">
        <f t="shared" si="11"/>
        <v/>
      </c>
      <c r="AP278" s="95" t="str">
        <f t="shared" si="11"/>
        <v/>
      </c>
      <c r="AQ278" s="120" t="str">
        <f t="shared" si="11"/>
        <v/>
      </c>
      <c r="AR278" s="37"/>
      <c r="AS278" s="233"/>
      <c r="AT278" s="37"/>
    </row>
    <row r="279" spans="2:46" ht="13.5" customHeight="1" x14ac:dyDescent="0.15">
      <c r="B279" s="294"/>
      <c r="C279" s="27" t="s">
        <v>33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94"/>
      <c r="U279" s="27" t="s">
        <v>33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4"/>
      <c r="AM279" s="86" t="str">
        <f t="shared" si="11"/>
        <v/>
      </c>
      <c r="AN279" s="121" t="str">
        <f t="shared" si="11"/>
        <v/>
      </c>
      <c r="AO279" s="121" t="str">
        <f t="shared" si="11"/>
        <v/>
      </c>
      <c r="AP279" s="121" t="str">
        <f t="shared" si="11"/>
        <v/>
      </c>
      <c r="AQ279" s="87" t="str">
        <f t="shared" si="11"/>
        <v/>
      </c>
      <c r="AR279" s="37"/>
      <c r="AS279" s="233"/>
      <c r="AT279" s="37"/>
    </row>
    <row r="280" spans="2:46" ht="13.5" customHeight="1" x14ac:dyDescent="0.15">
      <c r="B280" s="294"/>
      <c r="C280" s="27" t="s">
        <v>34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94"/>
      <c r="U280" s="27" t="s">
        <v>34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4"/>
      <c r="AM280" s="86" t="str">
        <f t="shared" si="11"/>
        <v/>
      </c>
      <c r="AN280" s="121" t="str">
        <f t="shared" si="11"/>
        <v/>
      </c>
      <c r="AO280" s="121" t="str">
        <f t="shared" si="11"/>
        <v/>
      </c>
      <c r="AP280" s="121" t="str">
        <f t="shared" si="11"/>
        <v/>
      </c>
      <c r="AQ280" s="87" t="str">
        <f t="shared" si="11"/>
        <v/>
      </c>
      <c r="AR280" s="37"/>
      <c r="AS280" s="233"/>
      <c r="AT280" s="37"/>
    </row>
    <row r="281" spans="2:46" ht="13.5" customHeight="1" x14ac:dyDescent="0.15">
      <c r="B281" s="294"/>
      <c r="C281" s="27" t="s">
        <v>36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94"/>
      <c r="U281" s="27" t="s">
        <v>36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4"/>
      <c r="AM281" s="86" t="str">
        <f t="shared" si="11"/>
        <v/>
      </c>
      <c r="AN281" s="121" t="str">
        <f t="shared" si="11"/>
        <v/>
      </c>
      <c r="AO281" s="121" t="str">
        <f t="shared" si="11"/>
        <v/>
      </c>
      <c r="AP281" s="121" t="str">
        <f t="shared" si="11"/>
        <v/>
      </c>
      <c r="AQ281" s="87" t="str">
        <f t="shared" si="11"/>
        <v/>
      </c>
      <c r="AR281" s="37"/>
      <c r="AS281" s="233"/>
      <c r="AT281" s="37"/>
    </row>
    <row r="282" spans="2:46" ht="13.5" customHeight="1" thickBot="1" x14ac:dyDescent="0.2">
      <c r="B282" s="295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95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5"/>
      <c r="AM282" s="122" t="str">
        <f t="shared" si="11"/>
        <v/>
      </c>
      <c r="AN282" s="123" t="str">
        <f t="shared" si="11"/>
        <v/>
      </c>
      <c r="AO282" s="123" t="str">
        <f t="shared" si="11"/>
        <v/>
      </c>
      <c r="AP282" s="123" t="str">
        <f t="shared" si="11"/>
        <v/>
      </c>
      <c r="AQ282" s="124" t="str">
        <f t="shared" si="11"/>
        <v/>
      </c>
      <c r="AR282" s="37"/>
      <c r="AS282" s="233"/>
      <c r="AT282" s="37"/>
    </row>
    <row r="283" spans="2:46" ht="13.5" customHeight="1" thickBot="1" x14ac:dyDescent="0.2">
      <c r="B283" s="293" t="s">
        <v>120</v>
      </c>
      <c r="C283" s="25" t="s">
        <v>32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93" t="s">
        <v>120</v>
      </c>
      <c r="U283" s="25" t="s">
        <v>32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3" t="s">
        <v>120</v>
      </c>
      <c r="AM283" s="119" t="str">
        <f t="shared" si="11"/>
        <v/>
      </c>
      <c r="AN283" s="95" t="str">
        <f t="shared" si="11"/>
        <v/>
      </c>
      <c r="AO283" s="95" t="str">
        <f t="shared" si="11"/>
        <v/>
      </c>
      <c r="AP283" s="95" t="str">
        <f t="shared" si="11"/>
        <v/>
      </c>
      <c r="AQ283" s="120" t="str">
        <f t="shared" si="11"/>
        <v/>
      </c>
      <c r="AR283" s="37"/>
      <c r="AS283" s="233"/>
      <c r="AT283" s="37"/>
    </row>
    <row r="284" spans="2:46" ht="13.5" customHeight="1" x14ac:dyDescent="0.15">
      <c r="B284" s="294"/>
      <c r="C284" s="27" t="s">
        <v>33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94"/>
      <c r="U284" s="27" t="s">
        <v>33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4"/>
      <c r="AM284" s="86" t="str">
        <f t="shared" si="11"/>
        <v/>
      </c>
      <c r="AN284" s="121" t="str">
        <f t="shared" si="11"/>
        <v/>
      </c>
      <c r="AO284" s="121" t="str">
        <f t="shared" si="11"/>
        <v/>
      </c>
      <c r="AP284" s="121" t="str">
        <f t="shared" si="11"/>
        <v/>
      </c>
      <c r="AQ284" s="87" t="str">
        <f t="shared" si="11"/>
        <v/>
      </c>
      <c r="AR284" s="37"/>
      <c r="AS284" s="233"/>
      <c r="AT284" s="37"/>
    </row>
    <row r="285" spans="2:46" ht="13.5" customHeight="1" x14ac:dyDescent="0.15">
      <c r="B285" s="294"/>
      <c r="C285" s="27" t="s">
        <v>34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94"/>
      <c r="U285" s="27" t="s">
        <v>34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4"/>
      <c r="AM285" s="86" t="str">
        <f t="shared" si="11"/>
        <v/>
      </c>
      <c r="AN285" s="121" t="str">
        <f t="shared" si="11"/>
        <v/>
      </c>
      <c r="AO285" s="121" t="str">
        <f t="shared" si="11"/>
        <v/>
      </c>
      <c r="AP285" s="121" t="str">
        <f t="shared" si="11"/>
        <v/>
      </c>
      <c r="AQ285" s="87" t="str">
        <f t="shared" si="11"/>
        <v/>
      </c>
      <c r="AR285" s="37"/>
      <c r="AS285" s="233"/>
      <c r="AT285" s="37"/>
    </row>
    <row r="286" spans="2:46" ht="13.5" customHeight="1" x14ac:dyDescent="0.15">
      <c r="B286" s="294"/>
      <c r="C286" s="27" t="s">
        <v>36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94"/>
      <c r="U286" s="27" t="s">
        <v>36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4"/>
      <c r="AM286" s="86" t="str">
        <f t="shared" si="11"/>
        <v/>
      </c>
      <c r="AN286" s="121" t="str">
        <f t="shared" si="11"/>
        <v/>
      </c>
      <c r="AO286" s="121" t="str">
        <f t="shared" si="11"/>
        <v/>
      </c>
      <c r="AP286" s="121" t="str">
        <f t="shared" si="11"/>
        <v/>
      </c>
      <c r="AQ286" s="87" t="str">
        <f t="shared" si="11"/>
        <v/>
      </c>
      <c r="AR286" s="37"/>
      <c r="AS286" s="233"/>
      <c r="AT286" s="37"/>
    </row>
    <row r="287" spans="2:46" ht="13.5" customHeight="1" thickBot="1" x14ac:dyDescent="0.2">
      <c r="B287" s="295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95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5"/>
      <c r="AM287" s="122" t="str">
        <f t="shared" si="11"/>
        <v/>
      </c>
      <c r="AN287" s="123" t="str">
        <f t="shared" si="11"/>
        <v/>
      </c>
      <c r="AO287" s="123" t="str">
        <f t="shared" si="11"/>
        <v/>
      </c>
      <c r="AP287" s="123" t="str">
        <f t="shared" si="11"/>
        <v/>
      </c>
      <c r="AQ287" s="124" t="str">
        <f t="shared" si="11"/>
        <v/>
      </c>
      <c r="AR287" s="37"/>
      <c r="AS287" s="233"/>
      <c r="AT287" s="37"/>
    </row>
    <row r="288" spans="2:46" ht="13.5" customHeight="1" thickBot="1" x14ac:dyDescent="0.2">
      <c r="B288" s="293" t="s">
        <v>121</v>
      </c>
      <c r="C288" s="25" t="s">
        <v>32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93" t="s">
        <v>121</v>
      </c>
      <c r="U288" s="25" t="s">
        <v>32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3" t="s">
        <v>121</v>
      </c>
      <c r="AM288" s="119" t="str">
        <f t="shared" si="11"/>
        <v/>
      </c>
      <c r="AN288" s="95" t="str">
        <f t="shared" si="11"/>
        <v/>
      </c>
      <c r="AO288" s="95" t="str">
        <f t="shared" si="11"/>
        <v/>
      </c>
      <c r="AP288" s="95" t="str">
        <f t="shared" si="11"/>
        <v/>
      </c>
      <c r="AQ288" s="120" t="str">
        <f t="shared" si="11"/>
        <v/>
      </c>
      <c r="AR288" s="37"/>
      <c r="AS288" s="233"/>
      <c r="AT288" s="37"/>
    </row>
    <row r="289" spans="2:46" ht="13.5" customHeight="1" x14ac:dyDescent="0.15">
      <c r="B289" s="294"/>
      <c r="C289" s="27" t="s">
        <v>33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94"/>
      <c r="U289" s="27" t="s">
        <v>33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4"/>
      <c r="AM289" s="86" t="str">
        <f t="shared" si="11"/>
        <v/>
      </c>
      <c r="AN289" s="121" t="str">
        <f t="shared" si="11"/>
        <v/>
      </c>
      <c r="AO289" s="121" t="str">
        <f t="shared" si="11"/>
        <v/>
      </c>
      <c r="AP289" s="121" t="str">
        <f t="shared" si="11"/>
        <v/>
      </c>
      <c r="AQ289" s="87" t="str">
        <f t="shared" si="11"/>
        <v/>
      </c>
      <c r="AR289" s="37"/>
      <c r="AS289" s="233"/>
      <c r="AT289" s="37"/>
    </row>
    <row r="290" spans="2:46" ht="13.5" customHeight="1" x14ac:dyDescent="0.15">
      <c r="B290" s="294"/>
      <c r="C290" s="27" t="s">
        <v>34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94"/>
      <c r="U290" s="27" t="s">
        <v>34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4"/>
      <c r="AM290" s="86" t="str">
        <f t="shared" ref="AM290:AQ340" si="12">IF(OR(X290="",F290=""),"",X290-F290)</f>
        <v/>
      </c>
      <c r="AN290" s="121" t="str">
        <f t="shared" si="12"/>
        <v/>
      </c>
      <c r="AO290" s="121" t="str">
        <f t="shared" si="12"/>
        <v/>
      </c>
      <c r="AP290" s="121" t="str">
        <f t="shared" si="12"/>
        <v/>
      </c>
      <c r="AQ290" s="87" t="str">
        <f t="shared" si="12"/>
        <v/>
      </c>
      <c r="AR290" s="37"/>
      <c r="AS290" s="233"/>
      <c r="AT290" s="37"/>
    </row>
    <row r="291" spans="2:46" ht="13.5" customHeight="1" x14ac:dyDescent="0.15">
      <c r="B291" s="294"/>
      <c r="C291" s="27" t="s">
        <v>36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94"/>
      <c r="U291" s="27" t="s">
        <v>36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4"/>
      <c r="AM291" s="86" t="str">
        <f t="shared" si="12"/>
        <v/>
      </c>
      <c r="AN291" s="121" t="str">
        <f t="shared" si="12"/>
        <v/>
      </c>
      <c r="AO291" s="121" t="str">
        <f t="shared" si="12"/>
        <v/>
      </c>
      <c r="AP291" s="121" t="str">
        <f t="shared" si="12"/>
        <v/>
      </c>
      <c r="AQ291" s="87" t="str">
        <f t="shared" si="12"/>
        <v/>
      </c>
      <c r="AR291" s="37"/>
      <c r="AS291" s="233"/>
      <c r="AT291" s="37"/>
    </row>
    <row r="292" spans="2:46" ht="13.5" customHeight="1" thickBot="1" x14ac:dyDescent="0.2">
      <c r="B292" s="295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95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5"/>
      <c r="AM292" s="122" t="str">
        <f t="shared" si="12"/>
        <v/>
      </c>
      <c r="AN292" s="123" t="str">
        <f t="shared" si="12"/>
        <v/>
      </c>
      <c r="AO292" s="123" t="str">
        <f t="shared" si="12"/>
        <v/>
      </c>
      <c r="AP292" s="123" t="str">
        <f t="shared" si="12"/>
        <v/>
      </c>
      <c r="AQ292" s="124" t="str">
        <f t="shared" si="12"/>
        <v/>
      </c>
      <c r="AR292" s="37"/>
      <c r="AS292" s="233"/>
      <c r="AT292" s="37"/>
    </row>
    <row r="293" spans="2:46" ht="13.5" customHeight="1" thickBot="1" x14ac:dyDescent="0.2">
      <c r="B293" s="293" t="s">
        <v>122</v>
      </c>
      <c r="C293" s="25" t="s">
        <v>32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93" t="s">
        <v>122</v>
      </c>
      <c r="U293" s="25" t="s">
        <v>32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3" t="s">
        <v>122</v>
      </c>
      <c r="AM293" s="119" t="str">
        <f t="shared" si="12"/>
        <v/>
      </c>
      <c r="AN293" s="95" t="str">
        <f t="shared" si="12"/>
        <v/>
      </c>
      <c r="AO293" s="95" t="str">
        <f t="shared" si="12"/>
        <v/>
      </c>
      <c r="AP293" s="95" t="str">
        <f t="shared" si="12"/>
        <v/>
      </c>
      <c r="AQ293" s="120" t="str">
        <f t="shared" si="12"/>
        <v/>
      </c>
      <c r="AR293" s="37"/>
      <c r="AS293" s="233"/>
      <c r="AT293" s="37"/>
    </row>
    <row r="294" spans="2:46" ht="13.5" customHeight="1" x14ac:dyDescent="0.15">
      <c r="B294" s="294"/>
      <c r="C294" s="27" t="s">
        <v>33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94"/>
      <c r="U294" s="27" t="s">
        <v>33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4"/>
      <c r="AM294" s="86" t="str">
        <f t="shared" si="12"/>
        <v/>
      </c>
      <c r="AN294" s="121" t="str">
        <f t="shared" si="12"/>
        <v/>
      </c>
      <c r="AO294" s="121" t="str">
        <f t="shared" si="12"/>
        <v/>
      </c>
      <c r="AP294" s="121" t="str">
        <f t="shared" si="12"/>
        <v/>
      </c>
      <c r="AQ294" s="87" t="str">
        <f t="shared" si="12"/>
        <v/>
      </c>
      <c r="AR294" s="37"/>
      <c r="AS294" s="233"/>
      <c r="AT294" s="37"/>
    </row>
    <row r="295" spans="2:46" ht="13.5" customHeight="1" x14ac:dyDescent="0.15">
      <c r="B295" s="294"/>
      <c r="C295" s="27" t="s">
        <v>34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94"/>
      <c r="U295" s="27" t="s">
        <v>34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4"/>
      <c r="AM295" s="86" t="str">
        <f t="shared" si="12"/>
        <v/>
      </c>
      <c r="AN295" s="121" t="str">
        <f t="shared" si="12"/>
        <v/>
      </c>
      <c r="AO295" s="121" t="str">
        <f t="shared" si="12"/>
        <v/>
      </c>
      <c r="AP295" s="121" t="str">
        <f t="shared" si="12"/>
        <v/>
      </c>
      <c r="AQ295" s="87" t="str">
        <f t="shared" si="12"/>
        <v/>
      </c>
      <c r="AR295" s="37"/>
      <c r="AS295" s="233"/>
      <c r="AT295" s="37"/>
    </row>
    <row r="296" spans="2:46" ht="13.5" customHeight="1" x14ac:dyDescent="0.15">
      <c r="B296" s="294"/>
      <c r="C296" s="27" t="s">
        <v>36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94"/>
      <c r="U296" s="27" t="s">
        <v>36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4"/>
      <c r="AM296" s="86" t="str">
        <f t="shared" si="12"/>
        <v/>
      </c>
      <c r="AN296" s="121" t="str">
        <f t="shared" si="12"/>
        <v/>
      </c>
      <c r="AO296" s="121" t="str">
        <f t="shared" si="12"/>
        <v/>
      </c>
      <c r="AP296" s="121" t="str">
        <f t="shared" si="12"/>
        <v/>
      </c>
      <c r="AQ296" s="87" t="str">
        <f t="shared" si="12"/>
        <v/>
      </c>
      <c r="AR296" s="37"/>
      <c r="AS296" s="233"/>
      <c r="AT296" s="37"/>
    </row>
    <row r="297" spans="2:46" ht="13.5" customHeight="1" thickBot="1" x14ac:dyDescent="0.2">
      <c r="B297" s="295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95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5"/>
      <c r="AM297" s="122" t="str">
        <f t="shared" si="12"/>
        <v/>
      </c>
      <c r="AN297" s="123" t="str">
        <f t="shared" si="12"/>
        <v/>
      </c>
      <c r="AO297" s="123" t="str">
        <f t="shared" si="12"/>
        <v/>
      </c>
      <c r="AP297" s="123" t="str">
        <f t="shared" si="12"/>
        <v/>
      </c>
      <c r="AQ297" s="124" t="str">
        <f t="shared" si="12"/>
        <v/>
      </c>
      <c r="AR297" s="37"/>
      <c r="AS297" s="233"/>
      <c r="AT297" s="37"/>
    </row>
    <row r="298" spans="2:46" ht="13.5" customHeight="1" thickBot="1" x14ac:dyDescent="0.2">
      <c r="B298" s="293" t="s">
        <v>123</v>
      </c>
      <c r="C298" s="25" t="s">
        <v>32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93" t="s">
        <v>123</v>
      </c>
      <c r="U298" s="25" t="s">
        <v>32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3" t="s">
        <v>123</v>
      </c>
      <c r="AM298" s="119" t="str">
        <f t="shared" si="12"/>
        <v/>
      </c>
      <c r="AN298" s="95" t="str">
        <f t="shared" si="12"/>
        <v/>
      </c>
      <c r="AO298" s="95" t="str">
        <f t="shared" si="12"/>
        <v/>
      </c>
      <c r="AP298" s="95" t="str">
        <f t="shared" si="12"/>
        <v/>
      </c>
      <c r="AQ298" s="120" t="str">
        <f t="shared" si="12"/>
        <v/>
      </c>
      <c r="AR298" s="37"/>
      <c r="AS298" s="233"/>
      <c r="AT298" s="37"/>
    </row>
    <row r="299" spans="2:46" ht="13.5" customHeight="1" x14ac:dyDescent="0.15">
      <c r="B299" s="294"/>
      <c r="C299" s="27" t="s">
        <v>33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94"/>
      <c r="U299" s="27" t="s">
        <v>33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4"/>
      <c r="AM299" s="86" t="str">
        <f t="shared" si="12"/>
        <v/>
      </c>
      <c r="AN299" s="121" t="str">
        <f t="shared" si="12"/>
        <v/>
      </c>
      <c r="AO299" s="121" t="str">
        <f t="shared" si="12"/>
        <v/>
      </c>
      <c r="AP299" s="121" t="str">
        <f t="shared" si="12"/>
        <v/>
      </c>
      <c r="AQ299" s="87" t="str">
        <f t="shared" si="12"/>
        <v/>
      </c>
      <c r="AR299" s="37"/>
      <c r="AS299" s="233"/>
      <c r="AT299" s="37"/>
    </row>
    <row r="300" spans="2:46" ht="13.5" customHeight="1" x14ac:dyDescent="0.15">
      <c r="B300" s="294"/>
      <c r="C300" s="27" t="s">
        <v>34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94"/>
      <c r="U300" s="27" t="s">
        <v>34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4"/>
      <c r="AM300" s="86" t="str">
        <f t="shared" si="12"/>
        <v/>
      </c>
      <c r="AN300" s="121" t="str">
        <f t="shared" si="12"/>
        <v/>
      </c>
      <c r="AO300" s="121" t="str">
        <f t="shared" si="12"/>
        <v/>
      </c>
      <c r="AP300" s="121" t="str">
        <f t="shared" si="12"/>
        <v/>
      </c>
      <c r="AQ300" s="87" t="str">
        <f t="shared" si="12"/>
        <v/>
      </c>
      <c r="AR300" s="37"/>
      <c r="AS300" s="233"/>
      <c r="AT300" s="37"/>
    </row>
    <row r="301" spans="2:46" ht="13.5" customHeight="1" x14ac:dyDescent="0.15">
      <c r="B301" s="294"/>
      <c r="C301" s="27" t="s">
        <v>36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94"/>
      <c r="U301" s="27" t="s">
        <v>36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4"/>
      <c r="AM301" s="86" t="str">
        <f t="shared" si="12"/>
        <v/>
      </c>
      <c r="AN301" s="121" t="str">
        <f t="shared" si="12"/>
        <v/>
      </c>
      <c r="AO301" s="121" t="str">
        <f t="shared" si="12"/>
        <v/>
      </c>
      <c r="AP301" s="121" t="str">
        <f t="shared" si="12"/>
        <v/>
      </c>
      <c r="AQ301" s="87" t="str">
        <f t="shared" si="12"/>
        <v/>
      </c>
      <c r="AR301" s="37"/>
      <c r="AS301" s="233"/>
      <c r="AT301" s="37"/>
    </row>
    <row r="302" spans="2:46" ht="13.5" customHeight="1" thickBot="1" x14ac:dyDescent="0.2">
      <c r="B302" s="295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95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5"/>
      <c r="AM302" s="122" t="str">
        <f t="shared" si="12"/>
        <v/>
      </c>
      <c r="AN302" s="123" t="str">
        <f t="shared" si="12"/>
        <v/>
      </c>
      <c r="AO302" s="123" t="str">
        <f t="shared" si="12"/>
        <v/>
      </c>
      <c r="AP302" s="123" t="str">
        <f t="shared" si="12"/>
        <v/>
      </c>
      <c r="AQ302" s="124" t="str">
        <f t="shared" si="12"/>
        <v/>
      </c>
      <c r="AR302" s="37"/>
      <c r="AS302" s="233"/>
      <c r="AT302" s="37"/>
    </row>
    <row r="303" spans="2:46" ht="13.5" customHeight="1" thickBot="1" x14ac:dyDescent="0.2">
      <c r="B303" s="293" t="s">
        <v>124</v>
      </c>
      <c r="C303" s="25" t="s">
        <v>32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93" t="s">
        <v>124</v>
      </c>
      <c r="U303" s="25" t="s">
        <v>32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3" t="s">
        <v>124</v>
      </c>
      <c r="AM303" s="119" t="str">
        <f t="shared" si="12"/>
        <v/>
      </c>
      <c r="AN303" s="95" t="str">
        <f t="shared" si="12"/>
        <v/>
      </c>
      <c r="AO303" s="95" t="str">
        <f t="shared" si="12"/>
        <v/>
      </c>
      <c r="AP303" s="95" t="str">
        <f t="shared" si="12"/>
        <v/>
      </c>
      <c r="AQ303" s="120" t="str">
        <f t="shared" si="12"/>
        <v/>
      </c>
      <c r="AR303" s="37"/>
      <c r="AS303" s="233"/>
      <c r="AT303" s="37"/>
    </row>
    <row r="304" spans="2:46" ht="13.5" customHeight="1" x14ac:dyDescent="0.15">
      <c r="B304" s="294"/>
      <c r="C304" s="27" t="s">
        <v>33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94"/>
      <c r="U304" s="27" t="s">
        <v>33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4"/>
      <c r="AM304" s="86" t="str">
        <f t="shared" si="12"/>
        <v/>
      </c>
      <c r="AN304" s="121" t="str">
        <f t="shared" si="12"/>
        <v/>
      </c>
      <c r="AO304" s="121" t="str">
        <f t="shared" si="12"/>
        <v/>
      </c>
      <c r="AP304" s="121" t="str">
        <f t="shared" si="12"/>
        <v/>
      </c>
      <c r="AQ304" s="87" t="str">
        <f t="shared" si="12"/>
        <v/>
      </c>
      <c r="AR304" s="37"/>
      <c r="AS304" s="233"/>
      <c r="AT304" s="37"/>
    </row>
    <row r="305" spans="2:46" ht="13.5" customHeight="1" x14ac:dyDescent="0.15">
      <c r="B305" s="294"/>
      <c r="C305" s="27" t="s">
        <v>34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94"/>
      <c r="U305" s="27" t="s">
        <v>34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4"/>
      <c r="AM305" s="86" t="str">
        <f t="shared" si="12"/>
        <v/>
      </c>
      <c r="AN305" s="121" t="str">
        <f t="shared" si="12"/>
        <v/>
      </c>
      <c r="AO305" s="121" t="str">
        <f t="shared" si="12"/>
        <v/>
      </c>
      <c r="AP305" s="121" t="str">
        <f t="shared" si="12"/>
        <v/>
      </c>
      <c r="AQ305" s="87" t="str">
        <f t="shared" si="12"/>
        <v/>
      </c>
      <c r="AR305" s="37"/>
      <c r="AS305" s="233"/>
      <c r="AT305" s="37"/>
    </row>
    <row r="306" spans="2:46" ht="13.5" customHeight="1" x14ac:dyDescent="0.15">
      <c r="B306" s="294"/>
      <c r="C306" s="27" t="s">
        <v>36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94"/>
      <c r="U306" s="27" t="s">
        <v>36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4"/>
      <c r="AM306" s="86" t="str">
        <f t="shared" si="12"/>
        <v/>
      </c>
      <c r="AN306" s="121" t="str">
        <f t="shared" si="12"/>
        <v/>
      </c>
      <c r="AO306" s="121" t="str">
        <f t="shared" si="12"/>
        <v/>
      </c>
      <c r="AP306" s="121" t="str">
        <f t="shared" si="12"/>
        <v/>
      </c>
      <c r="AQ306" s="87" t="str">
        <f t="shared" si="12"/>
        <v/>
      </c>
      <c r="AR306" s="37"/>
      <c r="AS306" s="233"/>
      <c r="AT306" s="37"/>
    </row>
    <row r="307" spans="2:46" ht="13.5" customHeight="1" thickBot="1" x14ac:dyDescent="0.2">
      <c r="B307" s="295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95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5"/>
      <c r="AM307" s="122" t="str">
        <f t="shared" si="12"/>
        <v/>
      </c>
      <c r="AN307" s="123" t="str">
        <f t="shared" si="12"/>
        <v/>
      </c>
      <c r="AO307" s="123" t="str">
        <f t="shared" si="12"/>
        <v/>
      </c>
      <c r="AP307" s="123" t="str">
        <f t="shared" si="12"/>
        <v/>
      </c>
      <c r="AQ307" s="124" t="str">
        <f t="shared" si="12"/>
        <v/>
      </c>
      <c r="AR307" s="37"/>
      <c r="AS307" s="233"/>
      <c r="AT307" s="37"/>
    </row>
    <row r="308" spans="2:46" ht="13.5" customHeight="1" thickBot="1" x14ac:dyDescent="0.2">
      <c r="B308" s="293" t="s">
        <v>125</v>
      </c>
      <c r="C308" s="25" t="s">
        <v>32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93" t="s">
        <v>125</v>
      </c>
      <c r="U308" s="25" t="s">
        <v>32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3" t="s">
        <v>125</v>
      </c>
      <c r="AM308" s="119" t="str">
        <f t="shared" si="12"/>
        <v/>
      </c>
      <c r="AN308" s="95" t="str">
        <f t="shared" si="12"/>
        <v/>
      </c>
      <c r="AO308" s="95" t="str">
        <f t="shared" si="12"/>
        <v/>
      </c>
      <c r="AP308" s="95" t="str">
        <f t="shared" si="12"/>
        <v/>
      </c>
      <c r="AQ308" s="120" t="str">
        <f t="shared" si="12"/>
        <v/>
      </c>
      <c r="AR308" s="37"/>
      <c r="AS308" s="233"/>
      <c r="AT308" s="37"/>
    </row>
    <row r="309" spans="2:46" ht="13.5" customHeight="1" x14ac:dyDescent="0.15">
      <c r="B309" s="294"/>
      <c r="C309" s="27" t="s">
        <v>33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94"/>
      <c r="U309" s="27" t="s">
        <v>33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4"/>
      <c r="AM309" s="86" t="str">
        <f t="shared" si="12"/>
        <v/>
      </c>
      <c r="AN309" s="121" t="str">
        <f t="shared" si="12"/>
        <v/>
      </c>
      <c r="AO309" s="121" t="str">
        <f t="shared" si="12"/>
        <v/>
      </c>
      <c r="AP309" s="121" t="str">
        <f t="shared" si="12"/>
        <v/>
      </c>
      <c r="AQ309" s="87" t="str">
        <f t="shared" si="12"/>
        <v/>
      </c>
      <c r="AR309" s="37"/>
      <c r="AS309" s="233"/>
      <c r="AT309" s="37"/>
    </row>
    <row r="310" spans="2:46" ht="13.5" customHeight="1" x14ac:dyDescent="0.15">
      <c r="B310" s="294"/>
      <c r="C310" s="27" t="s">
        <v>34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94"/>
      <c r="U310" s="27" t="s">
        <v>34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4"/>
      <c r="AM310" s="86" t="str">
        <f t="shared" si="12"/>
        <v/>
      </c>
      <c r="AN310" s="121" t="str">
        <f t="shared" si="12"/>
        <v/>
      </c>
      <c r="AO310" s="121" t="str">
        <f t="shared" si="12"/>
        <v/>
      </c>
      <c r="AP310" s="121" t="str">
        <f t="shared" si="12"/>
        <v/>
      </c>
      <c r="AQ310" s="87" t="str">
        <f t="shared" si="12"/>
        <v/>
      </c>
      <c r="AR310" s="37"/>
      <c r="AS310" s="233"/>
      <c r="AT310" s="37"/>
    </row>
    <row r="311" spans="2:46" ht="13.5" customHeight="1" x14ac:dyDescent="0.15">
      <c r="B311" s="294"/>
      <c r="C311" s="27" t="s">
        <v>36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94"/>
      <c r="U311" s="27" t="s">
        <v>36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4"/>
      <c r="AM311" s="86" t="str">
        <f t="shared" si="12"/>
        <v/>
      </c>
      <c r="AN311" s="121" t="str">
        <f t="shared" si="12"/>
        <v/>
      </c>
      <c r="AO311" s="121" t="str">
        <f t="shared" si="12"/>
        <v/>
      </c>
      <c r="AP311" s="121" t="str">
        <f t="shared" si="12"/>
        <v/>
      </c>
      <c r="AQ311" s="87" t="str">
        <f t="shared" si="12"/>
        <v/>
      </c>
      <c r="AR311" s="37"/>
      <c r="AS311" s="233"/>
      <c r="AT311" s="37"/>
    </row>
    <row r="312" spans="2:46" ht="13.5" customHeight="1" thickBot="1" x14ac:dyDescent="0.2">
      <c r="B312" s="295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95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5"/>
      <c r="AM312" s="122" t="str">
        <f t="shared" si="12"/>
        <v/>
      </c>
      <c r="AN312" s="123" t="str">
        <f t="shared" si="12"/>
        <v/>
      </c>
      <c r="AO312" s="123" t="str">
        <f t="shared" si="12"/>
        <v/>
      </c>
      <c r="AP312" s="123" t="str">
        <f t="shared" si="12"/>
        <v/>
      </c>
      <c r="AQ312" s="124" t="str">
        <f t="shared" si="12"/>
        <v/>
      </c>
      <c r="AR312" s="37"/>
      <c r="AS312" s="233"/>
      <c r="AT312" s="37"/>
    </row>
    <row r="313" spans="2:46" ht="13.5" customHeight="1" thickBot="1" x14ac:dyDescent="0.2">
      <c r="B313" s="293" t="s">
        <v>126</v>
      </c>
      <c r="C313" s="25" t="s">
        <v>32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93" t="s">
        <v>126</v>
      </c>
      <c r="U313" s="25" t="s">
        <v>32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3" t="s">
        <v>126</v>
      </c>
      <c r="AM313" s="119" t="str">
        <f t="shared" si="12"/>
        <v/>
      </c>
      <c r="AN313" s="95" t="str">
        <f t="shared" si="12"/>
        <v/>
      </c>
      <c r="AO313" s="95" t="str">
        <f t="shared" si="12"/>
        <v/>
      </c>
      <c r="AP313" s="95" t="str">
        <f t="shared" si="12"/>
        <v/>
      </c>
      <c r="AQ313" s="120" t="str">
        <f t="shared" si="12"/>
        <v/>
      </c>
      <c r="AR313" s="37"/>
      <c r="AS313" s="233"/>
      <c r="AT313" s="37"/>
    </row>
    <row r="314" spans="2:46" ht="13.5" customHeight="1" x14ac:dyDescent="0.15">
      <c r="B314" s="294"/>
      <c r="C314" s="27" t="s">
        <v>33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94"/>
      <c r="U314" s="27" t="s">
        <v>33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4"/>
      <c r="AM314" s="86" t="str">
        <f t="shared" si="12"/>
        <v/>
      </c>
      <c r="AN314" s="121" t="str">
        <f t="shared" si="12"/>
        <v/>
      </c>
      <c r="AO314" s="121" t="str">
        <f t="shared" si="12"/>
        <v/>
      </c>
      <c r="AP314" s="121" t="str">
        <f t="shared" si="12"/>
        <v/>
      </c>
      <c r="AQ314" s="87" t="str">
        <f t="shared" si="12"/>
        <v/>
      </c>
      <c r="AR314" s="37"/>
      <c r="AS314" s="233"/>
      <c r="AT314" s="37"/>
    </row>
    <row r="315" spans="2:46" ht="13.5" customHeight="1" x14ac:dyDescent="0.15">
      <c r="B315" s="294"/>
      <c r="C315" s="27" t="s">
        <v>34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94"/>
      <c r="U315" s="27" t="s">
        <v>34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4"/>
      <c r="AM315" s="86" t="str">
        <f t="shared" si="12"/>
        <v/>
      </c>
      <c r="AN315" s="121" t="str">
        <f t="shared" si="12"/>
        <v/>
      </c>
      <c r="AO315" s="121" t="str">
        <f t="shared" si="12"/>
        <v/>
      </c>
      <c r="AP315" s="121" t="str">
        <f t="shared" si="12"/>
        <v/>
      </c>
      <c r="AQ315" s="87" t="str">
        <f t="shared" si="12"/>
        <v/>
      </c>
      <c r="AR315" s="37"/>
      <c r="AS315" s="233"/>
      <c r="AT315" s="37"/>
    </row>
    <row r="316" spans="2:46" ht="13.5" customHeight="1" x14ac:dyDescent="0.15">
      <c r="B316" s="294"/>
      <c r="C316" s="27" t="s">
        <v>36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94"/>
      <c r="U316" s="27" t="s">
        <v>36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4"/>
      <c r="AM316" s="86" t="str">
        <f t="shared" si="12"/>
        <v/>
      </c>
      <c r="AN316" s="121" t="str">
        <f t="shared" si="12"/>
        <v/>
      </c>
      <c r="AO316" s="121" t="str">
        <f t="shared" si="12"/>
        <v/>
      </c>
      <c r="AP316" s="121" t="str">
        <f t="shared" si="12"/>
        <v/>
      </c>
      <c r="AQ316" s="87" t="str">
        <f t="shared" si="12"/>
        <v/>
      </c>
      <c r="AR316" s="37"/>
      <c r="AS316" s="233"/>
      <c r="AT316" s="37"/>
    </row>
    <row r="317" spans="2:46" ht="13.5" customHeight="1" thickBot="1" x14ac:dyDescent="0.2">
      <c r="B317" s="295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95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5"/>
      <c r="AM317" s="122" t="str">
        <f t="shared" si="12"/>
        <v/>
      </c>
      <c r="AN317" s="123" t="str">
        <f t="shared" si="12"/>
        <v/>
      </c>
      <c r="AO317" s="123" t="str">
        <f t="shared" si="12"/>
        <v/>
      </c>
      <c r="AP317" s="123" t="str">
        <f t="shared" si="12"/>
        <v/>
      </c>
      <c r="AQ317" s="124" t="str">
        <f t="shared" si="12"/>
        <v/>
      </c>
      <c r="AR317" s="37"/>
      <c r="AS317" s="233"/>
      <c r="AT317" s="37"/>
    </row>
    <row r="318" spans="2:46" ht="13.5" customHeight="1" thickBot="1" x14ac:dyDescent="0.2">
      <c r="B318" s="293" t="s">
        <v>127</v>
      </c>
      <c r="C318" s="25" t="s">
        <v>32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93" t="s">
        <v>127</v>
      </c>
      <c r="U318" s="25" t="s">
        <v>32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3" t="s">
        <v>127</v>
      </c>
      <c r="AM318" s="119" t="str">
        <f t="shared" si="12"/>
        <v/>
      </c>
      <c r="AN318" s="95" t="str">
        <f t="shared" si="12"/>
        <v/>
      </c>
      <c r="AO318" s="95" t="str">
        <f t="shared" si="12"/>
        <v/>
      </c>
      <c r="AP318" s="95" t="str">
        <f t="shared" si="12"/>
        <v/>
      </c>
      <c r="AQ318" s="120" t="str">
        <f t="shared" si="12"/>
        <v/>
      </c>
      <c r="AR318" s="37"/>
      <c r="AS318" s="233"/>
      <c r="AT318" s="37"/>
    </row>
    <row r="319" spans="2:46" ht="13.5" customHeight="1" x14ac:dyDescent="0.15">
      <c r="B319" s="294"/>
      <c r="C319" s="27" t="s">
        <v>33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94"/>
      <c r="U319" s="27" t="s">
        <v>33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4"/>
      <c r="AM319" s="86" t="str">
        <f t="shared" si="12"/>
        <v/>
      </c>
      <c r="AN319" s="121" t="str">
        <f t="shared" si="12"/>
        <v/>
      </c>
      <c r="AO319" s="121" t="str">
        <f t="shared" si="12"/>
        <v/>
      </c>
      <c r="AP319" s="121" t="str">
        <f t="shared" si="12"/>
        <v/>
      </c>
      <c r="AQ319" s="87" t="str">
        <f t="shared" si="12"/>
        <v/>
      </c>
      <c r="AR319" s="37"/>
      <c r="AS319" s="233"/>
      <c r="AT319" s="37"/>
    </row>
    <row r="320" spans="2:46" ht="13.5" customHeight="1" x14ac:dyDescent="0.15">
      <c r="B320" s="294"/>
      <c r="C320" s="27" t="s">
        <v>34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94"/>
      <c r="U320" s="27" t="s">
        <v>34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4"/>
      <c r="AM320" s="86" t="str">
        <f t="shared" si="12"/>
        <v/>
      </c>
      <c r="AN320" s="121" t="str">
        <f t="shared" si="12"/>
        <v/>
      </c>
      <c r="AO320" s="121" t="str">
        <f t="shared" si="12"/>
        <v/>
      </c>
      <c r="AP320" s="121" t="str">
        <f t="shared" si="12"/>
        <v/>
      </c>
      <c r="AQ320" s="87" t="str">
        <f t="shared" si="12"/>
        <v/>
      </c>
      <c r="AR320" s="37"/>
      <c r="AS320" s="233"/>
      <c r="AT320" s="37"/>
    </row>
    <row r="321" spans="2:46" ht="13.5" customHeight="1" x14ac:dyDescent="0.15">
      <c r="B321" s="294"/>
      <c r="C321" s="27" t="s">
        <v>36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94"/>
      <c r="U321" s="27" t="s">
        <v>36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4"/>
      <c r="AM321" s="86" t="str">
        <f t="shared" si="12"/>
        <v/>
      </c>
      <c r="AN321" s="121" t="str">
        <f t="shared" si="12"/>
        <v/>
      </c>
      <c r="AO321" s="121" t="str">
        <f t="shared" si="12"/>
        <v/>
      </c>
      <c r="AP321" s="121" t="str">
        <f t="shared" si="12"/>
        <v/>
      </c>
      <c r="AQ321" s="87" t="str">
        <f t="shared" si="12"/>
        <v/>
      </c>
      <c r="AR321" s="37"/>
      <c r="AS321" s="233"/>
      <c r="AT321" s="37"/>
    </row>
    <row r="322" spans="2:46" ht="13.5" customHeight="1" thickBot="1" x14ac:dyDescent="0.2">
      <c r="B322" s="295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95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5"/>
      <c r="AM322" s="122" t="str">
        <f t="shared" si="12"/>
        <v/>
      </c>
      <c r="AN322" s="123" t="str">
        <f t="shared" si="12"/>
        <v/>
      </c>
      <c r="AO322" s="123" t="str">
        <f t="shared" si="12"/>
        <v/>
      </c>
      <c r="AP322" s="123" t="str">
        <f t="shared" si="12"/>
        <v/>
      </c>
      <c r="AQ322" s="124" t="str">
        <f t="shared" si="12"/>
        <v/>
      </c>
      <c r="AR322" s="37"/>
      <c r="AS322" s="233"/>
      <c r="AT322" s="37"/>
    </row>
    <row r="323" spans="2:46" ht="13.5" customHeight="1" thickBot="1" x14ac:dyDescent="0.2">
      <c r="B323" s="293" t="s">
        <v>128</v>
      </c>
      <c r="C323" s="25" t="s">
        <v>32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93" t="s">
        <v>128</v>
      </c>
      <c r="U323" s="25" t="s">
        <v>32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3" t="s">
        <v>128</v>
      </c>
      <c r="AM323" s="119" t="str">
        <f t="shared" si="12"/>
        <v/>
      </c>
      <c r="AN323" s="95" t="str">
        <f t="shared" si="12"/>
        <v/>
      </c>
      <c r="AO323" s="95" t="str">
        <f t="shared" si="12"/>
        <v/>
      </c>
      <c r="AP323" s="95" t="str">
        <f t="shared" si="12"/>
        <v/>
      </c>
      <c r="AQ323" s="120" t="str">
        <f t="shared" si="12"/>
        <v/>
      </c>
      <c r="AR323" s="37"/>
      <c r="AS323" s="233"/>
      <c r="AT323" s="37"/>
    </row>
    <row r="324" spans="2:46" ht="13.5" customHeight="1" x14ac:dyDescent="0.15">
      <c r="B324" s="294"/>
      <c r="C324" s="27" t="s">
        <v>33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94"/>
      <c r="U324" s="27" t="s">
        <v>33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4"/>
      <c r="AM324" s="86" t="str">
        <f t="shared" si="12"/>
        <v/>
      </c>
      <c r="AN324" s="121" t="str">
        <f t="shared" si="12"/>
        <v/>
      </c>
      <c r="AO324" s="121" t="str">
        <f t="shared" si="12"/>
        <v/>
      </c>
      <c r="AP324" s="121" t="str">
        <f t="shared" si="12"/>
        <v/>
      </c>
      <c r="AQ324" s="87" t="str">
        <f t="shared" si="12"/>
        <v/>
      </c>
      <c r="AR324" s="37"/>
      <c r="AS324" s="233"/>
      <c r="AT324" s="37"/>
    </row>
    <row r="325" spans="2:46" ht="13.5" customHeight="1" x14ac:dyDescent="0.15">
      <c r="B325" s="294"/>
      <c r="C325" s="27" t="s">
        <v>34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94"/>
      <c r="U325" s="27" t="s">
        <v>34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4"/>
      <c r="AM325" s="86" t="str">
        <f t="shared" si="12"/>
        <v/>
      </c>
      <c r="AN325" s="121" t="str">
        <f t="shared" si="12"/>
        <v/>
      </c>
      <c r="AO325" s="121" t="str">
        <f t="shared" si="12"/>
        <v/>
      </c>
      <c r="AP325" s="121" t="str">
        <f t="shared" si="12"/>
        <v/>
      </c>
      <c r="AQ325" s="87" t="str">
        <f t="shared" si="12"/>
        <v/>
      </c>
      <c r="AR325" s="37"/>
      <c r="AS325" s="233"/>
      <c r="AT325" s="37"/>
    </row>
    <row r="326" spans="2:46" ht="13.5" customHeight="1" x14ac:dyDescent="0.15">
      <c r="B326" s="294"/>
      <c r="C326" s="27" t="s">
        <v>36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94"/>
      <c r="U326" s="27" t="s">
        <v>36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4"/>
      <c r="AM326" s="86" t="str">
        <f t="shared" si="12"/>
        <v/>
      </c>
      <c r="AN326" s="121" t="str">
        <f t="shared" si="12"/>
        <v/>
      </c>
      <c r="AO326" s="121" t="str">
        <f t="shared" si="12"/>
        <v/>
      </c>
      <c r="AP326" s="121" t="str">
        <f t="shared" si="12"/>
        <v/>
      </c>
      <c r="AQ326" s="87" t="str">
        <f t="shared" si="12"/>
        <v/>
      </c>
      <c r="AR326" s="37"/>
      <c r="AS326" s="233"/>
      <c r="AT326" s="37"/>
    </row>
    <row r="327" spans="2:46" ht="13.5" customHeight="1" thickBot="1" x14ac:dyDescent="0.2">
      <c r="B327" s="295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95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5"/>
      <c r="AM327" s="122" t="str">
        <f t="shared" si="12"/>
        <v/>
      </c>
      <c r="AN327" s="123" t="str">
        <f t="shared" si="12"/>
        <v/>
      </c>
      <c r="AO327" s="123" t="str">
        <f t="shared" si="12"/>
        <v/>
      </c>
      <c r="AP327" s="123" t="str">
        <f t="shared" si="12"/>
        <v/>
      </c>
      <c r="AQ327" s="124" t="str">
        <f t="shared" si="12"/>
        <v/>
      </c>
      <c r="AR327" s="37"/>
      <c r="AS327" s="233"/>
      <c r="AT327" s="37"/>
    </row>
    <row r="328" spans="2:46" ht="13.5" customHeight="1" thickBot="1" x14ac:dyDescent="0.2">
      <c r="B328" s="293" t="s">
        <v>129</v>
      </c>
      <c r="C328" s="25" t="s">
        <v>32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93" t="s">
        <v>129</v>
      </c>
      <c r="U328" s="25" t="s">
        <v>32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3" t="s">
        <v>129</v>
      </c>
      <c r="AM328" s="119" t="str">
        <f t="shared" si="12"/>
        <v/>
      </c>
      <c r="AN328" s="95" t="str">
        <f t="shared" si="12"/>
        <v/>
      </c>
      <c r="AO328" s="95" t="str">
        <f t="shared" si="12"/>
        <v/>
      </c>
      <c r="AP328" s="95" t="str">
        <f t="shared" si="12"/>
        <v/>
      </c>
      <c r="AQ328" s="120" t="str">
        <f t="shared" si="12"/>
        <v/>
      </c>
      <c r="AR328" s="37"/>
      <c r="AS328" s="233"/>
      <c r="AT328" s="37"/>
    </row>
    <row r="329" spans="2:46" ht="13.5" customHeight="1" x14ac:dyDescent="0.15">
      <c r="B329" s="294"/>
      <c r="C329" s="27" t="s">
        <v>33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94"/>
      <c r="U329" s="27" t="s">
        <v>33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4"/>
      <c r="AM329" s="86" t="str">
        <f t="shared" si="12"/>
        <v/>
      </c>
      <c r="AN329" s="121" t="str">
        <f t="shared" si="12"/>
        <v/>
      </c>
      <c r="AO329" s="121" t="str">
        <f t="shared" si="12"/>
        <v/>
      </c>
      <c r="AP329" s="121" t="str">
        <f t="shared" si="12"/>
        <v/>
      </c>
      <c r="AQ329" s="87" t="str">
        <f t="shared" si="12"/>
        <v/>
      </c>
      <c r="AR329" s="37"/>
      <c r="AS329" s="233"/>
      <c r="AT329" s="37"/>
    </row>
    <row r="330" spans="2:46" ht="13.5" customHeight="1" x14ac:dyDescent="0.15">
      <c r="B330" s="294"/>
      <c r="C330" s="27" t="s">
        <v>34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94"/>
      <c r="U330" s="27" t="s">
        <v>34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4"/>
      <c r="AM330" s="86" t="str">
        <f t="shared" si="12"/>
        <v/>
      </c>
      <c r="AN330" s="121" t="str">
        <f t="shared" si="12"/>
        <v/>
      </c>
      <c r="AO330" s="121" t="str">
        <f t="shared" si="12"/>
        <v/>
      </c>
      <c r="AP330" s="121" t="str">
        <f t="shared" si="12"/>
        <v/>
      </c>
      <c r="AQ330" s="87" t="str">
        <f t="shared" si="12"/>
        <v/>
      </c>
      <c r="AR330" s="37"/>
      <c r="AS330" s="233"/>
      <c r="AT330" s="37"/>
    </row>
    <row r="331" spans="2:46" ht="13.5" customHeight="1" x14ac:dyDescent="0.15">
      <c r="B331" s="294"/>
      <c r="C331" s="27" t="s">
        <v>36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94"/>
      <c r="U331" s="27" t="s">
        <v>36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4"/>
      <c r="AM331" s="86" t="str">
        <f t="shared" si="12"/>
        <v/>
      </c>
      <c r="AN331" s="121" t="str">
        <f t="shared" si="12"/>
        <v/>
      </c>
      <c r="AO331" s="121" t="str">
        <f t="shared" si="12"/>
        <v/>
      </c>
      <c r="AP331" s="121" t="str">
        <f t="shared" si="12"/>
        <v/>
      </c>
      <c r="AQ331" s="87" t="str">
        <f t="shared" si="12"/>
        <v/>
      </c>
      <c r="AR331" s="37"/>
      <c r="AS331" s="233"/>
      <c r="AT331" s="37"/>
    </row>
    <row r="332" spans="2:46" ht="13.5" customHeight="1" thickBot="1" x14ac:dyDescent="0.2">
      <c r="B332" s="295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95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5"/>
      <c r="AM332" s="122" t="str">
        <f t="shared" si="12"/>
        <v/>
      </c>
      <c r="AN332" s="123" t="str">
        <f t="shared" si="12"/>
        <v/>
      </c>
      <c r="AO332" s="123" t="str">
        <f t="shared" si="12"/>
        <v/>
      </c>
      <c r="AP332" s="123" t="str">
        <f t="shared" si="12"/>
        <v/>
      </c>
      <c r="AQ332" s="124" t="str">
        <f t="shared" si="12"/>
        <v/>
      </c>
      <c r="AR332" s="37"/>
      <c r="AS332" s="233"/>
      <c r="AT332" s="37"/>
    </row>
    <row r="333" spans="2:46" ht="13.5" customHeight="1" thickBot="1" x14ac:dyDescent="0.2">
      <c r="B333" s="293" t="s">
        <v>130</v>
      </c>
      <c r="C333" s="25" t="s">
        <v>32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93" t="s">
        <v>130</v>
      </c>
      <c r="U333" s="25" t="s">
        <v>32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3" t="s">
        <v>130</v>
      </c>
      <c r="AM333" s="119" t="str">
        <f t="shared" si="12"/>
        <v/>
      </c>
      <c r="AN333" s="95" t="str">
        <f t="shared" si="12"/>
        <v/>
      </c>
      <c r="AO333" s="95" t="str">
        <f t="shared" si="12"/>
        <v/>
      </c>
      <c r="AP333" s="95" t="str">
        <f t="shared" si="12"/>
        <v/>
      </c>
      <c r="AQ333" s="120" t="str">
        <f t="shared" si="12"/>
        <v/>
      </c>
      <c r="AR333" s="37"/>
      <c r="AS333" s="233"/>
      <c r="AT333" s="37"/>
    </row>
    <row r="334" spans="2:46" ht="13.5" customHeight="1" x14ac:dyDescent="0.15">
      <c r="B334" s="294"/>
      <c r="C334" s="27" t="s">
        <v>33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94"/>
      <c r="U334" s="27" t="s">
        <v>33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4"/>
      <c r="AM334" s="86" t="str">
        <f t="shared" si="12"/>
        <v/>
      </c>
      <c r="AN334" s="121" t="str">
        <f t="shared" si="12"/>
        <v/>
      </c>
      <c r="AO334" s="121" t="str">
        <f t="shared" si="12"/>
        <v/>
      </c>
      <c r="AP334" s="121" t="str">
        <f t="shared" si="12"/>
        <v/>
      </c>
      <c r="AQ334" s="87" t="str">
        <f t="shared" si="12"/>
        <v/>
      </c>
      <c r="AR334" s="37"/>
      <c r="AS334" s="233"/>
      <c r="AT334" s="37"/>
    </row>
    <row r="335" spans="2:46" ht="13.5" customHeight="1" x14ac:dyDescent="0.15">
      <c r="B335" s="294"/>
      <c r="C335" s="27" t="s">
        <v>34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94"/>
      <c r="U335" s="27" t="s">
        <v>34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4"/>
      <c r="AM335" s="86" t="str">
        <f t="shared" si="12"/>
        <v/>
      </c>
      <c r="AN335" s="121" t="str">
        <f t="shared" si="12"/>
        <v/>
      </c>
      <c r="AO335" s="121" t="str">
        <f t="shared" si="12"/>
        <v/>
      </c>
      <c r="AP335" s="121" t="str">
        <f t="shared" si="12"/>
        <v/>
      </c>
      <c r="AQ335" s="87" t="str">
        <f t="shared" si="12"/>
        <v/>
      </c>
      <c r="AR335" s="37"/>
      <c r="AS335" s="233"/>
      <c r="AT335" s="37"/>
    </row>
    <row r="336" spans="2:46" ht="13.5" customHeight="1" x14ac:dyDescent="0.15">
      <c r="B336" s="294"/>
      <c r="C336" s="27" t="s">
        <v>36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94"/>
      <c r="U336" s="27" t="s">
        <v>36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4"/>
      <c r="AM336" s="86" t="str">
        <f t="shared" si="12"/>
        <v/>
      </c>
      <c r="AN336" s="121" t="str">
        <f t="shared" si="12"/>
        <v/>
      </c>
      <c r="AO336" s="121" t="str">
        <f t="shared" si="12"/>
        <v/>
      </c>
      <c r="AP336" s="121" t="str">
        <f t="shared" si="12"/>
        <v/>
      </c>
      <c r="AQ336" s="87" t="str">
        <f t="shared" si="12"/>
        <v/>
      </c>
      <c r="AR336" s="37"/>
      <c r="AS336" s="233"/>
      <c r="AT336" s="37"/>
    </row>
    <row r="337" spans="2:46" ht="13.5" customHeight="1" thickBot="1" x14ac:dyDescent="0.2">
      <c r="B337" s="295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95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5"/>
      <c r="AM337" s="122" t="str">
        <f t="shared" si="12"/>
        <v/>
      </c>
      <c r="AN337" s="123" t="str">
        <f t="shared" si="12"/>
        <v/>
      </c>
      <c r="AO337" s="123" t="str">
        <f t="shared" si="12"/>
        <v/>
      </c>
      <c r="AP337" s="123" t="str">
        <f t="shared" si="12"/>
        <v/>
      </c>
      <c r="AQ337" s="124" t="str">
        <f t="shared" si="12"/>
        <v/>
      </c>
      <c r="AR337" s="37"/>
      <c r="AS337" s="233"/>
      <c r="AT337" s="37"/>
    </row>
    <row r="338" spans="2:46" ht="13.5" customHeight="1" thickBot="1" x14ac:dyDescent="0.2">
      <c r="B338" s="293" t="s">
        <v>131</v>
      </c>
      <c r="C338" s="25" t="s">
        <v>32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93" t="s">
        <v>131</v>
      </c>
      <c r="U338" s="25" t="s">
        <v>32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3" t="s">
        <v>131</v>
      </c>
      <c r="AM338" s="119" t="str">
        <f t="shared" si="12"/>
        <v/>
      </c>
      <c r="AN338" s="95" t="str">
        <f t="shared" si="12"/>
        <v/>
      </c>
      <c r="AO338" s="95" t="str">
        <f t="shared" si="12"/>
        <v/>
      </c>
      <c r="AP338" s="95" t="str">
        <f t="shared" si="12"/>
        <v/>
      </c>
      <c r="AQ338" s="120" t="str">
        <f t="shared" si="12"/>
        <v/>
      </c>
      <c r="AR338" s="37"/>
      <c r="AS338" s="233"/>
      <c r="AT338" s="37"/>
    </row>
    <row r="339" spans="2:46" ht="13.5" customHeight="1" x14ac:dyDescent="0.15">
      <c r="B339" s="294"/>
      <c r="C339" s="27" t="s">
        <v>33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94"/>
      <c r="U339" s="27" t="s">
        <v>33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4"/>
      <c r="AM339" s="86" t="str">
        <f t="shared" si="12"/>
        <v/>
      </c>
      <c r="AN339" s="121" t="str">
        <f t="shared" si="12"/>
        <v/>
      </c>
      <c r="AO339" s="121" t="str">
        <f t="shared" si="12"/>
        <v/>
      </c>
      <c r="AP339" s="121" t="str">
        <f t="shared" si="12"/>
        <v/>
      </c>
      <c r="AQ339" s="87" t="str">
        <f t="shared" si="12"/>
        <v/>
      </c>
      <c r="AR339" s="37"/>
      <c r="AS339" s="233"/>
      <c r="AT339" s="37"/>
    </row>
    <row r="340" spans="2:46" ht="13.5" customHeight="1" x14ac:dyDescent="0.15">
      <c r="B340" s="294"/>
      <c r="C340" s="27" t="s">
        <v>34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94"/>
      <c r="U340" s="27" t="s">
        <v>34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4"/>
      <c r="AM340" s="86" t="str">
        <f t="shared" si="12"/>
        <v/>
      </c>
      <c r="AN340" s="121" t="str">
        <f t="shared" si="12"/>
        <v/>
      </c>
      <c r="AO340" s="121" t="str">
        <f t="shared" si="12"/>
        <v/>
      </c>
      <c r="AP340" s="121" t="str">
        <f t="shared" si="12"/>
        <v/>
      </c>
      <c r="AQ340" s="87" t="str">
        <f t="shared" si="12"/>
        <v/>
      </c>
      <c r="AR340" s="37"/>
      <c r="AS340" s="233"/>
      <c r="AT340" s="37"/>
    </row>
    <row r="341" spans="2:46" ht="13.5" customHeight="1" x14ac:dyDescent="0.15">
      <c r="B341" s="294"/>
      <c r="C341" s="27" t="s">
        <v>36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94"/>
      <c r="U341" s="27" t="s">
        <v>36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4"/>
      <c r="AM341" s="86" t="str">
        <f t="shared" ref="AM341:AQ391" si="13">IF(OR(X341="",F341=""),"",X341-F341)</f>
        <v/>
      </c>
      <c r="AN341" s="121" t="str">
        <f t="shared" si="13"/>
        <v/>
      </c>
      <c r="AO341" s="121" t="str">
        <f t="shared" si="13"/>
        <v/>
      </c>
      <c r="AP341" s="121" t="str">
        <f t="shared" si="13"/>
        <v/>
      </c>
      <c r="AQ341" s="87" t="str">
        <f t="shared" si="13"/>
        <v/>
      </c>
      <c r="AR341" s="37"/>
      <c r="AS341" s="233"/>
      <c r="AT341" s="37"/>
    </row>
    <row r="342" spans="2:46" ht="13.5" customHeight="1" thickBot="1" x14ac:dyDescent="0.2">
      <c r="B342" s="295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95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5"/>
      <c r="AM342" s="122" t="str">
        <f t="shared" si="13"/>
        <v/>
      </c>
      <c r="AN342" s="123" t="str">
        <f t="shared" si="13"/>
        <v/>
      </c>
      <c r="AO342" s="123" t="str">
        <f t="shared" si="13"/>
        <v/>
      </c>
      <c r="AP342" s="123" t="str">
        <f t="shared" si="13"/>
        <v/>
      </c>
      <c r="AQ342" s="124" t="str">
        <f t="shared" si="13"/>
        <v/>
      </c>
      <c r="AR342" s="37"/>
      <c r="AS342" s="233"/>
      <c r="AT342" s="37"/>
    </row>
    <row r="343" spans="2:46" ht="13.5" customHeight="1" thickBot="1" x14ac:dyDescent="0.2">
      <c r="B343" s="293" t="s">
        <v>132</v>
      </c>
      <c r="C343" s="25" t="s">
        <v>32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93" t="s">
        <v>132</v>
      </c>
      <c r="U343" s="25" t="s">
        <v>32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3" t="s">
        <v>132</v>
      </c>
      <c r="AM343" s="119" t="str">
        <f t="shared" si="13"/>
        <v/>
      </c>
      <c r="AN343" s="95" t="str">
        <f t="shared" si="13"/>
        <v/>
      </c>
      <c r="AO343" s="95" t="str">
        <f t="shared" si="13"/>
        <v/>
      </c>
      <c r="AP343" s="95" t="str">
        <f t="shared" si="13"/>
        <v/>
      </c>
      <c r="AQ343" s="120" t="str">
        <f t="shared" si="13"/>
        <v/>
      </c>
      <c r="AR343" s="37"/>
      <c r="AS343" s="233"/>
      <c r="AT343" s="37"/>
    </row>
    <row r="344" spans="2:46" ht="13.5" customHeight="1" x14ac:dyDescent="0.15">
      <c r="B344" s="294"/>
      <c r="C344" s="27" t="s">
        <v>33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94"/>
      <c r="U344" s="27" t="s">
        <v>33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4"/>
      <c r="AM344" s="86" t="str">
        <f t="shared" si="13"/>
        <v/>
      </c>
      <c r="AN344" s="121" t="str">
        <f t="shared" si="13"/>
        <v/>
      </c>
      <c r="AO344" s="121" t="str">
        <f t="shared" si="13"/>
        <v/>
      </c>
      <c r="AP344" s="121" t="str">
        <f t="shared" si="13"/>
        <v/>
      </c>
      <c r="AQ344" s="87" t="str">
        <f t="shared" si="13"/>
        <v/>
      </c>
      <c r="AR344" s="37"/>
      <c r="AS344" s="233"/>
      <c r="AT344" s="37"/>
    </row>
    <row r="345" spans="2:46" ht="13.5" customHeight="1" x14ac:dyDescent="0.15">
      <c r="B345" s="294"/>
      <c r="C345" s="27" t="s">
        <v>34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94"/>
      <c r="U345" s="27" t="s">
        <v>34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4"/>
      <c r="AM345" s="86" t="str">
        <f t="shared" si="13"/>
        <v/>
      </c>
      <c r="AN345" s="121" t="str">
        <f t="shared" si="13"/>
        <v/>
      </c>
      <c r="AO345" s="121" t="str">
        <f t="shared" si="13"/>
        <v/>
      </c>
      <c r="AP345" s="121" t="str">
        <f t="shared" si="13"/>
        <v/>
      </c>
      <c r="AQ345" s="87" t="str">
        <f t="shared" si="13"/>
        <v/>
      </c>
      <c r="AR345" s="37"/>
      <c r="AS345" s="233"/>
      <c r="AT345" s="37"/>
    </row>
    <row r="346" spans="2:46" ht="13.5" customHeight="1" x14ac:dyDescent="0.15">
      <c r="B346" s="294"/>
      <c r="C346" s="27" t="s">
        <v>36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94"/>
      <c r="U346" s="27" t="s">
        <v>36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4"/>
      <c r="AM346" s="86" t="str">
        <f t="shared" si="13"/>
        <v/>
      </c>
      <c r="AN346" s="121" t="str">
        <f t="shared" si="13"/>
        <v/>
      </c>
      <c r="AO346" s="121" t="str">
        <f t="shared" si="13"/>
        <v/>
      </c>
      <c r="AP346" s="121" t="str">
        <f t="shared" si="13"/>
        <v/>
      </c>
      <c r="AQ346" s="87" t="str">
        <f t="shared" si="13"/>
        <v/>
      </c>
      <c r="AR346" s="37"/>
      <c r="AS346" s="233"/>
      <c r="AT346" s="37"/>
    </row>
    <row r="347" spans="2:46" ht="13.5" customHeight="1" thickBot="1" x14ac:dyDescent="0.2">
      <c r="B347" s="295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95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5"/>
      <c r="AM347" s="122" t="str">
        <f t="shared" si="13"/>
        <v/>
      </c>
      <c r="AN347" s="123" t="str">
        <f t="shared" si="13"/>
        <v/>
      </c>
      <c r="AO347" s="123" t="str">
        <f t="shared" si="13"/>
        <v/>
      </c>
      <c r="AP347" s="123" t="str">
        <f t="shared" si="13"/>
        <v/>
      </c>
      <c r="AQ347" s="124" t="str">
        <f t="shared" si="13"/>
        <v/>
      </c>
      <c r="AR347" s="37"/>
      <c r="AS347" s="233"/>
      <c r="AT347" s="37"/>
    </row>
    <row r="348" spans="2:46" ht="13.5" customHeight="1" thickBot="1" x14ac:dyDescent="0.2">
      <c r="B348" s="293" t="s">
        <v>133</v>
      </c>
      <c r="C348" s="25" t="s">
        <v>32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93" t="s">
        <v>133</v>
      </c>
      <c r="U348" s="25" t="s">
        <v>32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3" t="s">
        <v>133</v>
      </c>
      <c r="AM348" s="119" t="str">
        <f t="shared" si="13"/>
        <v/>
      </c>
      <c r="AN348" s="95" t="str">
        <f t="shared" si="13"/>
        <v/>
      </c>
      <c r="AO348" s="95" t="str">
        <f t="shared" si="13"/>
        <v/>
      </c>
      <c r="AP348" s="95" t="str">
        <f t="shared" si="13"/>
        <v/>
      </c>
      <c r="AQ348" s="120" t="str">
        <f t="shared" si="13"/>
        <v/>
      </c>
      <c r="AR348" s="37"/>
      <c r="AS348" s="233"/>
      <c r="AT348" s="37"/>
    </row>
    <row r="349" spans="2:46" ht="13.5" customHeight="1" x14ac:dyDescent="0.15">
      <c r="B349" s="294"/>
      <c r="C349" s="27" t="s">
        <v>33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94"/>
      <c r="U349" s="27" t="s">
        <v>33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4"/>
      <c r="AM349" s="86" t="str">
        <f t="shared" si="13"/>
        <v/>
      </c>
      <c r="AN349" s="121" t="str">
        <f t="shared" si="13"/>
        <v/>
      </c>
      <c r="AO349" s="121" t="str">
        <f t="shared" si="13"/>
        <v/>
      </c>
      <c r="AP349" s="121" t="str">
        <f t="shared" si="13"/>
        <v/>
      </c>
      <c r="AQ349" s="87" t="str">
        <f t="shared" si="13"/>
        <v/>
      </c>
      <c r="AR349" s="37"/>
      <c r="AS349" s="233"/>
      <c r="AT349" s="37"/>
    </row>
    <row r="350" spans="2:46" ht="13.5" customHeight="1" x14ac:dyDescent="0.15">
      <c r="B350" s="294"/>
      <c r="C350" s="27" t="s">
        <v>34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94"/>
      <c r="U350" s="27" t="s">
        <v>34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4"/>
      <c r="AM350" s="86" t="str">
        <f t="shared" si="13"/>
        <v/>
      </c>
      <c r="AN350" s="121" t="str">
        <f t="shared" si="13"/>
        <v/>
      </c>
      <c r="AO350" s="121" t="str">
        <f t="shared" si="13"/>
        <v/>
      </c>
      <c r="AP350" s="121" t="str">
        <f t="shared" si="13"/>
        <v/>
      </c>
      <c r="AQ350" s="87" t="str">
        <f t="shared" si="13"/>
        <v/>
      </c>
      <c r="AR350" s="37"/>
      <c r="AS350" s="233"/>
      <c r="AT350" s="37"/>
    </row>
    <row r="351" spans="2:46" ht="13.5" customHeight="1" x14ac:dyDescent="0.15">
      <c r="B351" s="294"/>
      <c r="C351" s="27" t="s">
        <v>36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94"/>
      <c r="U351" s="27" t="s">
        <v>36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4"/>
      <c r="AM351" s="86" t="str">
        <f t="shared" si="13"/>
        <v/>
      </c>
      <c r="AN351" s="121" t="str">
        <f t="shared" si="13"/>
        <v/>
      </c>
      <c r="AO351" s="121" t="str">
        <f t="shared" si="13"/>
        <v/>
      </c>
      <c r="AP351" s="121" t="str">
        <f t="shared" si="13"/>
        <v/>
      </c>
      <c r="AQ351" s="87" t="str">
        <f t="shared" si="13"/>
        <v/>
      </c>
      <c r="AR351" s="37"/>
      <c r="AS351" s="233"/>
      <c r="AT351" s="37"/>
    </row>
    <row r="352" spans="2:46" ht="13.5" customHeight="1" thickBot="1" x14ac:dyDescent="0.2">
      <c r="B352" s="295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95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5"/>
      <c r="AM352" s="122" t="str">
        <f t="shared" si="13"/>
        <v/>
      </c>
      <c r="AN352" s="123" t="str">
        <f t="shared" si="13"/>
        <v/>
      </c>
      <c r="AO352" s="123" t="str">
        <f t="shared" si="13"/>
        <v/>
      </c>
      <c r="AP352" s="123" t="str">
        <f t="shared" si="13"/>
        <v/>
      </c>
      <c r="AQ352" s="124" t="str">
        <f t="shared" si="13"/>
        <v/>
      </c>
      <c r="AR352" s="37"/>
      <c r="AS352" s="233"/>
      <c r="AT352" s="37"/>
    </row>
    <row r="353" spans="2:46" ht="13.5" customHeight="1" thickBot="1" x14ac:dyDescent="0.2">
      <c r="B353" s="293" t="s">
        <v>134</v>
      </c>
      <c r="C353" s="25" t="s">
        <v>32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93" t="s">
        <v>134</v>
      </c>
      <c r="U353" s="25" t="s">
        <v>32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3" t="s">
        <v>134</v>
      </c>
      <c r="AM353" s="119" t="str">
        <f t="shared" si="13"/>
        <v/>
      </c>
      <c r="AN353" s="95" t="str">
        <f t="shared" si="13"/>
        <v/>
      </c>
      <c r="AO353" s="95" t="str">
        <f t="shared" si="13"/>
        <v/>
      </c>
      <c r="AP353" s="95" t="str">
        <f t="shared" si="13"/>
        <v/>
      </c>
      <c r="AQ353" s="120" t="str">
        <f t="shared" si="13"/>
        <v/>
      </c>
      <c r="AR353" s="37"/>
      <c r="AS353" s="233"/>
      <c r="AT353" s="37"/>
    </row>
    <row r="354" spans="2:46" ht="13.5" customHeight="1" x14ac:dyDescent="0.15">
      <c r="B354" s="294"/>
      <c r="C354" s="27" t="s">
        <v>33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94"/>
      <c r="U354" s="27" t="s">
        <v>33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4"/>
      <c r="AM354" s="86" t="str">
        <f t="shared" si="13"/>
        <v/>
      </c>
      <c r="AN354" s="121" t="str">
        <f t="shared" si="13"/>
        <v/>
      </c>
      <c r="AO354" s="121" t="str">
        <f t="shared" si="13"/>
        <v/>
      </c>
      <c r="AP354" s="121" t="str">
        <f t="shared" si="13"/>
        <v/>
      </c>
      <c r="AQ354" s="87" t="str">
        <f t="shared" si="13"/>
        <v/>
      </c>
      <c r="AR354" s="37"/>
      <c r="AS354" s="233"/>
      <c r="AT354" s="37"/>
    </row>
    <row r="355" spans="2:46" ht="13.5" customHeight="1" x14ac:dyDescent="0.15">
      <c r="B355" s="294"/>
      <c r="C355" s="27" t="s">
        <v>34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94"/>
      <c r="U355" s="27" t="s">
        <v>34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4"/>
      <c r="AM355" s="86" t="str">
        <f t="shared" si="13"/>
        <v/>
      </c>
      <c r="AN355" s="121" t="str">
        <f t="shared" si="13"/>
        <v/>
      </c>
      <c r="AO355" s="121" t="str">
        <f t="shared" si="13"/>
        <v/>
      </c>
      <c r="AP355" s="121" t="str">
        <f t="shared" si="13"/>
        <v/>
      </c>
      <c r="AQ355" s="87" t="str">
        <f t="shared" si="13"/>
        <v/>
      </c>
      <c r="AR355" s="37"/>
      <c r="AS355" s="233"/>
      <c r="AT355" s="37"/>
    </row>
    <row r="356" spans="2:46" ht="13.5" customHeight="1" x14ac:dyDescent="0.15">
      <c r="B356" s="294"/>
      <c r="C356" s="27" t="s">
        <v>36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94"/>
      <c r="U356" s="27" t="s">
        <v>36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4"/>
      <c r="AM356" s="86" t="str">
        <f t="shared" si="13"/>
        <v/>
      </c>
      <c r="AN356" s="121" t="str">
        <f t="shared" si="13"/>
        <v/>
      </c>
      <c r="AO356" s="121" t="str">
        <f t="shared" si="13"/>
        <v/>
      </c>
      <c r="AP356" s="121" t="str">
        <f t="shared" si="13"/>
        <v/>
      </c>
      <c r="AQ356" s="87" t="str">
        <f t="shared" si="13"/>
        <v/>
      </c>
      <c r="AR356" s="37"/>
      <c r="AS356" s="233"/>
      <c r="AT356" s="37"/>
    </row>
    <row r="357" spans="2:46" ht="13.5" customHeight="1" thickBot="1" x14ac:dyDescent="0.2">
      <c r="B357" s="295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95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5"/>
      <c r="AM357" s="122" t="str">
        <f t="shared" si="13"/>
        <v/>
      </c>
      <c r="AN357" s="123" t="str">
        <f t="shared" si="13"/>
        <v/>
      </c>
      <c r="AO357" s="123" t="str">
        <f t="shared" si="13"/>
        <v/>
      </c>
      <c r="AP357" s="123" t="str">
        <f t="shared" si="13"/>
        <v/>
      </c>
      <c r="AQ357" s="124" t="str">
        <f t="shared" si="13"/>
        <v/>
      </c>
      <c r="AR357" s="37"/>
      <c r="AS357" s="233"/>
      <c r="AT357" s="37"/>
    </row>
    <row r="358" spans="2:46" ht="13.5" customHeight="1" thickBot="1" x14ac:dyDescent="0.2">
      <c r="B358" s="293" t="s">
        <v>135</v>
      </c>
      <c r="C358" s="25" t="s">
        <v>32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93" t="s">
        <v>135</v>
      </c>
      <c r="U358" s="25" t="s">
        <v>32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3" t="s">
        <v>135</v>
      </c>
      <c r="AM358" s="119" t="str">
        <f t="shared" si="13"/>
        <v/>
      </c>
      <c r="AN358" s="95" t="str">
        <f t="shared" si="13"/>
        <v/>
      </c>
      <c r="AO358" s="95" t="str">
        <f t="shared" si="13"/>
        <v/>
      </c>
      <c r="AP358" s="95" t="str">
        <f t="shared" si="13"/>
        <v/>
      </c>
      <c r="AQ358" s="120" t="str">
        <f t="shared" si="13"/>
        <v/>
      </c>
      <c r="AR358" s="37"/>
      <c r="AS358" s="233"/>
      <c r="AT358" s="37"/>
    </row>
    <row r="359" spans="2:46" ht="13.5" customHeight="1" x14ac:dyDescent="0.15">
      <c r="B359" s="294"/>
      <c r="C359" s="27" t="s">
        <v>33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94"/>
      <c r="U359" s="27" t="s">
        <v>33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4"/>
      <c r="AM359" s="86" t="str">
        <f t="shared" si="13"/>
        <v/>
      </c>
      <c r="AN359" s="121" t="str">
        <f t="shared" si="13"/>
        <v/>
      </c>
      <c r="AO359" s="121" t="str">
        <f t="shared" si="13"/>
        <v/>
      </c>
      <c r="AP359" s="121" t="str">
        <f t="shared" si="13"/>
        <v/>
      </c>
      <c r="AQ359" s="87" t="str">
        <f t="shared" si="13"/>
        <v/>
      </c>
      <c r="AR359" s="37"/>
      <c r="AS359" s="233"/>
      <c r="AT359" s="37"/>
    </row>
    <row r="360" spans="2:46" ht="13.5" customHeight="1" x14ac:dyDescent="0.15">
      <c r="B360" s="294"/>
      <c r="C360" s="27" t="s">
        <v>34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94"/>
      <c r="U360" s="27" t="s">
        <v>34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4"/>
      <c r="AM360" s="86" t="str">
        <f t="shared" si="13"/>
        <v/>
      </c>
      <c r="AN360" s="121" t="str">
        <f t="shared" si="13"/>
        <v/>
      </c>
      <c r="AO360" s="121" t="str">
        <f t="shared" si="13"/>
        <v/>
      </c>
      <c r="AP360" s="121" t="str">
        <f t="shared" si="13"/>
        <v/>
      </c>
      <c r="AQ360" s="87" t="str">
        <f t="shared" si="13"/>
        <v/>
      </c>
      <c r="AR360" s="37"/>
      <c r="AS360" s="233"/>
      <c r="AT360" s="37"/>
    </row>
    <row r="361" spans="2:46" ht="13.5" customHeight="1" x14ac:dyDescent="0.15">
      <c r="B361" s="294"/>
      <c r="C361" s="27" t="s">
        <v>36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94"/>
      <c r="U361" s="27" t="s">
        <v>36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4"/>
      <c r="AM361" s="86" t="str">
        <f t="shared" si="13"/>
        <v/>
      </c>
      <c r="AN361" s="121" t="str">
        <f t="shared" si="13"/>
        <v/>
      </c>
      <c r="AO361" s="121" t="str">
        <f t="shared" si="13"/>
        <v/>
      </c>
      <c r="AP361" s="121" t="str">
        <f t="shared" si="13"/>
        <v/>
      </c>
      <c r="AQ361" s="87" t="str">
        <f t="shared" si="13"/>
        <v/>
      </c>
      <c r="AR361" s="37"/>
      <c r="AS361" s="233"/>
      <c r="AT361" s="37"/>
    </row>
    <row r="362" spans="2:46" ht="13.5" customHeight="1" thickBot="1" x14ac:dyDescent="0.2">
      <c r="B362" s="295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95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5"/>
      <c r="AM362" s="122" t="str">
        <f t="shared" si="13"/>
        <v/>
      </c>
      <c r="AN362" s="123" t="str">
        <f t="shared" si="13"/>
        <v/>
      </c>
      <c r="AO362" s="123" t="str">
        <f t="shared" si="13"/>
        <v/>
      </c>
      <c r="AP362" s="123" t="str">
        <f t="shared" si="13"/>
        <v/>
      </c>
      <c r="AQ362" s="124" t="str">
        <f t="shared" si="13"/>
        <v/>
      </c>
      <c r="AR362" s="37"/>
      <c r="AS362" s="233"/>
      <c r="AT362" s="37"/>
    </row>
    <row r="363" spans="2:46" ht="13.5" customHeight="1" thickBot="1" x14ac:dyDescent="0.2">
      <c r="B363" s="293" t="s">
        <v>136</v>
      </c>
      <c r="C363" s="25" t="s">
        <v>32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93" t="s">
        <v>136</v>
      </c>
      <c r="U363" s="25" t="s">
        <v>32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3" t="s">
        <v>136</v>
      </c>
      <c r="AM363" s="119" t="str">
        <f t="shared" si="13"/>
        <v/>
      </c>
      <c r="AN363" s="95" t="str">
        <f t="shared" si="13"/>
        <v/>
      </c>
      <c r="AO363" s="95" t="str">
        <f t="shared" si="13"/>
        <v/>
      </c>
      <c r="AP363" s="95" t="str">
        <f t="shared" si="13"/>
        <v/>
      </c>
      <c r="AQ363" s="120" t="str">
        <f t="shared" si="13"/>
        <v/>
      </c>
      <c r="AR363" s="37"/>
      <c r="AS363" s="233"/>
      <c r="AT363" s="37"/>
    </row>
    <row r="364" spans="2:46" ht="13.5" customHeight="1" x14ac:dyDescent="0.15">
      <c r="B364" s="294"/>
      <c r="C364" s="27" t="s">
        <v>33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94"/>
      <c r="U364" s="27" t="s">
        <v>33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4"/>
      <c r="AM364" s="86" t="str">
        <f t="shared" si="13"/>
        <v/>
      </c>
      <c r="AN364" s="121" t="str">
        <f t="shared" si="13"/>
        <v/>
      </c>
      <c r="AO364" s="121" t="str">
        <f t="shared" si="13"/>
        <v/>
      </c>
      <c r="AP364" s="121" t="str">
        <f t="shared" si="13"/>
        <v/>
      </c>
      <c r="AQ364" s="87" t="str">
        <f t="shared" si="13"/>
        <v/>
      </c>
      <c r="AR364" s="37"/>
      <c r="AS364" s="233"/>
      <c r="AT364" s="37"/>
    </row>
    <row r="365" spans="2:46" ht="13.5" customHeight="1" x14ac:dyDescent="0.15">
      <c r="B365" s="294"/>
      <c r="C365" s="27" t="s">
        <v>34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94"/>
      <c r="U365" s="27" t="s">
        <v>34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4"/>
      <c r="AM365" s="86" t="str">
        <f t="shared" si="13"/>
        <v/>
      </c>
      <c r="AN365" s="121" t="str">
        <f t="shared" si="13"/>
        <v/>
      </c>
      <c r="AO365" s="121" t="str">
        <f t="shared" si="13"/>
        <v/>
      </c>
      <c r="AP365" s="121" t="str">
        <f t="shared" si="13"/>
        <v/>
      </c>
      <c r="AQ365" s="87" t="str">
        <f t="shared" si="13"/>
        <v/>
      </c>
      <c r="AR365" s="37"/>
      <c r="AS365" s="233"/>
      <c r="AT365" s="37"/>
    </row>
    <row r="366" spans="2:46" ht="13.5" customHeight="1" x14ac:dyDescent="0.15">
      <c r="B366" s="294"/>
      <c r="C366" s="27" t="s">
        <v>36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94"/>
      <c r="U366" s="27" t="s">
        <v>36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4"/>
      <c r="AM366" s="86" t="str">
        <f t="shared" si="13"/>
        <v/>
      </c>
      <c r="AN366" s="121" t="str">
        <f t="shared" si="13"/>
        <v/>
      </c>
      <c r="AO366" s="121" t="str">
        <f t="shared" si="13"/>
        <v/>
      </c>
      <c r="AP366" s="121" t="str">
        <f t="shared" si="13"/>
        <v/>
      </c>
      <c r="AQ366" s="87" t="str">
        <f t="shared" si="13"/>
        <v/>
      </c>
      <c r="AR366" s="37"/>
      <c r="AS366" s="233"/>
      <c r="AT366" s="37"/>
    </row>
    <row r="367" spans="2:46" ht="13.5" customHeight="1" thickBot="1" x14ac:dyDescent="0.2">
      <c r="B367" s="295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95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5"/>
      <c r="AM367" s="122" t="str">
        <f t="shared" si="13"/>
        <v/>
      </c>
      <c r="AN367" s="123" t="str">
        <f t="shared" si="13"/>
        <v/>
      </c>
      <c r="AO367" s="123" t="str">
        <f t="shared" si="13"/>
        <v/>
      </c>
      <c r="AP367" s="123" t="str">
        <f t="shared" si="13"/>
        <v/>
      </c>
      <c r="AQ367" s="124" t="str">
        <f t="shared" si="13"/>
        <v/>
      </c>
      <c r="AR367" s="37"/>
      <c r="AS367" s="233"/>
      <c r="AT367" s="37"/>
    </row>
    <row r="368" spans="2:46" ht="13.5" customHeight="1" thickBot="1" x14ac:dyDescent="0.2">
      <c r="B368" s="293" t="s">
        <v>137</v>
      </c>
      <c r="C368" s="25" t="s">
        <v>32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93" t="s">
        <v>137</v>
      </c>
      <c r="U368" s="25" t="s">
        <v>32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3" t="s">
        <v>137</v>
      </c>
      <c r="AM368" s="119" t="str">
        <f t="shared" si="13"/>
        <v/>
      </c>
      <c r="AN368" s="95" t="str">
        <f t="shared" si="13"/>
        <v/>
      </c>
      <c r="AO368" s="95" t="str">
        <f t="shared" si="13"/>
        <v/>
      </c>
      <c r="AP368" s="95" t="str">
        <f t="shared" si="13"/>
        <v/>
      </c>
      <c r="AQ368" s="120" t="str">
        <f t="shared" si="13"/>
        <v/>
      </c>
      <c r="AR368" s="37"/>
      <c r="AS368" s="233"/>
      <c r="AT368" s="37"/>
    </row>
    <row r="369" spans="2:46" ht="13.5" customHeight="1" x14ac:dyDescent="0.15">
      <c r="B369" s="294"/>
      <c r="C369" s="27" t="s">
        <v>33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94"/>
      <c r="U369" s="27" t="s">
        <v>33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4"/>
      <c r="AM369" s="86" t="str">
        <f t="shared" si="13"/>
        <v/>
      </c>
      <c r="AN369" s="121" t="str">
        <f t="shared" si="13"/>
        <v/>
      </c>
      <c r="AO369" s="121" t="str">
        <f t="shared" si="13"/>
        <v/>
      </c>
      <c r="AP369" s="121" t="str">
        <f t="shared" si="13"/>
        <v/>
      </c>
      <c r="AQ369" s="87" t="str">
        <f t="shared" si="13"/>
        <v/>
      </c>
      <c r="AR369" s="37"/>
      <c r="AS369" s="233"/>
      <c r="AT369" s="37"/>
    </row>
    <row r="370" spans="2:46" ht="13.5" customHeight="1" x14ac:dyDescent="0.15">
      <c r="B370" s="294"/>
      <c r="C370" s="27" t="s">
        <v>34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94"/>
      <c r="U370" s="27" t="s">
        <v>34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4"/>
      <c r="AM370" s="86" t="str">
        <f t="shared" si="13"/>
        <v/>
      </c>
      <c r="AN370" s="121" t="str">
        <f t="shared" si="13"/>
        <v/>
      </c>
      <c r="AO370" s="121" t="str">
        <f t="shared" si="13"/>
        <v/>
      </c>
      <c r="AP370" s="121" t="str">
        <f t="shared" si="13"/>
        <v/>
      </c>
      <c r="AQ370" s="87" t="str">
        <f t="shared" si="13"/>
        <v/>
      </c>
      <c r="AR370" s="37"/>
      <c r="AS370" s="233"/>
      <c r="AT370" s="37"/>
    </row>
    <row r="371" spans="2:46" ht="13.5" customHeight="1" x14ac:dyDescent="0.15">
      <c r="B371" s="294"/>
      <c r="C371" s="27" t="s">
        <v>36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94"/>
      <c r="U371" s="27" t="s">
        <v>36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4"/>
      <c r="AM371" s="86" t="str">
        <f t="shared" si="13"/>
        <v/>
      </c>
      <c r="AN371" s="121" t="str">
        <f t="shared" si="13"/>
        <v/>
      </c>
      <c r="AO371" s="121" t="str">
        <f t="shared" si="13"/>
        <v/>
      </c>
      <c r="AP371" s="121" t="str">
        <f t="shared" si="13"/>
        <v/>
      </c>
      <c r="AQ371" s="87" t="str">
        <f t="shared" si="13"/>
        <v/>
      </c>
      <c r="AR371" s="37"/>
      <c r="AS371" s="233"/>
      <c r="AT371" s="37"/>
    </row>
    <row r="372" spans="2:46" ht="13.5" customHeight="1" thickBot="1" x14ac:dyDescent="0.2">
      <c r="B372" s="295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95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5"/>
      <c r="AM372" s="122" t="str">
        <f t="shared" si="13"/>
        <v/>
      </c>
      <c r="AN372" s="123" t="str">
        <f t="shared" si="13"/>
        <v/>
      </c>
      <c r="AO372" s="123" t="str">
        <f t="shared" si="13"/>
        <v/>
      </c>
      <c r="AP372" s="123" t="str">
        <f t="shared" si="13"/>
        <v/>
      </c>
      <c r="AQ372" s="124" t="str">
        <f t="shared" si="13"/>
        <v/>
      </c>
      <c r="AR372" s="37"/>
      <c r="AS372" s="233"/>
      <c r="AT372" s="37"/>
    </row>
    <row r="373" spans="2:46" ht="13.5" customHeight="1" thickBot="1" x14ac:dyDescent="0.2">
      <c r="B373" s="293" t="s">
        <v>138</v>
      </c>
      <c r="C373" s="25" t="s">
        <v>32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93" t="s">
        <v>138</v>
      </c>
      <c r="U373" s="25" t="s">
        <v>32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3" t="s">
        <v>138</v>
      </c>
      <c r="AM373" s="119" t="str">
        <f t="shared" si="13"/>
        <v/>
      </c>
      <c r="AN373" s="95" t="str">
        <f t="shared" si="13"/>
        <v/>
      </c>
      <c r="AO373" s="95" t="str">
        <f t="shared" si="13"/>
        <v/>
      </c>
      <c r="AP373" s="95" t="str">
        <f t="shared" si="13"/>
        <v/>
      </c>
      <c r="AQ373" s="120" t="str">
        <f t="shared" si="13"/>
        <v/>
      </c>
      <c r="AR373" s="37"/>
      <c r="AS373" s="233"/>
      <c r="AT373" s="37"/>
    </row>
    <row r="374" spans="2:46" ht="13.5" customHeight="1" x14ac:dyDescent="0.15">
      <c r="B374" s="294"/>
      <c r="C374" s="27" t="s">
        <v>33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94"/>
      <c r="U374" s="27" t="s">
        <v>33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4"/>
      <c r="AM374" s="86" t="str">
        <f t="shared" si="13"/>
        <v/>
      </c>
      <c r="AN374" s="121" t="str">
        <f t="shared" si="13"/>
        <v/>
      </c>
      <c r="AO374" s="121" t="str">
        <f t="shared" si="13"/>
        <v/>
      </c>
      <c r="AP374" s="121" t="str">
        <f t="shared" si="13"/>
        <v/>
      </c>
      <c r="AQ374" s="87" t="str">
        <f t="shared" si="13"/>
        <v/>
      </c>
      <c r="AR374" s="37"/>
      <c r="AS374" s="233"/>
      <c r="AT374" s="37"/>
    </row>
    <row r="375" spans="2:46" ht="13.5" customHeight="1" x14ac:dyDescent="0.15">
      <c r="B375" s="294"/>
      <c r="C375" s="27" t="s">
        <v>34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94"/>
      <c r="U375" s="27" t="s">
        <v>34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4"/>
      <c r="AM375" s="86" t="str">
        <f t="shared" si="13"/>
        <v/>
      </c>
      <c r="AN375" s="121" t="str">
        <f t="shared" si="13"/>
        <v/>
      </c>
      <c r="AO375" s="121" t="str">
        <f t="shared" si="13"/>
        <v/>
      </c>
      <c r="AP375" s="121" t="str">
        <f t="shared" si="13"/>
        <v/>
      </c>
      <c r="AQ375" s="87" t="str">
        <f t="shared" si="13"/>
        <v/>
      </c>
      <c r="AR375" s="37"/>
      <c r="AS375" s="233"/>
      <c r="AT375" s="37"/>
    </row>
    <row r="376" spans="2:46" ht="13.5" customHeight="1" x14ac:dyDescent="0.15">
      <c r="B376" s="294"/>
      <c r="C376" s="27" t="s">
        <v>36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94"/>
      <c r="U376" s="27" t="s">
        <v>36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4"/>
      <c r="AM376" s="86" t="str">
        <f t="shared" si="13"/>
        <v/>
      </c>
      <c r="AN376" s="121" t="str">
        <f t="shared" si="13"/>
        <v/>
      </c>
      <c r="AO376" s="121" t="str">
        <f t="shared" si="13"/>
        <v/>
      </c>
      <c r="AP376" s="121" t="str">
        <f t="shared" si="13"/>
        <v/>
      </c>
      <c r="AQ376" s="87" t="str">
        <f t="shared" si="13"/>
        <v/>
      </c>
      <c r="AR376" s="37"/>
      <c r="AS376" s="233"/>
      <c r="AT376" s="37"/>
    </row>
    <row r="377" spans="2:46" ht="13.5" customHeight="1" thickBot="1" x14ac:dyDescent="0.2">
      <c r="B377" s="295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95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5"/>
      <c r="AM377" s="122" t="str">
        <f t="shared" si="13"/>
        <v/>
      </c>
      <c r="AN377" s="123" t="str">
        <f t="shared" si="13"/>
        <v/>
      </c>
      <c r="AO377" s="123" t="str">
        <f t="shared" si="13"/>
        <v/>
      </c>
      <c r="AP377" s="123" t="str">
        <f t="shared" si="13"/>
        <v/>
      </c>
      <c r="AQ377" s="124" t="str">
        <f t="shared" si="13"/>
        <v/>
      </c>
      <c r="AR377" s="37"/>
      <c r="AS377" s="233"/>
      <c r="AT377" s="37"/>
    </row>
    <row r="378" spans="2:46" ht="13.5" customHeight="1" thickBot="1" x14ac:dyDescent="0.2">
      <c r="B378" s="293" t="s">
        <v>139</v>
      </c>
      <c r="C378" s="25" t="s">
        <v>32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93" t="s">
        <v>139</v>
      </c>
      <c r="U378" s="25" t="s">
        <v>32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3" t="s">
        <v>139</v>
      </c>
      <c r="AM378" s="119" t="str">
        <f t="shared" si="13"/>
        <v/>
      </c>
      <c r="AN378" s="95" t="str">
        <f t="shared" si="13"/>
        <v/>
      </c>
      <c r="AO378" s="95" t="str">
        <f t="shared" si="13"/>
        <v/>
      </c>
      <c r="AP378" s="95" t="str">
        <f t="shared" si="13"/>
        <v/>
      </c>
      <c r="AQ378" s="120" t="str">
        <f t="shared" si="13"/>
        <v/>
      </c>
      <c r="AR378" s="37"/>
      <c r="AS378" s="233"/>
      <c r="AT378" s="37"/>
    </row>
    <row r="379" spans="2:46" ht="13.5" customHeight="1" x14ac:dyDescent="0.15">
      <c r="B379" s="294"/>
      <c r="C379" s="27" t="s">
        <v>33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94"/>
      <c r="U379" s="27" t="s">
        <v>33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4"/>
      <c r="AM379" s="86" t="str">
        <f t="shared" si="13"/>
        <v/>
      </c>
      <c r="AN379" s="121" t="str">
        <f t="shared" si="13"/>
        <v/>
      </c>
      <c r="AO379" s="121" t="str">
        <f t="shared" si="13"/>
        <v/>
      </c>
      <c r="AP379" s="121" t="str">
        <f t="shared" si="13"/>
        <v/>
      </c>
      <c r="AQ379" s="87" t="str">
        <f t="shared" si="13"/>
        <v/>
      </c>
      <c r="AR379" s="37"/>
      <c r="AS379" s="233"/>
      <c r="AT379" s="37"/>
    </row>
    <row r="380" spans="2:46" ht="13.5" customHeight="1" x14ac:dyDescent="0.15">
      <c r="B380" s="294"/>
      <c r="C380" s="27" t="s">
        <v>34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94"/>
      <c r="U380" s="27" t="s">
        <v>34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4"/>
      <c r="AM380" s="86" t="str">
        <f t="shared" si="13"/>
        <v/>
      </c>
      <c r="AN380" s="121" t="str">
        <f t="shared" si="13"/>
        <v/>
      </c>
      <c r="AO380" s="121" t="str">
        <f t="shared" si="13"/>
        <v/>
      </c>
      <c r="AP380" s="121" t="str">
        <f t="shared" si="13"/>
        <v/>
      </c>
      <c r="AQ380" s="87" t="str">
        <f t="shared" si="13"/>
        <v/>
      </c>
      <c r="AR380" s="37"/>
      <c r="AS380" s="233"/>
      <c r="AT380" s="37"/>
    </row>
    <row r="381" spans="2:46" ht="13.5" customHeight="1" x14ac:dyDescent="0.15">
      <c r="B381" s="294"/>
      <c r="C381" s="27" t="s">
        <v>36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94"/>
      <c r="U381" s="27" t="s">
        <v>36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4"/>
      <c r="AM381" s="86" t="str">
        <f t="shared" si="13"/>
        <v/>
      </c>
      <c r="AN381" s="121" t="str">
        <f t="shared" si="13"/>
        <v/>
      </c>
      <c r="AO381" s="121" t="str">
        <f t="shared" si="13"/>
        <v/>
      </c>
      <c r="AP381" s="121" t="str">
        <f t="shared" si="13"/>
        <v/>
      </c>
      <c r="AQ381" s="87" t="str">
        <f t="shared" si="13"/>
        <v/>
      </c>
      <c r="AR381" s="37"/>
      <c r="AS381" s="233"/>
      <c r="AT381" s="37"/>
    </row>
    <row r="382" spans="2:46" ht="13.5" customHeight="1" thickBot="1" x14ac:dyDescent="0.2">
      <c r="B382" s="295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95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5"/>
      <c r="AM382" s="122" t="str">
        <f t="shared" si="13"/>
        <v/>
      </c>
      <c r="AN382" s="123" t="str">
        <f t="shared" si="13"/>
        <v/>
      </c>
      <c r="AO382" s="123" t="str">
        <f t="shared" si="13"/>
        <v/>
      </c>
      <c r="AP382" s="123" t="str">
        <f t="shared" si="13"/>
        <v/>
      </c>
      <c r="AQ382" s="124" t="str">
        <f t="shared" si="13"/>
        <v/>
      </c>
      <c r="AR382" s="37"/>
      <c r="AS382" s="233"/>
      <c r="AT382" s="37"/>
    </row>
    <row r="383" spans="2:46" ht="13.5" customHeight="1" thickBot="1" x14ac:dyDescent="0.2">
      <c r="B383" s="293" t="s">
        <v>140</v>
      </c>
      <c r="C383" s="25" t="s">
        <v>32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93" t="s">
        <v>140</v>
      </c>
      <c r="U383" s="25" t="s">
        <v>32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3" t="s">
        <v>140</v>
      </c>
      <c r="AM383" s="119" t="str">
        <f t="shared" si="13"/>
        <v/>
      </c>
      <c r="AN383" s="95" t="str">
        <f t="shared" si="13"/>
        <v/>
      </c>
      <c r="AO383" s="95" t="str">
        <f t="shared" si="13"/>
        <v/>
      </c>
      <c r="AP383" s="95" t="str">
        <f t="shared" si="13"/>
        <v/>
      </c>
      <c r="AQ383" s="120" t="str">
        <f t="shared" si="13"/>
        <v/>
      </c>
      <c r="AR383" s="37"/>
      <c r="AS383" s="233"/>
      <c r="AT383" s="37"/>
    </row>
    <row r="384" spans="2:46" ht="13.5" customHeight="1" x14ac:dyDescent="0.15">
      <c r="B384" s="294"/>
      <c r="C384" s="27" t="s">
        <v>33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94"/>
      <c r="U384" s="27" t="s">
        <v>33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4"/>
      <c r="AM384" s="86" t="str">
        <f t="shared" si="13"/>
        <v/>
      </c>
      <c r="AN384" s="121" t="str">
        <f t="shared" si="13"/>
        <v/>
      </c>
      <c r="AO384" s="121" t="str">
        <f t="shared" si="13"/>
        <v/>
      </c>
      <c r="AP384" s="121" t="str">
        <f t="shared" si="13"/>
        <v/>
      </c>
      <c r="AQ384" s="87" t="str">
        <f t="shared" si="13"/>
        <v/>
      </c>
      <c r="AR384" s="37"/>
      <c r="AS384" s="233"/>
      <c r="AT384" s="37"/>
    </row>
    <row r="385" spans="2:46" ht="13.5" customHeight="1" x14ac:dyDescent="0.15">
      <c r="B385" s="294"/>
      <c r="C385" s="27" t="s">
        <v>34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94"/>
      <c r="U385" s="27" t="s">
        <v>34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4"/>
      <c r="AM385" s="86" t="str">
        <f t="shared" si="13"/>
        <v/>
      </c>
      <c r="AN385" s="121" t="str">
        <f t="shared" si="13"/>
        <v/>
      </c>
      <c r="AO385" s="121" t="str">
        <f t="shared" si="13"/>
        <v/>
      </c>
      <c r="AP385" s="121" t="str">
        <f t="shared" si="13"/>
        <v/>
      </c>
      <c r="AQ385" s="87" t="str">
        <f t="shared" si="13"/>
        <v/>
      </c>
      <c r="AR385" s="37"/>
      <c r="AS385" s="233"/>
      <c r="AT385" s="37"/>
    </row>
    <row r="386" spans="2:46" ht="13.5" customHeight="1" x14ac:dyDescent="0.15">
      <c r="B386" s="294"/>
      <c r="C386" s="27" t="s">
        <v>36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94"/>
      <c r="U386" s="27" t="s">
        <v>36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4"/>
      <c r="AM386" s="86" t="str">
        <f t="shared" si="13"/>
        <v/>
      </c>
      <c r="AN386" s="121" t="str">
        <f t="shared" si="13"/>
        <v/>
      </c>
      <c r="AO386" s="121" t="str">
        <f t="shared" si="13"/>
        <v/>
      </c>
      <c r="AP386" s="121" t="str">
        <f t="shared" si="13"/>
        <v/>
      </c>
      <c r="AQ386" s="87" t="str">
        <f t="shared" si="13"/>
        <v/>
      </c>
      <c r="AR386" s="37"/>
      <c r="AS386" s="233"/>
      <c r="AT386" s="37"/>
    </row>
    <row r="387" spans="2:46" ht="13.5" customHeight="1" thickBot="1" x14ac:dyDescent="0.2">
      <c r="B387" s="295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95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5"/>
      <c r="AM387" s="122" t="str">
        <f t="shared" si="13"/>
        <v/>
      </c>
      <c r="AN387" s="123" t="str">
        <f t="shared" si="13"/>
        <v/>
      </c>
      <c r="AO387" s="123" t="str">
        <f t="shared" si="13"/>
        <v/>
      </c>
      <c r="AP387" s="123" t="str">
        <f t="shared" si="13"/>
        <v/>
      </c>
      <c r="AQ387" s="124" t="str">
        <f t="shared" si="13"/>
        <v/>
      </c>
      <c r="AR387" s="37"/>
      <c r="AS387" s="233"/>
      <c r="AT387" s="37"/>
    </row>
    <row r="388" spans="2:46" ht="13.5" customHeight="1" thickBot="1" x14ac:dyDescent="0.2">
      <c r="B388" s="293" t="s">
        <v>141</v>
      </c>
      <c r="C388" s="25" t="s">
        <v>32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93" t="s">
        <v>141</v>
      </c>
      <c r="U388" s="25" t="s">
        <v>32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3" t="s">
        <v>141</v>
      </c>
      <c r="AM388" s="119" t="str">
        <f t="shared" si="13"/>
        <v/>
      </c>
      <c r="AN388" s="95" t="str">
        <f t="shared" si="13"/>
        <v/>
      </c>
      <c r="AO388" s="95" t="str">
        <f t="shared" si="13"/>
        <v/>
      </c>
      <c r="AP388" s="95" t="str">
        <f t="shared" si="13"/>
        <v/>
      </c>
      <c r="AQ388" s="120" t="str">
        <f t="shared" si="13"/>
        <v/>
      </c>
      <c r="AR388" s="37"/>
      <c r="AS388" s="233"/>
      <c r="AT388" s="37"/>
    </row>
    <row r="389" spans="2:46" ht="13.5" customHeight="1" x14ac:dyDescent="0.15">
      <c r="B389" s="294"/>
      <c r="C389" s="27" t="s">
        <v>33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94"/>
      <c r="U389" s="27" t="s">
        <v>33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4"/>
      <c r="AM389" s="86" t="str">
        <f t="shared" si="13"/>
        <v/>
      </c>
      <c r="AN389" s="121" t="str">
        <f t="shared" si="13"/>
        <v/>
      </c>
      <c r="AO389" s="121" t="str">
        <f t="shared" si="13"/>
        <v/>
      </c>
      <c r="AP389" s="121" t="str">
        <f t="shared" si="13"/>
        <v/>
      </c>
      <c r="AQ389" s="87" t="str">
        <f t="shared" si="13"/>
        <v/>
      </c>
      <c r="AR389" s="37"/>
      <c r="AS389" s="233"/>
      <c r="AT389" s="37"/>
    </row>
    <row r="390" spans="2:46" ht="13.5" customHeight="1" x14ac:dyDescent="0.15">
      <c r="B390" s="294"/>
      <c r="C390" s="27" t="s">
        <v>34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94"/>
      <c r="U390" s="27" t="s">
        <v>34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4"/>
      <c r="AM390" s="86" t="str">
        <f t="shared" si="13"/>
        <v/>
      </c>
      <c r="AN390" s="121" t="str">
        <f t="shared" si="13"/>
        <v/>
      </c>
      <c r="AO390" s="121" t="str">
        <f t="shared" si="13"/>
        <v/>
      </c>
      <c r="AP390" s="121" t="str">
        <f t="shared" si="13"/>
        <v/>
      </c>
      <c r="AQ390" s="87" t="str">
        <f t="shared" si="13"/>
        <v/>
      </c>
      <c r="AR390" s="37"/>
      <c r="AS390" s="233"/>
      <c r="AT390" s="37"/>
    </row>
    <row r="391" spans="2:46" ht="13.5" customHeight="1" x14ac:dyDescent="0.15">
      <c r="B391" s="294"/>
      <c r="C391" s="27" t="s">
        <v>36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94"/>
      <c r="U391" s="27" t="s">
        <v>36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4"/>
      <c r="AM391" s="86" t="str">
        <f t="shared" si="13"/>
        <v/>
      </c>
      <c r="AN391" s="121" t="str">
        <f t="shared" si="13"/>
        <v/>
      </c>
      <c r="AO391" s="121" t="str">
        <f t="shared" si="13"/>
        <v/>
      </c>
      <c r="AP391" s="121" t="str">
        <f t="shared" si="13"/>
        <v/>
      </c>
      <c r="AQ391" s="87" t="str">
        <f t="shared" si="13"/>
        <v/>
      </c>
      <c r="AR391" s="37"/>
      <c r="AS391" s="233"/>
      <c r="AT391" s="37"/>
    </row>
    <row r="392" spans="2:46" ht="13.5" customHeight="1" thickBot="1" x14ac:dyDescent="0.2">
      <c r="B392" s="295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95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5"/>
      <c r="AM392" s="122" t="str">
        <f t="shared" ref="AM392:AQ442" si="14">IF(OR(X392="",F392=""),"",X392-F392)</f>
        <v/>
      </c>
      <c r="AN392" s="123" t="str">
        <f t="shared" si="14"/>
        <v/>
      </c>
      <c r="AO392" s="123" t="str">
        <f t="shared" si="14"/>
        <v/>
      </c>
      <c r="AP392" s="123" t="str">
        <f t="shared" si="14"/>
        <v/>
      </c>
      <c r="AQ392" s="124" t="str">
        <f t="shared" si="14"/>
        <v/>
      </c>
      <c r="AR392" s="37"/>
      <c r="AS392" s="233"/>
      <c r="AT392" s="37"/>
    </row>
    <row r="393" spans="2:46" ht="13.5" customHeight="1" thickBot="1" x14ac:dyDescent="0.2">
      <c r="B393" s="293" t="s">
        <v>142</v>
      </c>
      <c r="C393" s="25" t="s">
        <v>32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93" t="s">
        <v>142</v>
      </c>
      <c r="U393" s="25" t="s">
        <v>32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3" t="s">
        <v>142</v>
      </c>
      <c r="AM393" s="119" t="str">
        <f t="shared" si="14"/>
        <v/>
      </c>
      <c r="AN393" s="95" t="str">
        <f t="shared" si="14"/>
        <v/>
      </c>
      <c r="AO393" s="95" t="str">
        <f t="shared" si="14"/>
        <v/>
      </c>
      <c r="AP393" s="95" t="str">
        <f t="shared" si="14"/>
        <v/>
      </c>
      <c r="AQ393" s="120" t="str">
        <f t="shared" si="14"/>
        <v/>
      </c>
      <c r="AR393" s="37"/>
      <c r="AS393" s="233"/>
      <c r="AT393" s="37"/>
    </row>
    <row r="394" spans="2:46" ht="13.5" customHeight="1" x14ac:dyDescent="0.15">
      <c r="B394" s="294"/>
      <c r="C394" s="27" t="s">
        <v>33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94"/>
      <c r="U394" s="27" t="s">
        <v>33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4"/>
      <c r="AM394" s="86" t="str">
        <f t="shared" si="14"/>
        <v/>
      </c>
      <c r="AN394" s="121" t="str">
        <f t="shared" si="14"/>
        <v/>
      </c>
      <c r="AO394" s="121" t="str">
        <f t="shared" si="14"/>
        <v/>
      </c>
      <c r="AP394" s="121" t="str">
        <f t="shared" si="14"/>
        <v/>
      </c>
      <c r="AQ394" s="87" t="str">
        <f t="shared" si="14"/>
        <v/>
      </c>
      <c r="AR394" s="37"/>
      <c r="AS394" s="233"/>
      <c r="AT394" s="37"/>
    </row>
    <row r="395" spans="2:46" ht="13.5" customHeight="1" x14ac:dyDescent="0.15">
      <c r="B395" s="294"/>
      <c r="C395" s="27" t="s">
        <v>34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94"/>
      <c r="U395" s="27" t="s">
        <v>34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4"/>
      <c r="AM395" s="86" t="str">
        <f t="shared" si="14"/>
        <v/>
      </c>
      <c r="AN395" s="121" t="str">
        <f t="shared" si="14"/>
        <v/>
      </c>
      <c r="AO395" s="121" t="str">
        <f t="shared" si="14"/>
        <v/>
      </c>
      <c r="AP395" s="121" t="str">
        <f t="shared" si="14"/>
        <v/>
      </c>
      <c r="AQ395" s="87" t="str">
        <f t="shared" si="14"/>
        <v/>
      </c>
      <c r="AR395" s="37"/>
      <c r="AS395" s="233"/>
      <c r="AT395" s="37"/>
    </row>
    <row r="396" spans="2:46" ht="13.5" customHeight="1" x14ac:dyDescent="0.15">
      <c r="B396" s="294"/>
      <c r="C396" s="27" t="s">
        <v>36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94"/>
      <c r="U396" s="27" t="s">
        <v>36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4"/>
      <c r="AM396" s="86" t="str">
        <f t="shared" si="14"/>
        <v/>
      </c>
      <c r="AN396" s="121" t="str">
        <f t="shared" si="14"/>
        <v/>
      </c>
      <c r="AO396" s="121" t="str">
        <f t="shared" si="14"/>
        <v/>
      </c>
      <c r="AP396" s="121" t="str">
        <f t="shared" si="14"/>
        <v/>
      </c>
      <c r="AQ396" s="87" t="str">
        <f t="shared" si="14"/>
        <v/>
      </c>
      <c r="AR396" s="37"/>
      <c r="AS396" s="233"/>
      <c r="AT396" s="37"/>
    </row>
    <row r="397" spans="2:46" ht="13.5" customHeight="1" thickBot="1" x14ac:dyDescent="0.2">
      <c r="B397" s="295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95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5"/>
      <c r="AM397" s="122" t="str">
        <f t="shared" si="14"/>
        <v/>
      </c>
      <c r="AN397" s="123" t="str">
        <f t="shared" si="14"/>
        <v/>
      </c>
      <c r="AO397" s="123" t="str">
        <f t="shared" si="14"/>
        <v/>
      </c>
      <c r="AP397" s="123" t="str">
        <f t="shared" si="14"/>
        <v/>
      </c>
      <c r="AQ397" s="124" t="str">
        <f t="shared" si="14"/>
        <v/>
      </c>
      <c r="AR397" s="37"/>
      <c r="AS397" s="233"/>
      <c r="AT397" s="37"/>
    </row>
    <row r="398" spans="2:46" ht="13.5" customHeight="1" thickBot="1" x14ac:dyDescent="0.2">
      <c r="B398" s="293" t="s">
        <v>143</v>
      </c>
      <c r="C398" s="25" t="s">
        <v>32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93" t="s">
        <v>143</v>
      </c>
      <c r="U398" s="25" t="s">
        <v>32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3" t="s">
        <v>143</v>
      </c>
      <c r="AM398" s="119" t="str">
        <f t="shared" si="14"/>
        <v/>
      </c>
      <c r="AN398" s="95" t="str">
        <f t="shared" si="14"/>
        <v/>
      </c>
      <c r="AO398" s="95" t="str">
        <f t="shared" si="14"/>
        <v/>
      </c>
      <c r="AP398" s="95" t="str">
        <f t="shared" si="14"/>
        <v/>
      </c>
      <c r="AQ398" s="120" t="str">
        <f t="shared" si="14"/>
        <v/>
      </c>
      <c r="AR398" s="37"/>
      <c r="AS398" s="233"/>
      <c r="AT398" s="37"/>
    </row>
    <row r="399" spans="2:46" ht="13.5" customHeight="1" x14ac:dyDescent="0.15">
      <c r="B399" s="294"/>
      <c r="C399" s="27" t="s">
        <v>33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94"/>
      <c r="U399" s="27" t="s">
        <v>33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4"/>
      <c r="AM399" s="86" t="str">
        <f t="shared" si="14"/>
        <v/>
      </c>
      <c r="AN399" s="121" t="str">
        <f t="shared" si="14"/>
        <v/>
      </c>
      <c r="AO399" s="121" t="str">
        <f t="shared" si="14"/>
        <v/>
      </c>
      <c r="AP399" s="121" t="str">
        <f t="shared" si="14"/>
        <v/>
      </c>
      <c r="AQ399" s="87" t="str">
        <f t="shared" si="14"/>
        <v/>
      </c>
      <c r="AR399" s="37"/>
      <c r="AS399" s="233"/>
      <c r="AT399" s="37"/>
    </row>
    <row r="400" spans="2:46" ht="13.5" customHeight="1" x14ac:dyDescent="0.15">
      <c r="B400" s="294"/>
      <c r="C400" s="27" t="s">
        <v>34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94"/>
      <c r="U400" s="27" t="s">
        <v>34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4"/>
      <c r="AM400" s="86" t="str">
        <f t="shared" si="14"/>
        <v/>
      </c>
      <c r="AN400" s="121" t="str">
        <f t="shared" si="14"/>
        <v/>
      </c>
      <c r="AO400" s="121" t="str">
        <f t="shared" si="14"/>
        <v/>
      </c>
      <c r="AP400" s="121" t="str">
        <f t="shared" si="14"/>
        <v/>
      </c>
      <c r="AQ400" s="87" t="str">
        <f t="shared" si="14"/>
        <v/>
      </c>
      <c r="AR400" s="37"/>
      <c r="AS400" s="233"/>
      <c r="AT400" s="37"/>
    </row>
    <row r="401" spans="2:46" ht="13.5" customHeight="1" x14ac:dyDescent="0.15">
      <c r="B401" s="294"/>
      <c r="C401" s="27" t="s">
        <v>36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94"/>
      <c r="U401" s="27" t="s">
        <v>36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4"/>
      <c r="AM401" s="86" t="str">
        <f t="shared" si="14"/>
        <v/>
      </c>
      <c r="AN401" s="121" t="str">
        <f t="shared" si="14"/>
        <v/>
      </c>
      <c r="AO401" s="121" t="str">
        <f t="shared" si="14"/>
        <v/>
      </c>
      <c r="AP401" s="121" t="str">
        <f t="shared" si="14"/>
        <v/>
      </c>
      <c r="AQ401" s="87" t="str">
        <f t="shared" si="14"/>
        <v/>
      </c>
      <c r="AR401" s="37"/>
      <c r="AS401" s="233"/>
      <c r="AT401" s="37"/>
    </row>
    <row r="402" spans="2:46" ht="13.5" customHeight="1" thickBot="1" x14ac:dyDescent="0.2">
      <c r="B402" s="295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95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5"/>
      <c r="AM402" s="122" t="str">
        <f t="shared" si="14"/>
        <v/>
      </c>
      <c r="AN402" s="123" t="str">
        <f t="shared" si="14"/>
        <v/>
      </c>
      <c r="AO402" s="123" t="str">
        <f t="shared" si="14"/>
        <v/>
      </c>
      <c r="AP402" s="123" t="str">
        <f t="shared" si="14"/>
        <v/>
      </c>
      <c r="AQ402" s="124" t="str">
        <f t="shared" si="14"/>
        <v/>
      </c>
      <c r="AR402" s="37"/>
      <c r="AS402" s="233"/>
      <c r="AT402" s="37"/>
    </row>
    <row r="403" spans="2:46" ht="13.5" customHeight="1" thickBot="1" x14ac:dyDescent="0.2">
      <c r="B403" s="293" t="s">
        <v>144</v>
      </c>
      <c r="C403" s="25" t="s">
        <v>32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93" t="s">
        <v>144</v>
      </c>
      <c r="U403" s="25" t="s">
        <v>32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3" t="s">
        <v>144</v>
      </c>
      <c r="AM403" s="119" t="str">
        <f t="shared" si="14"/>
        <v/>
      </c>
      <c r="AN403" s="95" t="str">
        <f t="shared" si="14"/>
        <v/>
      </c>
      <c r="AO403" s="95" t="str">
        <f t="shared" si="14"/>
        <v/>
      </c>
      <c r="AP403" s="95" t="str">
        <f t="shared" si="14"/>
        <v/>
      </c>
      <c r="AQ403" s="120" t="str">
        <f t="shared" si="14"/>
        <v/>
      </c>
      <c r="AR403" s="37"/>
      <c r="AS403" s="233"/>
      <c r="AT403" s="37"/>
    </row>
    <row r="404" spans="2:46" ht="13.5" customHeight="1" x14ac:dyDescent="0.15">
      <c r="B404" s="294"/>
      <c r="C404" s="27" t="s">
        <v>33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94"/>
      <c r="U404" s="27" t="s">
        <v>33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4"/>
      <c r="AM404" s="86" t="str">
        <f t="shared" si="14"/>
        <v/>
      </c>
      <c r="AN404" s="121" t="str">
        <f t="shared" si="14"/>
        <v/>
      </c>
      <c r="AO404" s="121" t="str">
        <f t="shared" si="14"/>
        <v/>
      </c>
      <c r="AP404" s="121" t="str">
        <f t="shared" si="14"/>
        <v/>
      </c>
      <c r="AQ404" s="87" t="str">
        <f t="shared" si="14"/>
        <v/>
      </c>
      <c r="AR404" s="37"/>
      <c r="AS404" s="233"/>
      <c r="AT404" s="37"/>
    </row>
    <row r="405" spans="2:46" ht="13.5" customHeight="1" x14ac:dyDescent="0.15">
      <c r="B405" s="294"/>
      <c r="C405" s="27" t="s">
        <v>34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94"/>
      <c r="U405" s="27" t="s">
        <v>34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4"/>
      <c r="AM405" s="86" t="str">
        <f t="shared" si="14"/>
        <v/>
      </c>
      <c r="AN405" s="121" t="str">
        <f t="shared" si="14"/>
        <v/>
      </c>
      <c r="AO405" s="121" t="str">
        <f t="shared" si="14"/>
        <v/>
      </c>
      <c r="AP405" s="121" t="str">
        <f t="shared" si="14"/>
        <v/>
      </c>
      <c r="AQ405" s="87" t="str">
        <f t="shared" si="14"/>
        <v/>
      </c>
      <c r="AR405" s="37"/>
      <c r="AS405" s="233"/>
      <c r="AT405" s="37"/>
    </row>
    <row r="406" spans="2:46" ht="13.5" customHeight="1" x14ac:dyDescent="0.15">
      <c r="B406" s="294"/>
      <c r="C406" s="27" t="s">
        <v>36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94"/>
      <c r="U406" s="27" t="s">
        <v>36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4"/>
      <c r="AM406" s="86" t="str">
        <f t="shared" si="14"/>
        <v/>
      </c>
      <c r="AN406" s="121" t="str">
        <f t="shared" si="14"/>
        <v/>
      </c>
      <c r="AO406" s="121" t="str">
        <f t="shared" si="14"/>
        <v/>
      </c>
      <c r="AP406" s="121" t="str">
        <f t="shared" si="14"/>
        <v/>
      </c>
      <c r="AQ406" s="87" t="str">
        <f t="shared" si="14"/>
        <v/>
      </c>
      <c r="AR406" s="37"/>
      <c r="AS406" s="233"/>
      <c r="AT406" s="37"/>
    </row>
    <row r="407" spans="2:46" ht="13.5" customHeight="1" thickBot="1" x14ac:dyDescent="0.2">
      <c r="B407" s="295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95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5"/>
      <c r="AM407" s="122" t="str">
        <f t="shared" si="14"/>
        <v/>
      </c>
      <c r="AN407" s="123" t="str">
        <f t="shared" si="14"/>
        <v/>
      </c>
      <c r="AO407" s="123" t="str">
        <f t="shared" si="14"/>
        <v/>
      </c>
      <c r="AP407" s="123" t="str">
        <f t="shared" si="14"/>
        <v/>
      </c>
      <c r="AQ407" s="124" t="str">
        <f t="shared" si="14"/>
        <v/>
      </c>
      <c r="AR407" s="37"/>
      <c r="AS407" s="233"/>
      <c r="AT407" s="37"/>
    </row>
    <row r="408" spans="2:46" ht="13.5" customHeight="1" thickBot="1" x14ac:dyDescent="0.2">
      <c r="B408" s="293" t="s">
        <v>145</v>
      </c>
      <c r="C408" s="25" t="s">
        <v>32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93" t="s">
        <v>145</v>
      </c>
      <c r="U408" s="25" t="s">
        <v>32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3" t="s">
        <v>145</v>
      </c>
      <c r="AM408" s="119" t="str">
        <f t="shared" si="14"/>
        <v/>
      </c>
      <c r="AN408" s="95" t="str">
        <f t="shared" si="14"/>
        <v/>
      </c>
      <c r="AO408" s="95" t="str">
        <f t="shared" si="14"/>
        <v/>
      </c>
      <c r="AP408" s="95" t="str">
        <f t="shared" si="14"/>
        <v/>
      </c>
      <c r="AQ408" s="120" t="str">
        <f t="shared" si="14"/>
        <v/>
      </c>
      <c r="AR408" s="37"/>
      <c r="AS408" s="233"/>
      <c r="AT408" s="37"/>
    </row>
    <row r="409" spans="2:46" ht="13.5" customHeight="1" x14ac:dyDescent="0.15">
      <c r="B409" s="294"/>
      <c r="C409" s="27" t="s">
        <v>33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94"/>
      <c r="U409" s="27" t="s">
        <v>33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4"/>
      <c r="AM409" s="86" t="str">
        <f t="shared" si="14"/>
        <v/>
      </c>
      <c r="AN409" s="121" t="str">
        <f t="shared" si="14"/>
        <v/>
      </c>
      <c r="AO409" s="121" t="str">
        <f t="shared" si="14"/>
        <v/>
      </c>
      <c r="AP409" s="121" t="str">
        <f t="shared" si="14"/>
        <v/>
      </c>
      <c r="AQ409" s="87" t="str">
        <f t="shared" si="14"/>
        <v/>
      </c>
      <c r="AR409" s="37"/>
      <c r="AS409" s="233"/>
      <c r="AT409" s="37"/>
    </row>
    <row r="410" spans="2:46" ht="13.5" customHeight="1" x14ac:dyDescent="0.15">
      <c r="B410" s="294"/>
      <c r="C410" s="27" t="s">
        <v>34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94"/>
      <c r="U410" s="27" t="s">
        <v>34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4"/>
      <c r="AM410" s="86" t="str">
        <f t="shared" si="14"/>
        <v/>
      </c>
      <c r="AN410" s="121" t="str">
        <f t="shared" si="14"/>
        <v/>
      </c>
      <c r="AO410" s="121" t="str">
        <f t="shared" si="14"/>
        <v/>
      </c>
      <c r="AP410" s="121" t="str">
        <f t="shared" si="14"/>
        <v/>
      </c>
      <c r="AQ410" s="87" t="str">
        <f t="shared" si="14"/>
        <v/>
      </c>
      <c r="AR410" s="37"/>
      <c r="AS410" s="233"/>
      <c r="AT410" s="37"/>
    </row>
    <row r="411" spans="2:46" ht="13.5" customHeight="1" x14ac:dyDescent="0.15">
      <c r="B411" s="294"/>
      <c r="C411" s="27" t="s">
        <v>36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94"/>
      <c r="U411" s="27" t="s">
        <v>36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4"/>
      <c r="AM411" s="86" t="str">
        <f t="shared" si="14"/>
        <v/>
      </c>
      <c r="AN411" s="121" t="str">
        <f t="shared" si="14"/>
        <v/>
      </c>
      <c r="AO411" s="121" t="str">
        <f t="shared" si="14"/>
        <v/>
      </c>
      <c r="AP411" s="121" t="str">
        <f t="shared" si="14"/>
        <v/>
      </c>
      <c r="AQ411" s="87" t="str">
        <f t="shared" si="14"/>
        <v/>
      </c>
      <c r="AR411" s="37"/>
      <c r="AS411" s="233"/>
      <c r="AT411" s="37"/>
    </row>
    <row r="412" spans="2:46" ht="13.5" customHeight="1" thickBot="1" x14ac:dyDescent="0.2">
      <c r="B412" s="295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95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5"/>
      <c r="AM412" s="122" t="str">
        <f t="shared" si="14"/>
        <v/>
      </c>
      <c r="AN412" s="123" t="str">
        <f t="shared" si="14"/>
        <v/>
      </c>
      <c r="AO412" s="123" t="str">
        <f t="shared" si="14"/>
        <v/>
      </c>
      <c r="AP412" s="123" t="str">
        <f t="shared" si="14"/>
        <v/>
      </c>
      <c r="AQ412" s="124" t="str">
        <f t="shared" si="14"/>
        <v/>
      </c>
      <c r="AR412" s="37"/>
      <c r="AS412" s="233"/>
      <c r="AT412" s="37"/>
    </row>
    <row r="413" spans="2:46" ht="13.5" customHeight="1" thickBot="1" x14ac:dyDescent="0.2">
      <c r="B413" s="293" t="s">
        <v>146</v>
      </c>
      <c r="C413" s="25" t="s">
        <v>32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93" t="s">
        <v>146</v>
      </c>
      <c r="U413" s="25" t="s">
        <v>32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3" t="s">
        <v>146</v>
      </c>
      <c r="AM413" s="119" t="str">
        <f t="shared" si="14"/>
        <v/>
      </c>
      <c r="AN413" s="95" t="str">
        <f t="shared" si="14"/>
        <v/>
      </c>
      <c r="AO413" s="95" t="str">
        <f t="shared" si="14"/>
        <v/>
      </c>
      <c r="AP413" s="95" t="str">
        <f t="shared" si="14"/>
        <v/>
      </c>
      <c r="AQ413" s="120" t="str">
        <f t="shared" si="14"/>
        <v/>
      </c>
      <c r="AR413" s="37"/>
      <c r="AS413" s="233"/>
      <c r="AT413" s="37"/>
    </row>
    <row r="414" spans="2:46" ht="13.5" customHeight="1" x14ac:dyDescent="0.15">
      <c r="B414" s="294"/>
      <c r="C414" s="27" t="s">
        <v>33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94"/>
      <c r="U414" s="27" t="s">
        <v>33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4"/>
      <c r="AM414" s="86" t="str">
        <f t="shared" si="14"/>
        <v/>
      </c>
      <c r="AN414" s="121" t="str">
        <f t="shared" si="14"/>
        <v/>
      </c>
      <c r="AO414" s="121" t="str">
        <f t="shared" si="14"/>
        <v/>
      </c>
      <c r="AP414" s="121" t="str">
        <f t="shared" si="14"/>
        <v/>
      </c>
      <c r="AQ414" s="87" t="str">
        <f t="shared" si="14"/>
        <v/>
      </c>
      <c r="AR414" s="37"/>
      <c r="AS414" s="233"/>
      <c r="AT414" s="37"/>
    </row>
    <row r="415" spans="2:46" ht="13.5" customHeight="1" x14ac:dyDescent="0.15">
      <c r="B415" s="294"/>
      <c r="C415" s="27" t="s">
        <v>34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94"/>
      <c r="U415" s="27" t="s">
        <v>34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4"/>
      <c r="AM415" s="86" t="str">
        <f t="shared" si="14"/>
        <v/>
      </c>
      <c r="AN415" s="121" t="str">
        <f t="shared" si="14"/>
        <v/>
      </c>
      <c r="AO415" s="121" t="str">
        <f t="shared" si="14"/>
        <v/>
      </c>
      <c r="AP415" s="121" t="str">
        <f t="shared" si="14"/>
        <v/>
      </c>
      <c r="AQ415" s="87" t="str">
        <f t="shared" si="14"/>
        <v/>
      </c>
      <c r="AR415" s="37"/>
      <c r="AS415" s="233"/>
      <c r="AT415" s="37"/>
    </row>
    <row r="416" spans="2:46" ht="13.5" customHeight="1" x14ac:dyDescent="0.15">
      <c r="B416" s="294"/>
      <c r="C416" s="27" t="s">
        <v>36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94"/>
      <c r="U416" s="27" t="s">
        <v>36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4"/>
      <c r="AM416" s="86" t="str">
        <f t="shared" si="14"/>
        <v/>
      </c>
      <c r="AN416" s="121" t="str">
        <f t="shared" si="14"/>
        <v/>
      </c>
      <c r="AO416" s="121" t="str">
        <f t="shared" si="14"/>
        <v/>
      </c>
      <c r="AP416" s="121" t="str">
        <f t="shared" si="14"/>
        <v/>
      </c>
      <c r="AQ416" s="87" t="str">
        <f t="shared" si="14"/>
        <v/>
      </c>
      <c r="AR416" s="37"/>
      <c r="AS416" s="233"/>
      <c r="AT416" s="37"/>
    </row>
    <row r="417" spans="2:46" ht="13.5" customHeight="1" thickBot="1" x14ac:dyDescent="0.2">
      <c r="B417" s="295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95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5"/>
      <c r="AM417" s="122" t="str">
        <f t="shared" si="14"/>
        <v/>
      </c>
      <c r="AN417" s="123" t="str">
        <f t="shared" si="14"/>
        <v/>
      </c>
      <c r="AO417" s="123" t="str">
        <f t="shared" si="14"/>
        <v/>
      </c>
      <c r="AP417" s="123" t="str">
        <f t="shared" si="14"/>
        <v/>
      </c>
      <c r="AQ417" s="124" t="str">
        <f t="shared" si="14"/>
        <v/>
      </c>
      <c r="AR417" s="37"/>
      <c r="AS417" s="233"/>
      <c r="AT417" s="37"/>
    </row>
    <row r="418" spans="2:46" ht="13.5" customHeight="1" thickBot="1" x14ac:dyDescent="0.2">
      <c r="B418" s="293" t="s">
        <v>147</v>
      </c>
      <c r="C418" s="25" t="s">
        <v>32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93" t="s">
        <v>147</v>
      </c>
      <c r="U418" s="25" t="s">
        <v>32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3" t="s">
        <v>147</v>
      </c>
      <c r="AM418" s="119" t="str">
        <f t="shared" si="14"/>
        <v/>
      </c>
      <c r="AN418" s="95" t="str">
        <f t="shared" si="14"/>
        <v/>
      </c>
      <c r="AO418" s="95" t="str">
        <f t="shared" si="14"/>
        <v/>
      </c>
      <c r="AP418" s="95" t="str">
        <f t="shared" si="14"/>
        <v/>
      </c>
      <c r="AQ418" s="120" t="str">
        <f t="shared" si="14"/>
        <v/>
      </c>
      <c r="AR418" s="37"/>
      <c r="AS418" s="233"/>
      <c r="AT418" s="37"/>
    </row>
    <row r="419" spans="2:46" ht="13.5" customHeight="1" x14ac:dyDescent="0.15">
      <c r="B419" s="294"/>
      <c r="C419" s="27" t="s">
        <v>33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94"/>
      <c r="U419" s="27" t="s">
        <v>33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4"/>
      <c r="AM419" s="86" t="str">
        <f t="shared" si="14"/>
        <v/>
      </c>
      <c r="AN419" s="121" t="str">
        <f t="shared" si="14"/>
        <v/>
      </c>
      <c r="AO419" s="121" t="str">
        <f t="shared" si="14"/>
        <v/>
      </c>
      <c r="AP419" s="121" t="str">
        <f t="shared" si="14"/>
        <v/>
      </c>
      <c r="AQ419" s="87" t="str">
        <f t="shared" si="14"/>
        <v/>
      </c>
      <c r="AR419" s="37"/>
      <c r="AS419" s="233"/>
      <c r="AT419" s="37"/>
    </row>
    <row r="420" spans="2:46" ht="13.5" customHeight="1" x14ac:dyDescent="0.15">
      <c r="B420" s="294"/>
      <c r="C420" s="27" t="s">
        <v>34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94"/>
      <c r="U420" s="27" t="s">
        <v>34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4"/>
      <c r="AM420" s="86" t="str">
        <f t="shared" si="14"/>
        <v/>
      </c>
      <c r="AN420" s="121" t="str">
        <f t="shared" si="14"/>
        <v/>
      </c>
      <c r="AO420" s="121" t="str">
        <f t="shared" si="14"/>
        <v/>
      </c>
      <c r="AP420" s="121" t="str">
        <f t="shared" si="14"/>
        <v/>
      </c>
      <c r="AQ420" s="87" t="str">
        <f t="shared" si="14"/>
        <v/>
      </c>
      <c r="AR420" s="37"/>
      <c r="AS420" s="233"/>
      <c r="AT420" s="37"/>
    </row>
    <row r="421" spans="2:46" ht="13.5" customHeight="1" x14ac:dyDescent="0.15">
      <c r="B421" s="294"/>
      <c r="C421" s="27" t="s">
        <v>36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94"/>
      <c r="U421" s="27" t="s">
        <v>36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4"/>
      <c r="AM421" s="86" t="str">
        <f t="shared" si="14"/>
        <v/>
      </c>
      <c r="AN421" s="121" t="str">
        <f t="shared" si="14"/>
        <v/>
      </c>
      <c r="AO421" s="121" t="str">
        <f t="shared" si="14"/>
        <v/>
      </c>
      <c r="AP421" s="121" t="str">
        <f t="shared" si="14"/>
        <v/>
      </c>
      <c r="AQ421" s="87" t="str">
        <f t="shared" si="14"/>
        <v/>
      </c>
      <c r="AR421" s="37"/>
      <c r="AS421" s="233"/>
      <c r="AT421" s="37"/>
    </row>
    <row r="422" spans="2:46" ht="13.5" customHeight="1" thickBot="1" x14ac:dyDescent="0.2">
      <c r="B422" s="295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95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5"/>
      <c r="AM422" s="122" t="str">
        <f t="shared" si="14"/>
        <v/>
      </c>
      <c r="AN422" s="123" t="str">
        <f t="shared" si="14"/>
        <v/>
      </c>
      <c r="AO422" s="123" t="str">
        <f t="shared" si="14"/>
        <v/>
      </c>
      <c r="AP422" s="123" t="str">
        <f t="shared" si="14"/>
        <v/>
      </c>
      <c r="AQ422" s="124" t="str">
        <f t="shared" si="14"/>
        <v/>
      </c>
      <c r="AR422" s="37"/>
      <c r="AS422" s="233"/>
      <c r="AT422" s="37"/>
    </row>
    <row r="423" spans="2:46" ht="13.5" customHeight="1" thickBot="1" x14ac:dyDescent="0.2">
      <c r="B423" s="293" t="s">
        <v>148</v>
      </c>
      <c r="C423" s="25" t="s">
        <v>32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93" t="s">
        <v>148</v>
      </c>
      <c r="U423" s="25" t="s">
        <v>32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3" t="s">
        <v>148</v>
      </c>
      <c r="AM423" s="119" t="str">
        <f t="shared" si="14"/>
        <v/>
      </c>
      <c r="AN423" s="95" t="str">
        <f t="shared" si="14"/>
        <v/>
      </c>
      <c r="AO423" s="95" t="str">
        <f t="shared" si="14"/>
        <v/>
      </c>
      <c r="AP423" s="95" t="str">
        <f t="shared" si="14"/>
        <v/>
      </c>
      <c r="AQ423" s="120" t="str">
        <f t="shared" si="14"/>
        <v/>
      </c>
      <c r="AR423" s="37"/>
      <c r="AS423" s="233"/>
      <c r="AT423" s="37"/>
    </row>
    <row r="424" spans="2:46" ht="13.5" customHeight="1" x14ac:dyDescent="0.15">
      <c r="B424" s="294"/>
      <c r="C424" s="27" t="s">
        <v>33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94"/>
      <c r="U424" s="27" t="s">
        <v>33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4"/>
      <c r="AM424" s="86" t="str">
        <f t="shared" si="14"/>
        <v/>
      </c>
      <c r="AN424" s="121" t="str">
        <f t="shared" si="14"/>
        <v/>
      </c>
      <c r="AO424" s="121" t="str">
        <f t="shared" si="14"/>
        <v/>
      </c>
      <c r="AP424" s="121" t="str">
        <f t="shared" si="14"/>
        <v/>
      </c>
      <c r="AQ424" s="87" t="str">
        <f t="shared" si="14"/>
        <v/>
      </c>
      <c r="AR424" s="37"/>
      <c r="AS424" s="233"/>
      <c r="AT424" s="37"/>
    </row>
    <row r="425" spans="2:46" ht="13.5" customHeight="1" x14ac:dyDescent="0.15">
      <c r="B425" s="294"/>
      <c r="C425" s="27" t="s">
        <v>34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94"/>
      <c r="U425" s="27" t="s">
        <v>34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4"/>
      <c r="AM425" s="86" t="str">
        <f t="shared" si="14"/>
        <v/>
      </c>
      <c r="AN425" s="121" t="str">
        <f t="shared" si="14"/>
        <v/>
      </c>
      <c r="AO425" s="121" t="str">
        <f t="shared" si="14"/>
        <v/>
      </c>
      <c r="AP425" s="121" t="str">
        <f t="shared" si="14"/>
        <v/>
      </c>
      <c r="AQ425" s="87" t="str">
        <f t="shared" si="14"/>
        <v/>
      </c>
      <c r="AR425" s="37"/>
      <c r="AS425" s="233"/>
      <c r="AT425" s="37"/>
    </row>
    <row r="426" spans="2:46" ht="13.5" customHeight="1" x14ac:dyDescent="0.15">
      <c r="B426" s="294"/>
      <c r="C426" s="27" t="s">
        <v>36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94"/>
      <c r="U426" s="27" t="s">
        <v>36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4"/>
      <c r="AM426" s="86" t="str">
        <f t="shared" si="14"/>
        <v/>
      </c>
      <c r="AN426" s="121" t="str">
        <f t="shared" si="14"/>
        <v/>
      </c>
      <c r="AO426" s="121" t="str">
        <f t="shared" si="14"/>
        <v/>
      </c>
      <c r="AP426" s="121" t="str">
        <f t="shared" si="14"/>
        <v/>
      </c>
      <c r="AQ426" s="87" t="str">
        <f t="shared" si="14"/>
        <v/>
      </c>
      <c r="AR426" s="37"/>
      <c r="AS426" s="233"/>
      <c r="AT426" s="37"/>
    </row>
    <row r="427" spans="2:46" ht="13.5" customHeight="1" thickBot="1" x14ac:dyDescent="0.2">
      <c r="B427" s="295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95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5"/>
      <c r="AM427" s="122" t="str">
        <f t="shared" si="14"/>
        <v/>
      </c>
      <c r="AN427" s="123" t="str">
        <f t="shared" si="14"/>
        <v/>
      </c>
      <c r="AO427" s="123" t="str">
        <f t="shared" si="14"/>
        <v/>
      </c>
      <c r="AP427" s="123" t="str">
        <f t="shared" si="14"/>
        <v/>
      </c>
      <c r="AQ427" s="124" t="str">
        <f t="shared" si="14"/>
        <v/>
      </c>
      <c r="AR427" s="37"/>
      <c r="AS427" s="233"/>
      <c r="AT427" s="37"/>
    </row>
    <row r="428" spans="2:46" ht="13.5" customHeight="1" thickBot="1" x14ac:dyDescent="0.2">
      <c r="B428" s="293" t="s">
        <v>149</v>
      </c>
      <c r="C428" s="25" t="s">
        <v>32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93" t="s">
        <v>149</v>
      </c>
      <c r="U428" s="25" t="s">
        <v>32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3" t="s">
        <v>149</v>
      </c>
      <c r="AM428" s="119" t="str">
        <f t="shared" si="14"/>
        <v/>
      </c>
      <c r="AN428" s="95" t="str">
        <f t="shared" si="14"/>
        <v/>
      </c>
      <c r="AO428" s="95" t="str">
        <f t="shared" si="14"/>
        <v/>
      </c>
      <c r="AP428" s="95" t="str">
        <f t="shared" si="14"/>
        <v/>
      </c>
      <c r="AQ428" s="120" t="str">
        <f t="shared" si="14"/>
        <v/>
      </c>
      <c r="AR428" s="37"/>
      <c r="AS428" s="233"/>
      <c r="AT428" s="37"/>
    </row>
    <row r="429" spans="2:46" ht="13.5" customHeight="1" x14ac:dyDescent="0.15">
      <c r="B429" s="294"/>
      <c r="C429" s="27" t="s">
        <v>33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94"/>
      <c r="U429" s="27" t="s">
        <v>33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4"/>
      <c r="AM429" s="86" t="str">
        <f t="shared" si="14"/>
        <v/>
      </c>
      <c r="AN429" s="121" t="str">
        <f t="shared" si="14"/>
        <v/>
      </c>
      <c r="AO429" s="121" t="str">
        <f t="shared" si="14"/>
        <v/>
      </c>
      <c r="AP429" s="121" t="str">
        <f t="shared" si="14"/>
        <v/>
      </c>
      <c r="AQ429" s="87" t="str">
        <f t="shared" si="14"/>
        <v/>
      </c>
      <c r="AR429" s="37"/>
      <c r="AS429" s="233"/>
      <c r="AT429" s="37"/>
    </row>
    <row r="430" spans="2:46" ht="13.5" customHeight="1" x14ac:dyDescent="0.15">
      <c r="B430" s="294"/>
      <c r="C430" s="27" t="s">
        <v>34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94"/>
      <c r="U430" s="27" t="s">
        <v>34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4"/>
      <c r="AM430" s="86" t="str">
        <f t="shared" si="14"/>
        <v/>
      </c>
      <c r="AN430" s="121" t="str">
        <f t="shared" si="14"/>
        <v/>
      </c>
      <c r="AO430" s="121" t="str">
        <f t="shared" si="14"/>
        <v/>
      </c>
      <c r="AP430" s="121" t="str">
        <f t="shared" si="14"/>
        <v/>
      </c>
      <c r="AQ430" s="87" t="str">
        <f t="shared" si="14"/>
        <v/>
      </c>
      <c r="AR430" s="37"/>
      <c r="AS430" s="233"/>
      <c r="AT430" s="37"/>
    </row>
    <row r="431" spans="2:46" ht="13.5" customHeight="1" x14ac:dyDescent="0.15">
      <c r="B431" s="294"/>
      <c r="C431" s="27" t="s">
        <v>36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94"/>
      <c r="U431" s="27" t="s">
        <v>36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4"/>
      <c r="AM431" s="86" t="str">
        <f t="shared" si="14"/>
        <v/>
      </c>
      <c r="AN431" s="121" t="str">
        <f t="shared" si="14"/>
        <v/>
      </c>
      <c r="AO431" s="121" t="str">
        <f t="shared" si="14"/>
        <v/>
      </c>
      <c r="AP431" s="121" t="str">
        <f t="shared" si="14"/>
        <v/>
      </c>
      <c r="AQ431" s="87" t="str">
        <f t="shared" si="14"/>
        <v/>
      </c>
      <c r="AR431" s="37"/>
      <c r="AS431" s="233"/>
      <c r="AT431" s="37"/>
    </row>
    <row r="432" spans="2:46" ht="13.5" customHeight="1" thickBot="1" x14ac:dyDescent="0.2">
      <c r="B432" s="295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95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5"/>
      <c r="AM432" s="122" t="str">
        <f t="shared" si="14"/>
        <v/>
      </c>
      <c r="AN432" s="123" t="str">
        <f t="shared" si="14"/>
        <v/>
      </c>
      <c r="AO432" s="123" t="str">
        <f t="shared" si="14"/>
        <v/>
      </c>
      <c r="AP432" s="123" t="str">
        <f t="shared" si="14"/>
        <v/>
      </c>
      <c r="AQ432" s="124" t="str">
        <f t="shared" si="14"/>
        <v/>
      </c>
      <c r="AR432" s="37"/>
      <c r="AS432" s="233"/>
      <c r="AT432" s="37"/>
    </row>
    <row r="433" spans="2:46" ht="13.5" customHeight="1" thickBot="1" x14ac:dyDescent="0.2">
      <c r="B433" s="293" t="s">
        <v>150</v>
      </c>
      <c r="C433" s="25" t="s">
        <v>32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93" t="s">
        <v>150</v>
      </c>
      <c r="U433" s="25" t="s">
        <v>32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3" t="s">
        <v>150</v>
      </c>
      <c r="AM433" s="119" t="str">
        <f t="shared" si="14"/>
        <v/>
      </c>
      <c r="AN433" s="95" t="str">
        <f t="shared" si="14"/>
        <v/>
      </c>
      <c r="AO433" s="95" t="str">
        <f t="shared" si="14"/>
        <v/>
      </c>
      <c r="AP433" s="95" t="str">
        <f t="shared" si="14"/>
        <v/>
      </c>
      <c r="AQ433" s="120" t="str">
        <f t="shared" si="14"/>
        <v/>
      </c>
      <c r="AR433" s="37"/>
      <c r="AS433" s="233"/>
      <c r="AT433" s="37"/>
    </row>
    <row r="434" spans="2:46" ht="13.5" customHeight="1" x14ac:dyDescent="0.15">
      <c r="B434" s="294"/>
      <c r="C434" s="27" t="s">
        <v>33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94"/>
      <c r="U434" s="27" t="s">
        <v>33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4"/>
      <c r="AM434" s="86" t="str">
        <f t="shared" si="14"/>
        <v/>
      </c>
      <c r="AN434" s="121" t="str">
        <f t="shared" si="14"/>
        <v/>
      </c>
      <c r="AO434" s="121" t="str">
        <f t="shared" si="14"/>
        <v/>
      </c>
      <c r="AP434" s="121" t="str">
        <f t="shared" si="14"/>
        <v/>
      </c>
      <c r="AQ434" s="87" t="str">
        <f t="shared" si="14"/>
        <v/>
      </c>
      <c r="AR434" s="37"/>
      <c r="AS434" s="233"/>
      <c r="AT434" s="37"/>
    </row>
    <row r="435" spans="2:46" ht="13.5" customHeight="1" x14ac:dyDescent="0.15">
      <c r="B435" s="294"/>
      <c r="C435" s="27" t="s">
        <v>34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94"/>
      <c r="U435" s="27" t="s">
        <v>34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4"/>
      <c r="AM435" s="86" t="str">
        <f t="shared" si="14"/>
        <v/>
      </c>
      <c r="AN435" s="121" t="str">
        <f t="shared" si="14"/>
        <v/>
      </c>
      <c r="AO435" s="121" t="str">
        <f t="shared" si="14"/>
        <v/>
      </c>
      <c r="AP435" s="121" t="str">
        <f t="shared" si="14"/>
        <v/>
      </c>
      <c r="AQ435" s="87" t="str">
        <f t="shared" si="14"/>
        <v/>
      </c>
      <c r="AR435" s="37"/>
      <c r="AS435" s="233"/>
      <c r="AT435" s="37"/>
    </row>
    <row r="436" spans="2:46" ht="13.5" customHeight="1" x14ac:dyDescent="0.15">
      <c r="B436" s="294"/>
      <c r="C436" s="27" t="s">
        <v>36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94"/>
      <c r="U436" s="27" t="s">
        <v>36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4"/>
      <c r="AM436" s="86" t="str">
        <f t="shared" si="14"/>
        <v/>
      </c>
      <c r="AN436" s="121" t="str">
        <f t="shared" si="14"/>
        <v/>
      </c>
      <c r="AO436" s="121" t="str">
        <f t="shared" si="14"/>
        <v/>
      </c>
      <c r="AP436" s="121" t="str">
        <f t="shared" si="14"/>
        <v/>
      </c>
      <c r="AQ436" s="87" t="str">
        <f t="shared" si="14"/>
        <v/>
      </c>
      <c r="AR436" s="37"/>
      <c r="AS436" s="233"/>
      <c r="AT436" s="37"/>
    </row>
    <row r="437" spans="2:46" ht="13.5" customHeight="1" thickBot="1" x14ac:dyDescent="0.2">
      <c r="B437" s="295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95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5"/>
      <c r="AM437" s="122" t="str">
        <f t="shared" si="14"/>
        <v/>
      </c>
      <c r="AN437" s="123" t="str">
        <f t="shared" si="14"/>
        <v/>
      </c>
      <c r="AO437" s="123" t="str">
        <f t="shared" si="14"/>
        <v/>
      </c>
      <c r="AP437" s="123" t="str">
        <f t="shared" si="14"/>
        <v/>
      </c>
      <c r="AQ437" s="124" t="str">
        <f t="shared" si="14"/>
        <v/>
      </c>
      <c r="AR437" s="37"/>
      <c r="AS437" s="233"/>
      <c r="AT437" s="37"/>
    </row>
    <row r="438" spans="2:46" ht="13.5" customHeight="1" thickBot="1" x14ac:dyDescent="0.2">
      <c r="B438" s="293" t="s">
        <v>151</v>
      </c>
      <c r="C438" s="25" t="s">
        <v>32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93" t="s">
        <v>151</v>
      </c>
      <c r="U438" s="25" t="s">
        <v>32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3" t="s">
        <v>151</v>
      </c>
      <c r="AM438" s="119" t="str">
        <f t="shared" si="14"/>
        <v/>
      </c>
      <c r="AN438" s="95" t="str">
        <f t="shared" si="14"/>
        <v/>
      </c>
      <c r="AO438" s="95" t="str">
        <f t="shared" si="14"/>
        <v/>
      </c>
      <c r="AP438" s="95" t="str">
        <f t="shared" si="14"/>
        <v/>
      </c>
      <c r="AQ438" s="120" t="str">
        <f t="shared" si="14"/>
        <v/>
      </c>
      <c r="AR438" s="37"/>
      <c r="AS438" s="233"/>
      <c r="AT438" s="37"/>
    </row>
    <row r="439" spans="2:46" ht="13.5" customHeight="1" x14ac:dyDescent="0.15">
      <c r="B439" s="294"/>
      <c r="C439" s="27" t="s">
        <v>33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94"/>
      <c r="U439" s="27" t="s">
        <v>33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4"/>
      <c r="AM439" s="86" t="str">
        <f t="shared" si="14"/>
        <v/>
      </c>
      <c r="AN439" s="121" t="str">
        <f t="shared" si="14"/>
        <v/>
      </c>
      <c r="AO439" s="121" t="str">
        <f t="shared" si="14"/>
        <v/>
      </c>
      <c r="AP439" s="121" t="str">
        <f t="shared" si="14"/>
        <v/>
      </c>
      <c r="AQ439" s="87" t="str">
        <f t="shared" si="14"/>
        <v/>
      </c>
      <c r="AR439" s="37"/>
      <c r="AS439" s="233"/>
      <c r="AT439" s="37"/>
    </row>
    <row r="440" spans="2:46" ht="13.5" customHeight="1" x14ac:dyDescent="0.15">
      <c r="B440" s="294"/>
      <c r="C440" s="27" t="s">
        <v>34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94"/>
      <c r="U440" s="27" t="s">
        <v>34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4"/>
      <c r="AM440" s="86" t="str">
        <f t="shared" si="14"/>
        <v/>
      </c>
      <c r="AN440" s="121" t="str">
        <f t="shared" si="14"/>
        <v/>
      </c>
      <c r="AO440" s="121" t="str">
        <f t="shared" si="14"/>
        <v/>
      </c>
      <c r="AP440" s="121" t="str">
        <f t="shared" si="14"/>
        <v/>
      </c>
      <c r="AQ440" s="87" t="str">
        <f t="shared" si="14"/>
        <v/>
      </c>
      <c r="AR440" s="37"/>
      <c r="AS440" s="233"/>
      <c r="AT440" s="37"/>
    </row>
    <row r="441" spans="2:46" ht="13.5" customHeight="1" x14ac:dyDescent="0.15">
      <c r="B441" s="294"/>
      <c r="C441" s="27" t="s">
        <v>36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94"/>
      <c r="U441" s="27" t="s">
        <v>36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4"/>
      <c r="AM441" s="86" t="str">
        <f t="shared" si="14"/>
        <v/>
      </c>
      <c r="AN441" s="121" t="str">
        <f t="shared" si="14"/>
        <v/>
      </c>
      <c r="AO441" s="121" t="str">
        <f t="shared" si="14"/>
        <v/>
      </c>
      <c r="AP441" s="121" t="str">
        <f t="shared" si="14"/>
        <v/>
      </c>
      <c r="AQ441" s="87" t="str">
        <f t="shared" si="14"/>
        <v/>
      </c>
      <c r="AR441" s="37"/>
      <c r="AS441" s="233"/>
      <c r="AT441" s="37"/>
    </row>
    <row r="442" spans="2:46" ht="13.5" customHeight="1" thickBot="1" x14ac:dyDescent="0.2">
      <c r="B442" s="295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95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5"/>
      <c r="AM442" s="122" t="str">
        <f t="shared" si="14"/>
        <v/>
      </c>
      <c r="AN442" s="123" t="str">
        <f t="shared" si="14"/>
        <v/>
      </c>
      <c r="AO442" s="123" t="str">
        <f t="shared" si="14"/>
        <v/>
      </c>
      <c r="AP442" s="123" t="str">
        <f t="shared" si="14"/>
        <v/>
      </c>
      <c r="AQ442" s="124" t="str">
        <f t="shared" si="14"/>
        <v/>
      </c>
      <c r="AR442" s="37"/>
      <c r="AS442" s="233"/>
      <c r="AT442" s="37"/>
    </row>
    <row r="443" spans="2:46" ht="13.5" customHeight="1" thickBot="1" x14ac:dyDescent="0.2">
      <c r="B443" s="293" t="s">
        <v>152</v>
      </c>
      <c r="C443" s="25" t="s">
        <v>32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93" t="s">
        <v>152</v>
      </c>
      <c r="U443" s="25" t="s">
        <v>32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3" t="s">
        <v>152</v>
      </c>
      <c r="AM443" s="119" t="str">
        <f t="shared" ref="AM443:AQ493" si="15">IF(OR(X443="",F443=""),"",X443-F443)</f>
        <v/>
      </c>
      <c r="AN443" s="95" t="str">
        <f t="shared" si="15"/>
        <v/>
      </c>
      <c r="AO443" s="95" t="str">
        <f t="shared" si="15"/>
        <v/>
      </c>
      <c r="AP443" s="95" t="str">
        <f t="shared" si="15"/>
        <v/>
      </c>
      <c r="AQ443" s="120" t="str">
        <f t="shared" si="15"/>
        <v/>
      </c>
      <c r="AR443" s="37"/>
      <c r="AS443" s="233"/>
      <c r="AT443" s="37"/>
    </row>
    <row r="444" spans="2:46" ht="13.5" customHeight="1" x14ac:dyDescent="0.15">
      <c r="B444" s="294"/>
      <c r="C444" s="27" t="s">
        <v>33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94"/>
      <c r="U444" s="27" t="s">
        <v>33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4"/>
      <c r="AM444" s="86" t="str">
        <f t="shared" si="15"/>
        <v/>
      </c>
      <c r="AN444" s="121" t="str">
        <f t="shared" si="15"/>
        <v/>
      </c>
      <c r="AO444" s="121" t="str">
        <f t="shared" si="15"/>
        <v/>
      </c>
      <c r="AP444" s="121" t="str">
        <f t="shared" si="15"/>
        <v/>
      </c>
      <c r="AQ444" s="87" t="str">
        <f t="shared" si="15"/>
        <v/>
      </c>
      <c r="AR444" s="37"/>
      <c r="AS444" s="233"/>
      <c r="AT444" s="37"/>
    </row>
    <row r="445" spans="2:46" ht="13.5" customHeight="1" x14ac:dyDescent="0.15">
      <c r="B445" s="294"/>
      <c r="C445" s="27" t="s">
        <v>34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94"/>
      <c r="U445" s="27" t="s">
        <v>34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4"/>
      <c r="AM445" s="86" t="str">
        <f t="shared" si="15"/>
        <v/>
      </c>
      <c r="AN445" s="121" t="str">
        <f t="shared" si="15"/>
        <v/>
      </c>
      <c r="AO445" s="121" t="str">
        <f t="shared" si="15"/>
        <v/>
      </c>
      <c r="AP445" s="121" t="str">
        <f t="shared" si="15"/>
        <v/>
      </c>
      <c r="AQ445" s="87" t="str">
        <f t="shared" si="15"/>
        <v/>
      </c>
      <c r="AR445" s="37"/>
      <c r="AS445" s="233"/>
      <c r="AT445" s="37"/>
    </row>
    <row r="446" spans="2:46" ht="13.5" customHeight="1" x14ac:dyDescent="0.15">
      <c r="B446" s="294"/>
      <c r="C446" s="27" t="s">
        <v>36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94"/>
      <c r="U446" s="27" t="s">
        <v>36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4"/>
      <c r="AM446" s="86" t="str">
        <f t="shared" si="15"/>
        <v/>
      </c>
      <c r="AN446" s="121" t="str">
        <f t="shared" si="15"/>
        <v/>
      </c>
      <c r="AO446" s="121" t="str">
        <f t="shared" si="15"/>
        <v/>
      </c>
      <c r="AP446" s="121" t="str">
        <f t="shared" si="15"/>
        <v/>
      </c>
      <c r="AQ446" s="87" t="str">
        <f t="shared" si="15"/>
        <v/>
      </c>
      <c r="AR446" s="37"/>
      <c r="AS446" s="233"/>
      <c r="AT446" s="37"/>
    </row>
    <row r="447" spans="2:46" ht="13.5" customHeight="1" thickBot="1" x14ac:dyDescent="0.2">
      <c r="B447" s="295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95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5"/>
      <c r="AM447" s="122" t="str">
        <f t="shared" si="15"/>
        <v/>
      </c>
      <c r="AN447" s="123" t="str">
        <f t="shared" si="15"/>
        <v/>
      </c>
      <c r="AO447" s="123" t="str">
        <f t="shared" si="15"/>
        <v/>
      </c>
      <c r="AP447" s="123" t="str">
        <f t="shared" si="15"/>
        <v/>
      </c>
      <c r="AQ447" s="124" t="str">
        <f t="shared" si="15"/>
        <v/>
      </c>
      <c r="AR447" s="37"/>
      <c r="AS447" s="233"/>
      <c r="AT447" s="37"/>
    </row>
    <row r="448" spans="2:46" ht="13.5" customHeight="1" thickBot="1" x14ac:dyDescent="0.2">
      <c r="B448" s="293" t="s">
        <v>153</v>
      </c>
      <c r="C448" s="25" t="s">
        <v>32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93" t="s">
        <v>153</v>
      </c>
      <c r="U448" s="25" t="s">
        <v>32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3" t="s">
        <v>153</v>
      </c>
      <c r="AM448" s="119" t="str">
        <f t="shared" si="15"/>
        <v/>
      </c>
      <c r="AN448" s="95" t="str">
        <f t="shared" si="15"/>
        <v/>
      </c>
      <c r="AO448" s="95" t="str">
        <f t="shared" si="15"/>
        <v/>
      </c>
      <c r="AP448" s="95" t="str">
        <f t="shared" si="15"/>
        <v/>
      </c>
      <c r="AQ448" s="120" t="str">
        <f t="shared" si="15"/>
        <v/>
      </c>
      <c r="AR448" s="37"/>
      <c r="AS448" s="233"/>
      <c r="AT448" s="37"/>
    </row>
    <row r="449" spans="2:46" ht="13.5" customHeight="1" x14ac:dyDescent="0.15">
      <c r="B449" s="294"/>
      <c r="C449" s="27" t="s">
        <v>33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94"/>
      <c r="U449" s="27" t="s">
        <v>33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4"/>
      <c r="AM449" s="86" t="str">
        <f t="shared" si="15"/>
        <v/>
      </c>
      <c r="AN449" s="121" t="str">
        <f t="shared" si="15"/>
        <v/>
      </c>
      <c r="AO449" s="121" t="str">
        <f t="shared" si="15"/>
        <v/>
      </c>
      <c r="AP449" s="121" t="str">
        <f t="shared" si="15"/>
        <v/>
      </c>
      <c r="AQ449" s="87" t="str">
        <f t="shared" si="15"/>
        <v/>
      </c>
      <c r="AR449" s="37"/>
      <c r="AS449" s="233"/>
      <c r="AT449" s="37"/>
    </row>
    <row r="450" spans="2:46" ht="13.5" customHeight="1" x14ac:dyDescent="0.15">
      <c r="B450" s="294"/>
      <c r="C450" s="27" t="s">
        <v>34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94"/>
      <c r="U450" s="27" t="s">
        <v>34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4"/>
      <c r="AM450" s="86" t="str">
        <f t="shared" si="15"/>
        <v/>
      </c>
      <c r="AN450" s="121" t="str">
        <f t="shared" si="15"/>
        <v/>
      </c>
      <c r="AO450" s="121" t="str">
        <f t="shared" si="15"/>
        <v/>
      </c>
      <c r="AP450" s="121" t="str">
        <f t="shared" si="15"/>
        <v/>
      </c>
      <c r="AQ450" s="87" t="str">
        <f t="shared" si="15"/>
        <v/>
      </c>
      <c r="AR450" s="37"/>
      <c r="AS450" s="233"/>
      <c r="AT450" s="37"/>
    </row>
    <row r="451" spans="2:46" ht="13.5" customHeight="1" x14ac:dyDescent="0.15">
      <c r="B451" s="294"/>
      <c r="C451" s="27" t="s">
        <v>36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94"/>
      <c r="U451" s="27" t="s">
        <v>36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4"/>
      <c r="AM451" s="86" t="str">
        <f t="shared" si="15"/>
        <v/>
      </c>
      <c r="AN451" s="121" t="str">
        <f t="shared" si="15"/>
        <v/>
      </c>
      <c r="AO451" s="121" t="str">
        <f t="shared" si="15"/>
        <v/>
      </c>
      <c r="AP451" s="121" t="str">
        <f t="shared" si="15"/>
        <v/>
      </c>
      <c r="AQ451" s="87" t="str">
        <f t="shared" si="15"/>
        <v/>
      </c>
      <c r="AR451" s="37"/>
      <c r="AS451" s="233"/>
      <c r="AT451" s="37"/>
    </row>
    <row r="452" spans="2:46" ht="13.5" customHeight="1" thickBot="1" x14ac:dyDescent="0.2">
      <c r="B452" s="295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95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5"/>
      <c r="AM452" s="122" t="str">
        <f t="shared" si="15"/>
        <v/>
      </c>
      <c r="AN452" s="123" t="str">
        <f t="shared" si="15"/>
        <v/>
      </c>
      <c r="AO452" s="123" t="str">
        <f t="shared" si="15"/>
        <v/>
      </c>
      <c r="AP452" s="123" t="str">
        <f t="shared" si="15"/>
        <v/>
      </c>
      <c r="AQ452" s="124" t="str">
        <f t="shared" si="15"/>
        <v/>
      </c>
      <c r="AR452" s="37"/>
      <c r="AS452" s="233"/>
      <c r="AT452" s="37"/>
    </row>
    <row r="453" spans="2:46" ht="13.5" customHeight="1" thickBot="1" x14ac:dyDescent="0.2">
      <c r="B453" s="293" t="s">
        <v>154</v>
      </c>
      <c r="C453" s="25" t="s">
        <v>32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93" t="s">
        <v>154</v>
      </c>
      <c r="U453" s="25" t="s">
        <v>32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3" t="s">
        <v>154</v>
      </c>
      <c r="AM453" s="119" t="str">
        <f t="shared" si="15"/>
        <v/>
      </c>
      <c r="AN453" s="95" t="str">
        <f t="shared" si="15"/>
        <v/>
      </c>
      <c r="AO453" s="95" t="str">
        <f t="shared" si="15"/>
        <v/>
      </c>
      <c r="AP453" s="95" t="str">
        <f t="shared" si="15"/>
        <v/>
      </c>
      <c r="AQ453" s="120" t="str">
        <f t="shared" si="15"/>
        <v/>
      </c>
      <c r="AR453" s="37"/>
      <c r="AS453" s="233"/>
      <c r="AT453" s="37"/>
    </row>
    <row r="454" spans="2:46" ht="13.5" customHeight="1" x14ac:dyDescent="0.15">
      <c r="B454" s="294"/>
      <c r="C454" s="27" t="s">
        <v>33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94"/>
      <c r="U454" s="27" t="s">
        <v>33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4"/>
      <c r="AM454" s="86" t="str">
        <f t="shared" si="15"/>
        <v/>
      </c>
      <c r="AN454" s="121" t="str">
        <f t="shared" si="15"/>
        <v/>
      </c>
      <c r="AO454" s="121" t="str">
        <f t="shared" si="15"/>
        <v/>
      </c>
      <c r="AP454" s="121" t="str">
        <f t="shared" si="15"/>
        <v/>
      </c>
      <c r="AQ454" s="87" t="str">
        <f t="shared" si="15"/>
        <v/>
      </c>
      <c r="AR454" s="37"/>
      <c r="AS454" s="233"/>
      <c r="AT454" s="37"/>
    </row>
    <row r="455" spans="2:46" ht="13.5" customHeight="1" x14ac:dyDescent="0.15">
      <c r="B455" s="294"/>
      <c r="C455" s="27" t="s">
        <v>34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94"/>
      <c r="U455" s="27" t="s">
        <v>34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4"/>
      <c r="AM455" s="86" t="str">
        <f t="shared" si="15"/>
        <v/>
      </c>
      <c r="AN455" s="121" t="str">
        <f t="shared" si="15"/>
        <v/>
      </c>
      <c r="AO455" s="121" t="str">
        <f t="shared" si="15"/>
        <v/>
      </c>
      <c r="AP455" s="121" t="str">
        <f t="shared" si="15"/>
        <v/>
      </c>
      <c r="AQ455" s="87" t="str">
        <f t="shared" si="15"/>
        <v/>
      </c>
      <c r="AR455" s="37"/>
      <c r="AS455" s="233"/>
      <c r="AT455" s="37"/>
    </row>
    <row r="456" spans="2:46" ht="13.5" customHeight="1" x14ac:dyDescent="0.15">
      <c r="B456" s="294"/>
      <c r="C456" s="27" t="s">
        <v>36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94"/>
      <c r="U456" s="27" t="s">
        <v>36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4"/>
      <c r="AM456" s="86" t="str">
        <f t="shared" si="15"/>
        <v/>
      </c>
      <c r="AN456" s="121" t="str">
        <f t="shared" si="15"/>
        <v/>
      </c>
      <c r="AO456" s="121" t="str">
        <f t="shared" si="15"/>
        <v/>
      </c>
      <c r="AP456" s="121" t="str">
        <f t="shared" si="15"/>
        <v/>
      </c>
      <c r="AQ456" s="87" t="str">
        <f t="shared" si="15"/>
        <v/>
      </c>
      <c r="AR456" s="37"/>
      <c r="AS456" s="233"/>
      <c r="AT456" s="37"/>
    </row>
    <row r="457" spans="2:46" ht="13.5" customHeight="1" thickBot="1" x14ac:dyDescent="0.2">
      <c r="B457" s="295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95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5"/>
      <c r="AM457" s="122" t="str">
        <f t="shared" si="15"/>
        <v/>
      </c>
      <c r="AN457" s="123" t="str">
        <f t="shared" si="15"/>
        <v/>
      </c>
      <c r="AO457" s="123" t="str">
        <f t="shared" si="15"/>
        <v/>
      </c>
      <c r="AP457" s="123" t="str">
        <f t="shared" si="15"/>
        <v/>
      </c>
      <c r="AQ457" s="124" t="str">
        <f t="shared" si="15"/>
        <v/>
      </c>
      <c r="AR457" s="37"/>
      <c r="AS457" s="233"/>
      <c r="AT457" s="37"/>
    </row>
    <row r="458" spans="2:46" ht="13.5" customHeight="1" thickBot="1" x14ac:dyDescent="0.2">
      <c r="B458" s="293" t="s">
        <v>155</v>
      </c>
      <c r="C458" s="25" t="s">
        <v>32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93" t="s">
        <v>155</v>
      </c>
      <c r="U458" s="25" t="s">
        <v>32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3" t="s">
        <v>155</v>
      </c>
      <c r="AM458" s="119" t="str">
        <f t="shared" si="15"/>
        <v/>
      </c>
      <c r="AN458" s="95" t="str">
        <f t="shared" si="15"/>
        <v/>
      </c>
      <c r="AO458" s="95" t="str">
        <f t="shared" si="15"/>
        <v/>
      </c>
      <c r="AP458" s="95" t="str">
        <f t="shared" si="15"/>
        <v/>
      </c>
      <c r="AQ458" s="120" t="str">
        <f t="shared" si="15"/>
        <v/>
      </c>
      <c r="AR458" s="37"/>
      <c r="AS458" s="233"/>
      <c r="AT458" s="37"/>
    </row>
    <row r="459" spans="2:46" ht="13.5" customHeight="1" x14ac:dyDescent="0.15">
      <c r="B459" s="294"/>
      <c r="C459" s="27" t="s">
        <v>33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94"/>
      <c r="U459" s="27" t="s">
        <v>33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4"/>
      <c r="AM459" s="86" t="str">
        <f t="shared" si="15"/>
        <v/>
      </c>
      <c r="AN459" s="121" t="str">
        <f t="shared" si="15"/>
        <v/>
      </c>
      <c r="AO459" s="121" t="str">
        <f t="shared" si="15"/>
        <v/>
      </c>
      <c r="AP459" s="121" t="str">
        <f t="shared" si="15"/>
        <v/>
      </c>
      <c r="AQ459" s="87" t="str">
        <f t="shared" si="15"/>
        <v/>
      </c>
      <c r="AR459" s="37"/>
      <c r="AS459" s="233"/>
      <c r="AT459" s="37"/>
    </row>
    <row r="460" spans="2:46" ht="13.5" customHeight="1" x14ac:dyDescent="0.15">
      <c r="B460" s="294"/>
      <c r="C460" s="27" t="s">
        <v>34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94"/>
      <c r="U460" s="27" t="s">
        <v>34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4"/>
      <c r="AM460" s="86" t="str">
        <f t="shared" si="15"/>
        <v/>
      </c>
      <c r="AN460" s="121" t="str">
        <f t="shared" si="15"/>
        <v/>
      </c>
      <c r="AO460" s="121" t="str">
        <f t="shared" si="15"/>
        <v/>
      </c>
      <c r="AP460" s="121" t="str">
        <f t="shared" si="15"/>
        <v/>
      </c>
      <c r="AQ460" s="87" t="str">
        <f t="shared" si="15"/>
        <v/>
      </c>
      <c r="AR460" s="37"/>
      <c r="AS460" s="233"/>
      <c r="AT460" s="37"/>
    </row>
    <row r="461" spans="2:46" ht="13.5" customHeight="1" x14ac:dyDescent="0.15">
      <c r="B461" s="294"/>
      <c r="C461" s="27" t="s">
        <v>36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94"/>
      <c r="U461" s="27" t="s">
        <v>36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4"/>
      <c r="AM461" s="86" t="str">
        <f t="shared" si="15"/>
        <v/>
      </c>
      <c r="AN461" s="121" t="str">
        <f t="shared" si="15"/>
        <v/>
      </c>
      <c r="AO461" s="121" t="str">
        <f t="shared" si="15"/>
        <v/>
      </c>
      <c r="AP461" s="121" t="str">
        <f t="shared" si="15"/>
        <v/>
      </c>
      <c r="AQ461" s="87" t="str">
        <f t="shared" si="15"/>
        <v/>
      </c>
      <c r="AR461" s="37"/>
      <c r="AS461" s="233"/>
      <c r="AT461" s="37"/>
    </row>
    <row r="462" spans="2:46" ht="13.5" customHeight="1" thickBot="1" x14ac:dyDescent="0.2">
      <c r="B462" s="295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95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5"/>
      <c r="AM462" s="122" t="str">
        <f t="shared" si="15"/>
        <v/>
      </c>
      <c r="AN462" s="123" t="str">
        <f t="shared" si="15"/>
        <v/>
      </c>
      <c r="AO462" s="123" t="str">
        <f t="shared" si="15"/>
        <v/>
      </c>
      <c r="AP462" s="123" t="str">
        <f t="shared" si="15"/>
        <v/>
      </c>
      <c r="AQ462" s="124" t="str">
        <f t="shared" si="15"/>
        <v/>
      </c>
      <c r="AR462" s="37"/>
      <c r="AS462" s="233"/>
      <c r="AT462" s="37"/>
    </row>
    <row r="463" spans="2:46" ht="13.5" customHeight="1" thickBot="1" x14ac:dyDescent="0.2">
      <c r="B463" s="293" t="s">
        <v>156</v>
      </c>
      <c r="C463" s="25" t="s">
        <v>32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93" t="s">
        <v>156</v>
      </c>
      <c r="U463" s="25" t="s">
        <v>32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3" t="s">
        <v>156</v>
      </c>
      <c r="AM463" s="119" t="str">
        <f t="shared" si="15"/>
        <v/>
      </c>
      <c r="AN463" s="95" t="str">
        <f t="shared" si="15"/>
        <v/>
      </c>
      <c r="AO463" s="95" t="str">
        <f t="shared" si="15"/>
        <v/>
      </c>
      <c r="AP463" s="95" t="str">
        <f t="shared" si="15"/>
        <v/>
      </c>
      <c r="AQ463" s="120" t="str">
        <f t="shared" si="15"/>
        <v/>
      </c>
      <c r="AR463" s="37"/>
      <c r="AS463" s="233"/>
      <c r="AT463" s="37"/>
    </row>
    <row r="464" spans="2:46" ht="13.5" customHeight="1" x14ac:dyDescent="0.15">
      <c r="B464" s="294"/>
      <c r="C464" s="27" t="s">
        <v>33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94"/>
      <c r="U464" s="27" t="s">
        <v>33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4"/>
      <c r="AM464" s="86" t="str">
        <f t="shared" si="15"/>
        <v/>
      </c>
      <c r="AN464" s="121" t="str">
        <f t="shared" si="15"/>
        <v/>
      </c>
      <c r="AO464" s="121" t="str">
        <f t="shared" si="15"/>
        <v/>
      </c>
      <c r="AP464" s="121" t="str">
        <f t="shared" si="15"/>
        <v/>
      </c>
      <c r="AQ464" s="87" t="str">
        <f t="shared" si="15"/>
        <v/>
      </c>
      <c r="AR464" s="37"/>
      <c r="AS464" s="233"/>
      <c r="AT464" s="37"/>
    </row>
    <row r="465" spans="2:46" ht="13.5" customHeight="1" x14ac:dyDescent="0.15">
      <c r="B465" s="294"/>
      <c r="C465" s="27" t="s">
        <v>34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94"/>
      <c r="U465" s="27" t="s">
        <v>34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4"/>
      <c r="AM465" s="86" t="str">
        <f t="shared" si="15"/>
        <v/>
      </c>
      <c r="AN465" s="121" t="str">
        <f t="shared" si="15"/>
        <v/>
      </c>
      <c r="AO465" s="121" t="str">
        <f t="shared" si="15"/>
        <v/>
      </c>
      <c r="AP465" s="121" t="str">
        <f t="shared" si="15"/>
        <v/>
      </c>
      <c r="AQ465" s="87" t="str">
        <f t="shared" si="15"/>
        <v/>
      </c>
      <c r="AR465" s="37"/>
      <c r="AS465" s="233"/>
      <c r="AT465" s="37"/>
    </row>
    <row r="466" spans="2:46" ht="13.5" customHeight="1" x14ac:dyDescent="0.15">
      <c r="B466" s="294"/>
      <c r="C466" s="27" t="s">
        <v>36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94"/>
      <c r="U466" s="27" t="s">
        <v>36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4"/>
      <c r="AM466" s="86" t="str">
        <f t="shared" si="15"/>
        <v/>
      </c>
      <c r="AN466" s="121" t="str">
        <f t="shared" si="15"/>
        <v/>
      </c>
      <c r="AO466" s="121" t="str">
        <f t="shared" si="15"/>
        <v/>
      </c>
      <c r="AP466" s="121" t="str">
        <f t="shared" si="15"/>
        <v/>
      </c>
      <c r="AQ466" s="87" t="str">
        <f t="shared" si="15"/>
        <v/>
      </c>
      <c r="AR466" s="37"/>
      <c r="AS466" s="233"/>
      <c r="AT466" s="37"/>
    </row>
    <row r="467" spans="2:46" ht="13.5" customHeight="1" thickBot="1" x14ac:dyDescent="0.2">
      <c r="B467" s="295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95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5"/>
      <c r="AM467" s="122" t="str">
        <f t="shared" si="15"/>
        <v/>
      </c>
      <c r="AN467" s="123" t="str">
        <f t="shared" si="15"/>
        <v/>
      </c>
      <c r="AO467" s="123" t="str">
        <f t="shared" si="15"/>
        <v/>
      </c>
      <c r="AP467" s="123" t="str">
        <f t="shared" si="15"/>
        <v/>
      </c>
      <c r="AQ467" s="124" t="str">
        <f t="shared" si="15"/>
        <v/>
      </c>
      <c r="AR467" s="37"/>
      <c r="AS467" s="233"/>
      <c r="AT467" s="37"/>
    </row>
    <row r="468" spans="2:46" ht="13.5" customHeight="1" thickBot="1" x14ac:dyDescent="0.2">
      <c r="B468" s="293" t="s">
        <v>157</v>
      </c>
      <c r="C468" s="25" t="s">
        <v>32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93" t="s">
        <v>157</v>
      </c>
      <c r="U468" s="25" t="s">
        <v>32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3" t="s">
        <v>157</v>
      </c>
      <c r="AM468" s="119" t="str">
        <f t="shared" si="15"/>
        <v/>
      </c>
      <c r="AN468" s="95" t="str">
        <f t="shared" si="15"/>
        <v/>
      </c>
      <c r="AO468" s="95" t="str">
        <f t="shared" si="15"/>
        <v/>
      </c>
      <c r="AP468" s="95" t="str">
        <f t="shared" si="15"/>
        <v/>
      </c>
      <c r="AQ468" s="120" t="str">
        <f t="shared" si="15"/>
        <v/>
      </c>
      <c r="AR468" s="37"/>
      <c r="AS468" s="233"/>
      <c r="AT468" s="37"/>
    </row>
    <row r="469" spans="2:46" ht="13.5" customHeight="1" x14ac:dyDescent="0.15">
      <c r="B469" s="294"/>
      <c r="C469" s="27" t="s">
        <v>33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94"/>
      <c r="U469" s="27" t="s">
        <v>33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4"/>
      <c r="AM469" s="86" t="str">
        <f t="shared" si="15"/>
        <v/>
      </c>
      <c r="AN469" s="121" t="str">
        <f t="shared" si="15"/>
        <v/>
      </c>
      <c r="AO469" s="121" t="str">
        <f t="shared" si="15"/>
        <v/>
      </c>
      <c r="AP469" s="121" t="str">
        <f t="shared" si="15"/>
        <v/>
      </c>
      <c r="AQ469" s="87" t="str">
        <f t="shared" si="15"/>
        <v/>
      </c>
      <c r="AR469" s="37"/>
      <c r="AS469" s="233"/>
      <c r="AT469" s="37"/>
    </row>
    <row r="470" spans="2:46" ht="13.5" customHeight="1" x14ac:dyDescent="0.15">
      <c r="B470" s="294"/>
      <c r="C470" s="27" t="s">
        <v>34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94"/>
      <c r="U470" s="27" t="s">
        <v>34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4"/>
      <c r="AM470" s="86" t="str">
        <f t="shared" si="15"/>
        <v/>
      </c>
      <c r="AN470" s="121" t="str">
        <f t="shared" si="15"/>
        <v/>
      </c>
      <c r="AO470" s="121" t="str">
        <f t="shared" si="15"/>
        <v/>
      </c>
      <c r="AP470" s="121" t="str">
        <f t="shared" si="15"/>
        <v/>
      </c>
      <c r="AQ470" s="87" t="str">
        <f t="shared" si="15"/>
        <v/>
      </c>
      <c r="AR470" s="37"/>
      <c r="AS470" s="233"/>
      <c r="AT470" s="37"/>
    </row>
    <row r="471" spans="2:46" ht="13.5" customHeight="1" x14ac:dyDescent="0.15">
      <c r="B471" s="294"/>
      <c r="C471" s="27" t="s">
        <v>36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94"/>
      <c r="U471" s="27" t="s">
        <v>36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4"/>
      <c r="AM471" s="86" t="str">
        <f t="shared" si="15"/>
        <v/>
      </c>
      <c r="AN471" s="121" t="str">
        <f t="shared" si="15"/>
        <v/>
      </c>
      <c r="AO471" s="121" t="str">
        <f t="shared" si="15"/>
        <v/>
      </c>
      <c r="AP471" s="121" t="str">
        <f t="shared" si="15"/>
        <v/>
      </c>
      <c r="AQ471" s="87" t="str">
        <f t="shared" si="15"/>
        <v/>
      </c>
      <c r="AR471" s="37"/>
      <c r="AS471" s="233"/>
      <c r="AT471" s="37"/>
    </row>
    <row r="472" spans="2:46" ht="13.5" customHeight="1" thickBot="1" x14ac:dyDescent="0.2">
      <c r="B472" s="295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95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5"/>
      <c r="AM472" s="122" t="str">
        <f t="shared" si="15"/>
        <v/>
      </c>
      <c r="AN472" s="123" t="str">
        <f t="shared" si="15"/>
        <v/>
      </c>
      <c r="AO472" s="123" t="str">
        <f t="shared" si="15"/>
        <v/>
      </c>
      <c r="AP472" s="123" t="str">
        <f t="shared" si="15"/>
        <v/>
      </c>
      <c r="AQ472" s="124" t="str">
        <f t="shared" si="15"/>
        <v/>
      </c>
      <c r="AR472" s="37"/>
      <c r="AS472" s="233"/>
      <c r="AT472" s="37"/>
    </row>
    <row r="473" spans="2:46" ht="13.5" customHeight="1" thickBot="1" x14ac:dyDescent="0.2">
      <c r="B473" s="293" t="s">
        <v>158</v>
      </c>
      <c r="C473" s="25" t="s">
        <v>32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93" t="s">
        <v>158</v>
      </c>
      <c r="U473" s="25" t="s">
        <v>32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3" t="s">
        <v>158</v>
      </c>
      <c r="AM473" s="119" t="str">
        <f t="shared" si="15"/>
        <v/>
      </c>
      <c r="AN473" s="95" t="str">
        <f t="shared" si="15"/>
        <v/>
      </c>
      <c r="AO473" s="95" t="str">
        <f t="shared" si="15"/>
        <v/>
      </c>
      <c r="AP473" s="95" t="str">
        <f t="shared" si="15"/>
        <v/>
      </c>
      <c r="AQ473" s="120" t="str">
        <f t="shared" si="15"/>
        <v/>
      </c>
      <c r="AR473" s="37"/>
      <c r="AS473" s="233"/>
      <c r="AT473" s="37"/>
    </row>
    <row r="474" spans="2:46" ht="13.5" customHeight="1" x14ac:dyDescent="0.15">
      <c r="B474" s="294"/>
      <c r="C474" s="27" t="s">
        <v>33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94"/>
      <c r="U474" s="27" t="s">
        <v>33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4"/>
      <c r="AM474" s="86" t="str">
        <f t="shared" si="15"/>
        <v/>
      </c>
      <c r="AN474" s="121" t="str">
        <f t="shared" si="15"/>
        <v/>
      </c>
      <c r="AO474" s="121" t="str">
        <f t="shared" si="15"/>
        <v/>
      </c>
      <c r="AP474" s="121" t="str">
        <f t="shared" si="15"/>
        <v/>
      </c>
      <c r="AQ474" s="87" t="str">
        <f t="shared" si="15"/>
        <v/>
      </c>
      <c r="AR474" s="37"/>
      <c r="AS474" s="233"/>
      <c r="AT474" s="37"/>
    </row>
    <row r="475" spans="2:46" ht="13.5" customHeight="1" x14ac:dyDescent="0.15">
      <c r="B475" s="294"/>
      <c r="C475" s="27" t="s">
        <v>34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94"/>
      <c r="U475" s="27" t="s">
        <v>34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4"/>
      <c r="AM475" s="86" t="str">
        <f t="shared" si="15"/>
        <v/>
      </c>
      <c r="AN475" s="121" t="str">
        <f t="shared" si="15"/>
        <v/>
      </c>
      <c r="AO475" s="121" t="str">
        <f t="shared" si="15"/>
        <v/>
      </c>
      <c r="AP475" s="121" t="str">
        <f t="shared" si="15"/>
        <v/>
      </c>
      <c r="AQ475" s="87" t="str">
        <f t="shared" si="15"/>
        <v/>
      </c>
      <c r="AR475" s="37"/>
      <c r="AS475" s="233"/>
      <c r="AT475" s="37"/>
    </row>
    <row r="476" spans="2:46" ht="13.5" customHeight="1" x14ac:dyDescent="0.15">
      <c r="B476" s="294"/>
      <c r="C476" s="27" t="s">
        <v>36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94"/>
      <c r="U476" s="27" t="s">
        <v>36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4"/>
      <c r="AM476" s="86" t="str">
        <f t="shared" si="15"/>
        <v/>
      </c>
      <c r="AN476" s="121" t="str">
        <f t="shared" si="15"/>
        <v/>
      </c>
      <c r="AO476" s="121" t="str">
        <f t="shared" si="15"/>
        <v/>
      </c>
      <c r="AP476" s="121" t="str">
        <f t="shared" si="15"/>
        <v/>
      </c>
      <c r="AQ476" s="87" t="str">
        <f t="shared" si="15"/>
        <v/>
      </c>
      <c r="AR476" s="37"/>
      <c r="AS476" s="233"/>
      <c r="AT476" s="37"/>
    </row>
    <row r="477" spans="2:46" ht="13.5" customHeight="1" thickBot="1" x14ac:dyDescent="0.2">
      <c r="B477" s="295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95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5"/>
      <c r="AM477" s="122" t="str">
        <f t="shared" si="15"/>
        <v/>
      </c>
      <c r="AN477" s="123" t="str">
        <f t="shared" si="15"/>
        <v/>
      </c>
      <c r="AO477" s="123" t="str">
        <f t="shared" si="15"/>
        <v/>
      </c>
      <c r="AP477" s="123" t="str">
        <f t="shared" si="15"/>
        <v/>
      </c>
      <c r="AQ477" s="124" t="str">
        <f t="shared" si="15"/>
        <v/>
      </c>
      <c r="AR477" s="37"/>
      <c r="AS477" s="233"/>
      <c r="AT477" s="37"/>
    </row>
    <row r="478" spans="2:46" ht="13.5" customHeight="1" thickBot="1" x14ac:dyDescent="0.2">
      <c r="B478" s="293" t="s">
        <v>159</v>
      </c>
      <c r="C478" s="25" t="s">
        <v>32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93" t="s">
        <v>159</v>
      </c>
      <c r="U478" s="25" t="s">
        <v>32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3" t="s">
        <v>159</v>
      </c>
      <c r="AM478" s="119" t="str">
        <f t="shared" si="15"/>
        <v/>
      </c>
      <c r="AN478" s="95" t="str">
        <f t="shared" si="15"/>
        <v/>
      </c>
      <c r="AO478" s="95" t="str">
        <f t="shared" si="15"/>
        <v/>
      </c>
      <c r="AP478" s="95" t="str">
        <f t="shared" si="15"/>
        <v/>
      </c>
      <c r="AQ478" s="120" t="str">
        <f t="shared" si="15"/>
        <v/>
      </c>
      <c r="AR478" s="37"/>
      <c r="AS478" s="233"/>
      <c r="AT478" s="37"/>
    </row>
    <row r="479" spans="2:46" ht="13.5" customHeight="1" x14ac:dyDescent="0.15">
      <c r="B479" s="294"/>
      <c r="C479" s="27" t="s">
        <v>33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94"/>
      <c r="U479" s="27" t="s">
        <v>33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4"/>
      <c r="AM479" s="86" t="str">
        <f t="shared" si="15"/>
        <v/>
      </c>
      <c r="AN479" s="121" t="str">
        <f t="shared" si="15"/>
        <v/>
      </c>
      <c r="AO479" s="121" t="str">
        <f t="shared" si="15"/>
        <v/>
      </c>
      <c r="AP479" s="121" t="str">
        <f t="shared" si="15"/>
        <v/>
      </c>
      <c r="AQ479" s="87" t="str">
        <f t="shared" si="15"/>
        <v/>
      </c>
      <c r="AR479" s="37"/>
      <c r="AS479" s="233"/>
      <c r="AT479" s="37"/>
    </row>
    <row r="480" spans="2:46" ht="13.5" customHeight="1" x14ac:dyDescent="0.15">
      <c r="B480" s="294"/>
      <c r="C480" s="27" t="s">
        <v>34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94"/>
      <c r="U480" s="27" t="s">
        <v>34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4"/>
      <c r="AM480" s="86" t="str">
        <f t="shared" si="15"/>
        <v/>
      </c>
      <c r="AN480" s="121" t="str">
        <f t="shared" si="15"/>
        <v/>
      </c>
      <c r="AO480" s="121" t="str">
        <f t="shared" si="15"/>
        <v/>
      </c>
      <c r="AP480" s="121" t="str">
        <f t="shared" si="15"/>
        <v/>
      </c>
      <c r="AQ480" s="87" t="str">
        <f t="shared" si="15"/>
        <v/>
      </c>
      <c r="AR480" s="37"/>
      <c r="AS480" s="233"/>
      <c r="AT480" s="37"/>
    </row>
    <row r="481" spans="2:46" ht="13.5" customHeight="1" x14ac:dyDescent="0.15">
      <c r="B481" s="294"/>
      <c r="C481" s="27" t="s">
        <v>36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94"/>
      <c r="U481" s="27" t="s">
        <v>36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4"/>
      <c r="AM481" s="86" t="str">
        <f t="shared" si="15"/>
        <v/>
      </c>
      <c r="AN481" s="121" t="str">
        <f t="shared" si="15"/>
        <v/>
      </c>
      <c r="AO481" s="121" t="str">
        <f t="shared" si="15"/>
        <v/>
      </c>
      <c r="AP481" s="121" t="str">
        <f t="shared" si="15"/>
        <v/>
      </c>
      <c r="AQ481" s="87" t="str">
        <f t="shared" si="15"/>
        <v/>
      </c>
      <c r="AR481" s="37"/>
      <c r="AS481" s="233"/>
      <c r="AT481" s="37"/>
    </row>
    <row r="482" spans="2:46" ht="13.5" customHeight="1" thickBot="1" x14ac:dyDescent="0.2">
      <c r="B482" s="295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95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5"/>
      <c r="AM482" s="122" t="str">
        <f t="shared" si="15"/>
        <v/>
      </c>
      <c r="AN482" s="123" t="str">
        <f t="shared" si="15"/>
        <v/>
      </c>
      <c r="AO482" s="123" t="str">
        <f t="shared" si="15"/>
        <v/>
      </c>
      <c r="AP482" s="123" t="str">
        <f t="shared" si="15"/>
        <v/>
      </c>
      <c r="AQ482" s="124" t="str">
        <f t="shared" si="15"/>
        <v/>
      </c>
      <c r="AR482" s="37"/>
      <c r="AS482" s="233"/>
      <c r="AT482" s="37"/>
    </row>
    <row r="483" spans="2:46" ht="13.5" customHeight="1" thickBot="1" x14ac:dyDescent="0.2">
      <c r="B483" s="293" t="s">
        <v>160</v>
      </c>
      <c r="C483" s="25" t="s">
        <v>32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93" t="s">
        <v>160</v>
      </c>
      <c r="U483" s="25" t="s">
        <v>32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3" t="s">
        <v>160</v>
      </c>
      <c r="AM483" s="119" t="str">
        <f t="shared" si="15"/>
        <v/>
      </c>
      <c r="AN483" s="95" t="str">
        <f t="shared" si="15"/>
        <v/>
      </c>
      <c r="AO483" s="95" t="str">
        <f t="shared" si="15"/>
        <v/>
      </c>
      <c r="AP483" s="95" t="str">
        <f t="shared" si="15"/>
        <v/>
      </c>
      <c r="AQ483" s="120" t="str">
        <f t="shared" si="15"/>
        <v/>
      </c>
      <c r="AR483" s="37"/>
      <c r="AS483" s="233"/>
      <c r="AT483" s="37"/>
    </row>
    <row r="484" spans="2:46" ht="13.5" customHeight="1" x14ac:dyDescent="0.15">
      <c r="B484" s="294"/>
      <c r="C484" s="27" t="s">
        <v>33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94"/>
      <c r="U484" s="27" t="s">
        <v>33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4"/>
      <c r="AM484" s="86" t="str">
        <f t="shared" si="15"/>
        <v/>
      </c>
      <c r="AN484" s="121" t="str">
        <f t="shared" si="15"/>
        <v/>
      </c>
      <c r="AO484" s="121" t="str">
        <f t="shared" si="15"/>
        <v/>
      </c>
      <c r="AP484" s="121" t="str">
        <f t="shared" si="15"/>
        <v/>
      </c>
      <c r="AQ484" s="87" t="str">
        <f t="shared" si="15"/>
        <v/>
      </c>
      <c r="AR484" s="37"/>
      <c r="AS484" s="233"/>
      <c r="AT484" s="37"/>
    </row>
    <row r="485" spans="2:46" ht="13.5" customHeight="1" x14ac:dyDescent="0.15">
      <c r="B485" s="294"/>
      <c r="C485" s="27" t="s">
        <v>34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94"/>
      <c r="U485" s="27" t="s">
        <v>34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4"/>
      <c r="AM485" s="86" t="str">
        <f t="shared" si="15"/>
        <v/>
      </c>
      <c r="AN485" s="121" t="str">
        <f t="shared" si="15"/>
        <v/>
      </c>
      <c r="AO485" s="121" t="str">
        <f t="shared" si="15"/>
        <v/>
      </c>
      <c r="AP485" s="121" t="str">
        <f t="shared" si="15"/>
        <v/>
      </c>
      <c r="AQ485" s="87" t="str">
        <f t="shared" si="15"/>
        <v/>
      </c>
      <c r="AR485" s="37"/>
      <c r="AS485" s="233"/>
      <c r="AT485" s="37"/>
    </row>
    <row r="486" spans="2:46" ht="13.5" customHeight="1" x14ac:dyDescent="0.15">
      <c r="B486" s="294"/>
      <c r="C486" s="27" t="s">
        <v>36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94"/>
      <c r="U486" s="27" t="s">
        <v>36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4"/>
      <c r="AM486" s="86" t="str">
        <f t="shared" si="15"/>
        <v/>
      </c>
      <c r="AN486" s="121" t="str">
        <f t="shared" si="15"/>
        <v/>
      </c>
      <c r="AO486" s="121" t="str">
        <f t="shared" si="15"/>
        <v/>
      </c>
      <c r="AP486" s="121" t="str">
        <f t="shared" si="15"/>
        <v/>
      </c>
      <c r="AQ486" s="87" t="str">
        <f t="shared" si="15"/>
        <v/>
      </c>
      <c r="AR486" s="37"/>
      <c r="AS486" s="233"/>
      <c r="AT486" s="37"/>
    </row>
    <row r="487" spans="2:46" ht="13.5" customHeight="1" thickBot="1" x14ac:dyDescent="0.2">
      <c r="B487" s="295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95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5"/>
      <c r="AM487" s="122" t="str">
        <f t="shared" si="15"/>
        <v/>
      </c>
      <c r="AN487" s="123" t="str">
        <f t="shared" si="15"/>
        <v/>
      </c>
      <c r="AO487" s="123" t="str">
        <f t="shared" si="15"/>
        <v/>
      </c>
      <c r="AP487" s="123" t="str">
        <f t="shared" si="15"/>
        <v/>
      </c>
      <c r="AQ487" s="124" t="str">
        <f t="shared" si="15"/>
        <v/>
      </c>
      <c r="AR487" s="37"/>
      <c r="AS487" s="233"/>
      <c r="AT487" s="37"/>
    </row>
    <row r="488" spans="2:46" ht="13.5" customHeight="1" thickBot="1" x14ac:dyDescent="0.2">
      <c r="B488" s="293" t="s">
        <v>161</v>
      </c>
      <c r="C488" s="25" t="s">
        <v>32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93" t="s">
        <v>161</v>
      </c>
      <c r="U488" s="25" t="s">
        <v>32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3" t="s">
        <v>161</v>
      </c>
      <c r="AM488" s="119" t="str">
        <f t="shared" si="15"/>
        <v/>
      </c>
      <c r="AN488" s="95" t="str">
        <f t="shared" si="15"/>
        <v/>
      </c>
      <c r="AO488" s="95" t="str">
        <f t="shared" si="15"/>
        <v/>
      </c>
      <c r="AP488" s="95" t="str">
        <f t="shared" si="15"/>
        <v/>
      </c>
      <c r="AQ488" s="120" t="str">
        <f t="shared" si="15"/>
        <v/>
      </c>
      <c r="AR488" s="37"/>
      <c r="AS488" s="233"/>
      <c r="AT488" s="37"/>
    </row>
    <row r="489" spans="2:46" ht="13.5" customHeight="1" x14ac:dyDescent="0.15">
      <c r="B489" s="294"/>
      <c r="C489" s="27" t="s">
        <v>33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94"/>
      <c r="U489" s="27" t="s">
        <v>33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4"/>
      <c r="AM489" s="86" t="str">
        <f t="shared" si="15"/>
        <v/>
      </c>
      <c r="AN489" s="121" t="str">
        <f t="shared" si="15"/>
        <v/>
      </c>
      <c r="AO489" s="121" t="str">
        <f t="shared" si="15"/>
        <v/>
      </c>
      <c r="AP489" s="121" t="str">
        <f t="shared" si="15"/>
        <v/>
      </c>
      <c r="AQ489" s="87" t="str">
        <f t="shared" si="15"/>
        <v/>
      </c>
      <c r="AR489" s="37"/>
      <c r="AS489" s="233"/>
      <c r="AT489" s="37"/>
    </row>
    <row r="490" spans="2:46" ht="13.5" customHeight="1" x14ac:dyDescent="0.15">
      <c r="B490" s="294"/>
      <c r="C490" s="27" t="s">
        <v>34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94"/>
      <c r="U490" s="27" t="s">
        <v>34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4"/>
      <c r="AM490" s="86" t="str">
        <f t="shared" si="15"/>
        <v/>
      </c>
      <c r="AN490" s="121" t="str">
        <f t="shared" si="15"/>
        <v/>
      </c>
      <c r="AO490" s="121" t="str">
        <f t="shared" si="15"/>
        <v/>
      </c>
      <c r="AP490" s="121" t="str">
        <f t="shared" si="15"/>
        <v/>
      </c>
      <c r="AQ490" s="87" t="str">
        <f t="shared" si="15"/>
        <v/>
      </c>
      <c r="AR490" s="37"/>
      <c r="AS490" s="233"/>
      <c r="AT490" s="37"/>
    </row>
    <row r="491" spans="2:46" ht="13.5" customHeight="1" x14ac:dyDescent="0.15">
      <c r="B491" s="294"/>
      <c r="C491" s="27" t="s">
        <v>36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94"/>
      <c r="U491" s="27" t="s">
        <v>36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4"/>
      <c r="AM491" s="86" t="str">
        <f t="shared" si="15"/>
        <v/>
      </c>
      <c r="AN491" s="121" t="str">
        <f t="shared" si="15"/>
        <v/>
      </c>
      <c r="AO491" s="121" t="str">
        <f t="shared" si="15"/>
        <v/>
      </c>
      <c r="AP491" s="121" t="str">
        <f t="shared" si="15"/>
        <v/>
      </c>
      <c r="AQ491" s="87" t="str">
        <f t="shared" si="15"/>
        <v/>
      </c>
      <c r="AR491" s="37"/>
      <c r="AS491" s="233"/>
      <c r="AT491" s="37"/>
    </row>
    <row r="492" spans="2:46" ht="13.5" customHeight="1" thickBot="1" x14ac:dyDescent="0.2">
      <c r="B492" s="295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95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5"/>
      <c r="AM492" s="122" t="str">
        <f t="shared" si="15"/>
        <v/>
      </c>
      <c r="AN492" s="123" t="str">
        <f t="shared" si="15"/>
        <v/>
      </c>
      <c r="AO492" s="123" t="str">
        <f t="shared" si="15"/>
        <v/>
      </c>
      <c r="AP492" s="123" t="str">
        <f t="shared" si="15"/>
        <v/>
      </c>
      <c r="AQ492" s="124" t="str">
        <f t="shared" si="15"/>
        <v/>
      </c>
      <c r="AR492" s="37"/>
      <c r="AS492" s="233"/>
      <c r="AT492" s="37"/>
    </row>
    <row r="493" spans="2:46" ht="13.5" customHeight="1" thickBot="1" x14ac:dyDescent="0.2">
      <c r="B493" s="293" t="s">
        <v>162</v>
      </c>
      <c r="C493" s="25" t="s">
        <v>32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93" t="s">
        <v>162</v>
      </c>
      <c r="U493" s="25" t="s">
        <v>32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3" t="s">
        <v>162</v>
      </c>
      <c r="AM493" s="119" t="str">
        <f t="shared" si="15"/>
        <v/>
      </c>
      <c r="AN493" s="95" t="str">
        <f t="shared" si="15"/>
        <v/>
      </c>
      <c r="AO493" s="95" t="str">
        <f t="shared" si="15"/>
        <v/>
      </c>
      <c r="AP493" s="95" t="str">
        <f t="shared" si="15"/>
        <v/>
      </c>
      <c r="AQ493" s="120" t="str">
        <f t="shared" si="15"/>
        <v/>
      </c>
      <c r="AR493" s="37"/>
      <c r="AS493" s="233"/>
      <c r="AT493" s="37"/>
    </row>
    <row r="494" spans="2:46" ht="13.5" customHeight="1" x14ac:dyDescent="0.15">
      <c r="B494" s="294"/>
      <c r="C494" s="27" t="s">
        <v>33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94"/>
      <c r="U494" s="27" t="s">
        <v>33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4"/>
      <c r="AM494" s="86" t="str">
        <f t="shared" ref="AM494:AQ544" si="16">IF(OR(X494="",F494=""),"",X494-F494)</f>
        <v/>
      </c>
      <c r="AN494" s="121" t="str">
        <f t="shared" si="16"/>
        <v/>
      </c>
      <c r="AO494" s="121" t="str">
        <f t="shared" si="16"/>
        <v/>
      </c>
      <c r="AP494" s="121" t="str">
        <f t="shared" si="16"/>
        <v/>
      </c>
      <c r="AQ494" s="87" t="str">
        <f t="shared" si="16"/>
        <v/>
      </c>
      <c r="AR494" s="37"/>
      <c r="AS494" s="233"/>
      <c r="AT494" s="37"/>
    </row>
    <row r="495" spans="2:46" ht="13.5" customHeight="1" x14ac:dyDescent="0.15">
      <c r="B495" s="294"/>
      <c r="C495" s="27" t="s">
        <v>34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94"/>
      <c r="U495" s="27" t="s">
        <v>34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4"/>
      <c r="AM495" s="86" t="str">
        <f t="shared" si="16"/>
        <v/>
      </c>
      <c r="AN495" s="121" t="str">
        <f t="shared" si="16"/>
        <v/>
      </c>
      <c r="AO495" s="121" t="str">
        <f t="shared" si="16"/>
        <v/>
      </c>
      <c r="AP495" s="121" t="str">
        <f t="shared" si="16"/>
        <v/>
      </c>
      <c r="AQ495" s="87" t="str">
        <f t="shared" si="16"/>
        <v/>
      </c>
      <c r="AR495" s="37"/>
      <c r="AS495" s="233"/>
      <c r="AT495" s="37"/>
    </row>
    <row r="496" spans="2:46" ht="13.5" customHeight="1" x14ac:dyDescent="0.15">
      <c r="B496" s="294"/>
      <c r="C496" s="27" t="s">
        <v>36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94"/>
      <c r="U496" s="27" t="s">
        <v>36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4"/>
      <c r="AM496" s="86" t="str">
        <f t="shared" si="16"/>
        <v/>
      </c>
      <c r="AN496" s="121" t="str">
        <f t="shared" si="16"/>
        <v/>
      </c>
      <c r="AO496" s="121" t="str">
        <f t="shared" si="16"/>
        <v/>
      </c>
      <c r="AP496" s="121" t="str">
        <f t="shared" si="16"/>
        <v/>
      </c>
      <c r="AQ496" s="87" t="str">
        <f t="shared" si="16"/>
        <v/>
      </c>
      <c r="AR496" s="37"/>
      <c r="AS496" s="233"/>
      <c r="AT496" s="37"/>
    </row>
    <row r="497" spans="2:46" ht="13.5" customHeight="1" thickBot="1" x14ac:dyDescent="0.2">
      <c r="B497" s="295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95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5"/>
      <c r="AM497" s="122" t="str">
        <f t="shared" si="16"/>
        <v/>
      </c>
      <c r="AN497" s="123" t="str">
        <f t="shared" si="16"/>
        <v/>
      </c>
      <c r="AO497" s="123" t="str">
        <f t="shared" si="16"/>
        <v/>
      </c>
      <c r="AP497" s="123" t="str">
        <f t="shared" si="16"/>
        <v/>
      </c>
      <c r="AQ497" s="124" t="str">
        <f t="shared" si="16"/>
        <v/>
      </c>
      <c r="AR497" s="37"/>
      <c r="AS497" s="233"/>
      <c r="AT497" s="37"/>
    </row>
    <row r="498" spans="2:46" ht="13.5" customHeight="1" thickBot="1" x14ac:dyDescent="0.2">
      <c r="B498" s="293" t="s">
        <v>163</v>
      </c>
      <c r="C498" s="25" t="s">
        <v>32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93" t="s">
        <v>163</v>
      </c>
      <c r="U498" s="25" t="s">
        <v>32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3" t="s">
        <v>163</v>
      </c>
      <c r="AM498" s="119" t="str">
        <f t="shared" si="16"/>
        <v/>
      </c>
      <c r="AN498" s="95" t="str">
        <f t="shared" si="16"/>
        <v/>
      </c>
      <c r="AO498" s="95" t="str">
        <f t="shared" si="16"/>
        <v/>
      </c>
      <c r="AP498" s="95" t="str">
        <f t="shared" si="16"/>
        <v/>
      </c>
      <c r="AQ498" s="120" t="str">
        <f t="shared" si="16"/>
        <v/>
      </c>
      <c r="AR498" s="37"/>
      <c r="AS498" s="233"/>
      <c r="AT498" s="37"/>
    </row>
    <row r="499" spans="2:46" ht="13.5" customHeight="1" x14ac:dyDescent="0.15">
      <c r="B499" s="294"/>
      <c r="C499" s="27" t="s">
        <v>33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94"/>
      <c r="U499" s="27" t="s">
        <v>33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4"/>
      <c r="AM499" s="86" t="str">
        <f t="shared" si="16"/>
        <v/>
      </c>
      <c r="AN499" s="121" t="str">
        <f t="shared" si="16"/>
        <v/>
      </c>
      <c r="AO499" s="121" t="str">
        <f t="shared" si="16"/>
        <v/>
      </c>
      <c r="AP499" s="121" t="str">
        <f t="shared" si="16"/>
        <v/>
      </c>
      <c r="AQ499" s="87" t="str">
        <f t="shared" si="16"/>
        <v/>
      </c>
      <c r="AR499" s="37"/>
      <c r="AS499" s="233"/>
      <c r="AT499" s="37"/>
    </row>
    <row r="500" spans="2:46" ht="13.5" customHeight="1" x14ac:dyDescent="0.15">
      <c r="B500" s="294"/>
      <c r="C500" s="27" t="s">
        <v>34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94"/>
      <c r="U500" s="27" t="s">
        <v>34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4"/>
      <c r="AM500" s="86" t="str">
        <f t="shared" si="16"/>
        <v/>
      </c>
      <c r="AN500" s="121" t="str">
        <f t="shared" si="16"/>
        <v/>
      </c>
      <c r="AO500" s="121" t="str">
        <f t="shared" si="16"/>
        <v/>
      </c>
      <c r="AP500" s="121" t="str">
        <f t="shared" si="16"/>
        <v/>
      </c>
      <c r="AQ500" s="87" t="str">
        <f t="shared" si="16"/>
        <v/>
      </c>
      <c r="AR500" s="37"/>
      <c r="AS500" s="233"/>
      <c r="AT500" s="37"/>
    </row>
    <row r="501" spans="2:46" ht="13.5" customHeight="1" x14ac:dyDescent="0.15">
      <c r="B501" s="294"/>
      <c r="C501" s="27" t="s">
        <v>36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94"/>
      <c r="U501" s="27" t="s">
        <v>36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4"/>
      <c r="AM501" s="86" t="str">
        <f t="shared" si="16"/>
        <v/>
      </c>
      <c r="AN501" s="121" t="str">
        <f t="shared" si="16"/>
        <v/>
      </c>
      <c r="AO501" s="121" t="str">
        <f t="shared" si="16"/>
        <v/>
      </c>
      <c r="AP501" s="121" t="str">
        <f t="shared" si="16"/>
        <v/>
      </c>
      <c r="AQ501" s="87" t="str">
        <f t="shared" si="16"/>
        <v/>
      </c>
      <c r="AR501" s="37"/>
      <c r="AS501" s="233"/>
      <c r="AT501" s="37"/>
    </row>
    <row r="502" spans="2:46" ht="13.5" customHeight="1" thickBot="1" x14ac:dyDescent="0.2">
      <c r="B502" s="295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95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5"/>
      <c r="AM502" s="122" t="str">
        <f t="shared" si="16"/>
        <v/>
      </c>
      <c r="AN502" s="123" t="str">
        <f t="shared" si="16"/>
        <v/>
      </c>
      <c r="AO502" s="123" t="str">
        <f t="shared" si="16"/>
        <v/>
      </c>
      <c r="AP502" s="123" t="str">
        <f t="shared" si="16"/>
        <v/>
      </c>
      <c r="AQ502" s="124" t="str">
        <f t="shared" si="16"/>
        <v/>
      </c>
      <c r="AR502" s="37"/>
      <c r="AS502" s="233"/>
      <c r="AT502" s="37"/>
    </row>
    <row r="503" spans="2:46" ht="13.5" customHeight="1" thickBot="1" x14ac:dyDescent="0.2">
      <c r="B503" s="293" t="s">
        <v>164</v>
      </c>
      <c r="C503" s="25" t="s">
        <v>32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93" t="s">
        <v>164</v>
      </c>
      <c r="U503" s="25" t="s">
        <v>32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3" t="s">
        <v>164</v>
      </c>
      <c r="AM503" s="119" t="str">
        <f t="shared" si="16"/>
        <v/>
      </c>
      <c r="AN503" s="95" t="str">
        <f t="shared" si="16"/>
        <v/>
      </c>
      <c r="AO503" s="95" t="str">
        <f t="shared" si="16"/>
        <v/>
      </c>
      <c r="AP503" s="95" t="str">
        <f t="shared" si="16"/>
        <v/>
      </c>
      <c r="AQ503" s="120" t="str">
        <f t="shared" si="16"/>
        <v/>
      </c>
      <c r="AR503" s="37"/>
      <c r="AS503" s="233"/>
      <c r="AT503" s="37"/>
    </row>
    <row r="504" spans="2:46" ht="13.5" customHeight="1" x14ac:dyDescent="0.15">
      <c r="B504" s="294"/>
      <c r="C504" s="27" t="s">
        <v>33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94"/>
      <c r="U504" s="27" t="s">
        <v>33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4"/>
      <c r="AM504" s="86" t="str">
        <f t="shared" si="16"/>
        <v/>
      </c>
      <c r="AN504" s="121" t="str">
        <f t="shared" si="16"/>
        <v/>
      </c>
      <c r="AO504" s="121" t="str">
        <f t="shared" si="16"/>
        <v/>
      </c>
      <c r="AP504" s="121" t="str">
        <f t="shared" si="16"/>
        <v/>
      </c>
      <c r="AQ504" s="87" t="str">
        <f t="shared" si="16"/>
        <v/>
      </c>
      <c r="AR504" s="37"/>
      <c r="AS504" s="233"/>
      <c r="AT504" s="37"/>
    </row>
    <row r="505" spans="2:46" ht="13.5" customHeight="1" x14ac:dyDescent="0.15">
      <c r="B505" s="294"/>
      <c r="C505" s="27" t="s">
        <v>34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94"/>
      <c r="U505" s="27" t="s">
        <v>34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4"/>
      <c r="AM505" s="86" t="str">
        <f t="shared" si="16"/>
        <v/>
      </c>
      <c r="AN505" s="121" t="str">
        <f t="shared" si="16"/>
        <v/>
      </c>
      <c r="AO505" s="121" t="str">
        <f t="shared" si="16"/>
        <v/>
      </c>
      <c r="AP505" s="121" t="str">
        <f t="shared" si="16"/>
        <v/>
      </c>
      <c r="AQ505" s="87" t="str">
        <f t="shared" si="16"/>
        <v/>
      </c>
      <c r="AR505" s="37"/>
      <c r="AS505" s="233"/>
      <c r="AT505" s="37"/>
    </row>
    <row r="506" spans="2:46" ht="13.5" customHeight="1" x14ac:dyDescent="0.15">
      <c r="B506" s="294"/>
      <c r="C506" s="27" t="s">
        <v>36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94"/>
      <c r="U506" s="27" t="s">
        <v>36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4"/>
      <c r="AM506" s="86" t="str">
        <f t="shared" si="16"/>
        <v/>
      </c>
      <c r="AN506" s="121" t="str">
        <f t="shared" si="16"/>
        <v/>
      </c>
      <c r="AO506" s="121" t="str">
        <f t="shared" si="16"/>
        <v/>
      </c>
      <c r="AP506" s="121" t="str">
        <f t="shared" si="16"/>
        <v/>
      </c>
      <c r="AQ506" s="87" t="str">
        <f t="shared" si="16"/>
        <v/>
      </c>
      <c r="AR506" s="37"/>
      <c r="AS506" s="233"/>
      <c r="AT506" s="37"/>
    </row>
    <row r="507" spans="2:46" ht="13.5" customHeight="1" thickBot="1" x14ac:dyDescent="0.2">
      <c r="B507" s="295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95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5"/>
      <c r="AM507" s="122" t="str">
        <f t="shared" si="16"/>
        <v/>
      </c>
      <c r="AN507" s="123" t="str">
        <f t="shared" si="16"/>
        <v/>
      </c>
      <c r="AO507" s="123" t="str">
        <f t="shared" si="16"/>
        <v/>
      </c>
      <c r="AP507" s="123" t="str">
        <f t="shared" si="16"/>
        <v/>
      </c>
      <c r="AQ507" s="124" t="str">
        <f t="shared" si="16"/>
        <v/>
      </c>
      <c r="AR507" s="37"/>
      <c r="AS507" s="233"/>
      <c r="AT507" s="37"/>
    </row>
    <row r="508" spans="2:46" ht="13.5" customHeight="1" thickBot="1" x14ac:dyDescent="0.2">
      <c r="B508" s="293" t="s">
        <v>165</v>
      </c>
      <c r="C508" s="25" t="s">
        <v>32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93" t="s">
        <v>165</v>
      </c>
      <c r="U508" s="25" t="s">
        <v>32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3" t="s">
        <v>165</v>
      </c>
      <c r="AM508" s="119" t="str">
        <f t="shared" si="16"/>
        <v/>
      </c>
      <c r="AN508" s="95" t="str">
        <f t="shared" si="16"/>
        <v/>
      </c>
      <c r="AO508" s="95" t="str">
        <f t="shared" si="16"/>
        <v/>
      </c>
      <c r="AP508" s="95" t="str">
        <f t="shared" si="16"/>
        <v/>
      </c>
      <c r="AQ508" s="120" t="str">
        <f t="shared" si="16"/>
        <v/>
      </c>
      <c r="AR508" s="37"/>
      <c r="AS508" s="233"/>
      <c r="AT508" s="37"/>
    </row>
    <row r="509" spans="2:46" ht="13.5" customHeight="1" x14ac:dyDescent="0.15">
      <c r="B509" s="294"/>
      <c r="C509" s="27" t="s">
        <v>33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94"/>
      <c r="U509" s="27" t="s">
        <v>33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4"/>
      <c r="AM509" s="86" t="str">
        <f t="shared" si="16"/>
        <v/>
      </c>
      <c r="AN509" s="121" t="str">
        <f t="shared" si="16"/>
        <v/>
      </c>
      <c r="AO509" s="121" t="str">
        <f t="shared" si="16"/>
        <v/>
      </c>
      <c r="AP509" s="121" t="str">
        <f t="shared" si="16"/>
        <v/>
      </c>
      <c r="AQ509" s="87" t="str">
        <f t="shared" si="16"/>
        <v/>
      </c>
      <c r="AR509" s="37"/>
      <c r="AS509" s="233"/>
      <c r="AT509" s="37"/>
    </row>
    <row r="510" spans="2:46" ht="13.5" customHeight="1" x14ac:dyDescent="0.15">
      <c r="B510" s="294"/>
      <c r="C510" s="27" t="s">
        <v>34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94"/>
      <c r="U510" s="27" t="s">
        <v>34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4"/>
      <c r="AM510" s="86" t="str">
        <f t="shared" si="16"/>
        <v/>
      </c>
      <c r="AN510" s="121" t="str">
        <f t="shared" si="16"/>
        <v/>
      </c>
      <c r="AO510" s="121" t="str">
        <f t="shared" si="16"/>
        <v/>
      </c>
      <c r="AP510" s="121" t="str">
        <f t="shared" si="16"/>
        <v/>
      </c>
      <c r="AQ510" s="87" t="str">
        <f t="shared" si="16"/>
        <v/>
      </c>
      <c r="AR510" s="37"/>
      <c r="AS510" s="233"/>
      <c r="AT510" s="37"/>
    </row>
    <row r="511" spans="2:46" ht="13.5" customHeight="1" x14ac:dyDescent="0.15">
      <c r="B511" s="294"/>
      <c r="C511" s="27" t="s">
        <v>36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94"/>
      <c r="U511" s="27" t="s">
        <v>36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4"/>
      <c r="AM511" s="86" t="str">
        <f t="shared" si="16"/>
        <v/>
      </c>
      <c r="AN511" s="121" t="str">
        <f t="shared" si="16"/>
        <v/>
      </c>
      <c r="AO511" s="121" t="str">
        <f t="shared" si="16"/>
        <v/>
      </c>
      <c r="AP511" s="121" t="str">
        <f t="shared" si="16"/>
        <v/>
      </c>
      <c r="AQ511" s="87" t="str">
        <f t="shared" si="16"/>
        <v/>
      </c>
      <c r="AR511" s="37"/>
      <c r="AS511" s="233"/>
      <c r="AT511" s="37"/>
    </row>
    <row r="512" spans="2:46" ht="13.5" customHeight="1" thickBot="1" x14ac:dyDescent="0.2">
      <c r="B512" s="295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95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5"/>
      <c r="AM512" s="122" t="str">
        <f t="shared" si="16"/>
        <v/>
      </c>
      <c r="AN512" s="123" t="str">
        <f t="shared" si="16"/>
        <v/>
      </c>
      <c r="AO512" s="123" t="str">
        <f t="shared" si="16"/>
        <v/>
      </c>
      <c r="AP512" s="123" t="str">
        <f t="shared" si="16"/>
        <v/>
      </c>
      <c r="AQ512" s="124" t="str">
        <f t="shared" si="16"/>
        <v/>
      </c>
      <c r="AR512" s="37"/>
      <c r="AS512" s="233"/>
      <c r="AT512" s="37"/>
    </row>
    <row r="513" spans="2:46" ht="13.5" customHeight="1" thickBot="1" x14ac:dyDescent="0.2">
      <c r="B513" s="293" t="s">
        <v>166</v>
      </c>
      <c r="C513" s="25" t="s">
        <v>32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93" t="s">
        <v>166</v>
      </c>
      <c r="U513" s="25" t="s">
        <v>32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3" t="s">
        <v>166</v>
      </c>
      <c r="AM513" s="119" t="str">
        <f t="shared" si="16"/>
        <v/>
      </c>
      <c r="AN513" s="95" t="str">
        <f t="shared" si="16"/>
        <v/>
      </c>
      <c r="AO513" s="95" t="str">
        <f t="shared" si="16"/>
        <v/>
      </c>
      <c r="AP513" s="95" t="str">
        <f t="shared" si="16"/>
        <v/>
      </c>
      <c r="AQ513" s="120" t="str">
        <f t="shared" si="16"/>
        <v/>
      </c>
      <c r="AR513" s="37"/>
      <c r="AS513" s="233"/>
      <c r="AT513" s="37"/>
    </row>
    <row r="514" spans="2:46" ht="13.5" customHeight="1" x14ac:dyDescent="0.15">
      <c r="B514" s="294"/>
      <c r="C514" s="27" t="s">
        <v>33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94"/>
      <c r="U514" s="27" t="s">
        <v>33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4"/>
      <c r="AM514" s="86" t="str">
        <f t="shared" si="16"/>
        <v/>
      </c>
      <c r="AN514" s="121" t="str">
        <f t="shared" si="16"/>
        <v/>
      </c>
      <c r="AO514" s="121" t="str">
        <f t="shared" si="16"/>
        <v/>
      </c>
      <c r="AP514" s="121" t="str">
        <f t="shared" si="16"/>
        <v/>
      </c>
      <c r="AQ514" s="87" t="str">
        <f t="shared" si="16"/>
        <v/>
      </c>
      <c r="AR514" s="37"/>
      <c r="AS514" s="233"/>
      <c r="AT514" s="37"/>
    </row>
    <row r="515" spans="2:46" ht="13.5" customHeight="1" x14ac:dyDescent="0.15">
      <c r="B515" s="294"/>
      <c r="C515" s="27" t="s">
        <v>34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94"/>
      <c r="U515" s="27" t="s">
        <v>34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4"/>
      <c r="AM515" s="86" t="str">
        <f t="shared" si="16"/>
        <v/>
      </c>
      <c r="AN515" s="121" t="str">
        <f t="shared" si="16"/>
        <v/>
      </c>
      <c r="AO515" s="121" t="str">
        <f t="shared" si="16"/>
        <v/>
      </c>
      <c r="AP515" s="121" t="str">
        <f t="shared" si="16"/>
        <v/>
      </c>
      <c r="AQ515" s="87" t="str">
        <f t="shared" si="16"/>
        <v/>
      </c>
      <c r="AR515" s="37"/>
      <c r="AS515" s="233"/>
      <c r="AT515" s="37"/>
    </row>
    <row r="516" spans="2:46" ht="13.5" customHeight="1" x14ac:dyDescent="0.15">
      <c r="B516" s="294"/>
      <c r="C516" s="27" t="s">
        <v>36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94"/>
      <c r="U516" s="27" t="s">
        <v>36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4"/>
      <c r="AM516" s="86" t="str">
        <f t="shared" si="16"/>
        <v/>
      </c>
      <c r="AN516" s="121" t="str">
        <f t="shared" si="16"/>
        <v/>
      </c>
      <c r="AO516" s="121" t="str">
        <f t="shared" si="16"/>
        <v/>
      </c>
      <c r="AP516" s="121" t="str">
        <f t="shared" si="16"/>
        <v/>
      </c>
      <c r="AQ516" s="87" t="str">
        <f t="shared" si="16"/>
        <v/>
      </c>
      <c r="AR516" s="37"/>
      <c r="AS516" s="233"/>
      <c r="AT516" s="37"/>
    </row>
    <row r="517" spans="2:46" ht="13.5" customHeight="1" thickBot="1" x14ac:dyDescent="0.2">
      <c r="B517" s="295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95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5"/>
      <c r="AM517" s="122" t="str">
        <f t="shared" si="16"/>
        <v/>
      </c>
      <c r="AN517" s="123" t="str">
        <f t="shared" si="16"/>
        <v/>
      </c>
      <c r="AO517" s="123" t="str">
        <f t="shared" si="16"/>
        <v/>
      </c>
      <c r="AP517" s="123" t="str">
        <f t="shared" si="16"/>
        <v/>
      </c>
      <c r="AQ517" s="124" t="str">
        <f t="shared" si="16"/>
        <v/>
      </c>
      <c r="AR517" s="37"/>
      <c r="AS517" s="233"/>
      <c r="AT517" s="37"/>
    </row>
    <row r="518" spans="2:46" ht="13.5" customHeight="1" thickBot="1" x14ac:dyDescent="0.2">
      <c r="B518" s="293" t="s">
        <v>167</v>
      </c>
      <c r="C518" s="25" t="s">
        <v>32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93" t="s">
        <v>167</v>
      </c>
      <c r="U518" s="25" t="s">
        <v>32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3" t="s">
        <v>167</v>
      </c>
      <c r="AM518" s="119" t="str">
        <f t="shared" si="16"/>
        <v/>
      </c>
      <c r="AN518" s="95" t="str">
        <f t="shared" si="16"/>
        <v/>
      </c>
      <c r="AO518" s="95" t="str">
        <f t="shared" si="16"/>
        <v/>
      </c>
      <c r="AP518" s="95" t="str">
        <f t="shared" si="16"/>
        <v/>
      </c>
      <c r="AQ518" s="120" t="str">
        <f t="shared" si="16"/>
        <v/>
      </c>
      <c r="AR518" s="37"/>
      <c r="AS518" s="233"/>
      <c r="AT518" s="37"/>
    </row>
    <row r="519" spans="2:46" ht="13.5" customHeight="1" x14ac:dyDescent="0.15">
      <c r="B519" s="294"/>
      <c r="C519" s="27" t="s">
        <v>33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94"/>
      <c r="U519" s="27" t="s">
        <v>33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4"/>
      <c r="AM519" s="86" t="str">
        <f t="shared" si="16"/>
        <v/>
      </c>
      <c r="AN519" s="121" t="str">
        <f t="shared" si="16"/>
        <v/>
      </c>
      <c r="AO519" s="121" t="str">
        <f t="shared" si="16"/>
        <v/>
      </c>
      <c r="AP519" s="121" t="str">
        <f t="shared" si="16"/>
        <v/>
      </c>
      <c r="AQ519" s="87" t="str">
        <f t="shared" si="16"/>
        <v/>
      </c>
      <c r="AR519" s="37"/>
      <c r="AS519" s="233"/>
      <c r="AT519" s="37"/>
    </row>
    <row r="520" spans="2:46" ht="13.5" customHeight="1" x14ac:dyDescent="0.15">
      <c r="B520" s="294"/>
      <c r="C520" s="27" t="s">
        <v>34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94"/>
      <c r="U520" s="27" t="s">
        <v>34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4"/>
      <c r="AM520" s="86" t="str">
        <f t="shared" si="16"/>
        <v/>
      </c>
      <c r="AN520" s="121" t="str">
        <f t="shared" si="16"/>
        <v/>
      </c>
      <c r="AO520" s="121" t="str">
        <f t="shared" si="16"/>
        <v/>
      </c>
      <c r="AP520" s="121" t="str">
        <f t="shared" si="16"/>
        <v/>
      </c>
      <c r="AQ520" s="87" t="str">
        <f t="shared" si="16"/>
        <v/>
      </c>
      <c r="AR520" s="37"/>
      <c r="AS520" s="233"/>
      <c r="AT520" s="37"/>
    </row>
    <row r="521" spans="2:46" ht="13.5" customHeight="1" x14ac:dyDescent="0.15">
      <c r="B521" s="294"/>
      <c r="C521" s="27" t="s">
        <v>36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94"/>
      <c r="U521" s="27" t="s">
        <v>36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4"/>
      <c r="AM521" s="86" t="str">
        <f t="shared" si="16"/>
        <v/>
      </c>
      <c r="AN521" s="121" t="str">
        <f t="shared" si="16"/>
        <v/>
      </c>
      <c r="AO521" s="121" t="str">
        <f t="shared" si="16"/>
        <v/>
      </c>
      <c r="AP521" s="121" t="str">
        <f t="shared" si="16"/>
        <v/>
      </c>
      <c r="AQ521" s="87" t="str">
        <f t="shared" si="16"/>
        <v/>
      </c>
      <c r="AR521" s="37"/>
      <c r="AS521" s="233"/>
      <c r="AT521" s="37"/>
    </row>
    <row r="522" spans="2:46" ht="13.5" customHeight="1" thickBot="1" x14ac:dyDescent="0.2">
      <c r="B522" s="295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95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5"/>
      <c r="AM522" s="122" t="str">
        <f t="shared" si="16"/>
        <v/>
      </c>
      <c r="AN522" s="123" t="str">
        <f t="shared" si="16"/>
        <v/>
      </c>
      <c r="AO522" s="123" t="str">
        <f t="shared" si="16"/>
        <v/>
      </c>
      <c r="AP522" s="123" t="str">
        <f t="shared" si="16"/>
        <v/>
      </c>
      <c r="AQ522" s="124" t="str">
        <f t="shared" si="16"/>
        <v/>
      </c>
      <c r="AR522" s="37"/>
      <c r="AS522" s="233"/>
      <c r="AT522" s="37"/>
    </row>
    <row r="523" spans="2:46" ht="13.5" customHeight="1" thickBot="1" x14ac:dyDescent="0.2">
      <c r="B523" s="293" t="s">
        <v>168</v>
      </c>
      <c r="C523" s="25" t="s">
        <v>32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93" t="s">
        <v>168</v>
      </c>
      <c r="U523" s="25" t="s">
        <v>32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3" t="s">
        <v>168</v>
      </c>
      <c r="AM523" s="119" t="str">
        <f t="shared" si="16"/>
        <v/>
      </c>
      <c r="AN523" s="95" t="str">
        <f t="shared" si="16"/>
        <v/>
      </c>
      <c r="AO523" s="95" t="str">
        <f t="shared" si="16"/>
        <v/>
      </c>
      <c r="AP523" s="95" t="str">
        <f t="shared" si="16"/>
        <v/>
      </c>
      <c r="AQ523" s="120" t="str">
        <f t="shared" si="16"/>
        <v/>
      </c>
      <c r="AR523" s="37"/>
      <c r="AS523" s="233"/>
      <c r="AT523" s="37"/>
    </row>
    <row r="524" spans="2:46" ht="13.5" customHeight="1" x14ac:dyDescent="0.15">
      <c r="B524" s="294"/>
      <c r="C524" s="27" t="s">
        <v>33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94"/>
      <c r="U524" s="27" t="s">
        <v>33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4"/>
      <c r="AM524" s="86" t="str">
        <f t="shared" si="16"/>
        <v/>
      </c>
      <c r="AN524" s="121" t="str">
        <f t="shared" si="16"/>
        <v/>
      </c>
      <c r="AO524" s="121" t="str">
        <f t="shared" si="16"/>
        <v/>
      </c>
      <c r="AP524" s="121" t="str">
        <f t="shared" si="16"/>
        <v/>
      </c>
      <c r="AQ524" s="87" t="str">
        <f t="shared" si="16"/>
        <v/>
      </c>
      <c r="AR524" s="37"/>
      <c r="AS524" s="233"/>
      <c r="AT524" s="37"/>
    </row>
    <row r="525" spans="2:46" ht="13.5" customHeight="1" x14ac:dyDescent="0.15">
      <c r="B525" s="294"/>
      <c r="C525" s="27" t="s">
        <v>34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94"/>
      <c r="U525" s="27" t="s">
        <v>34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4"/>
      <c r="AM525" s="86" t="str">
        <f t="shared" si="16"/>
        <v/>
      </c>
      <c r="AN525" s="121" t="str">
        <f t="shared" si="16"/>
        <v/>
      </c>
      <c r="AO525" s="121" t="str">
        <f t="shared" si="16"/>
        <v/>
      </c>
      <c r="AP525" s="121" t="str">
        <f t="shared" si="16"/>
        <v/>
      </c>
      <c r="AQ525" s="87" t="str">
        <f t="shared" si="16"/>
        <v/>
      </c>
      <c r="AR525" s="37"/>
      <c r="AS525" s="233"/>
      <c r="AT525" s="37"/>
    </row>
    <row r="526" spans="2:46" ht="13.5" customHeight="1" x14ac:dyDescent="0.15">
      <c r="B526" s="294"/>
      <c r="C526" s="27" t="s">
        <v>36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94"/>
      <c r="U526" s="27" t="s">
        <v>36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4"/>
      <c r="AM526" s="86" t="str">
        <f t="shared" si="16"/>
        <v/>
      </c>
      <c r="AN526" s="121" t="str">
        <f t="shared" si="16"/>
        <v/>
      </c>
      <c r="AO526" s="121" t="str">
        <f t="shared" si="16"/>
        <v/>
      </c>
      <c r="AP526" s="121" t="str">
        <f t="shared" si="16"/>
        <v/>
      </c>
      <c r="AQ526" s="87" t="str">
        <f t="shared" si="16"/>
        <v/>
      </c>
      <c r="AR526" s="37"/>
      <c r="AS526" s="233"/>
      <c r="AT526" s="37"/>
    </row>
    <row r="527" spans="2:46" ht="13.5" customHeight="1" thickBot="1" x14ac:dyDescent="0.2">
      <c r="B527" s="295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95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5"/>
      <c r="AM527" s="122" t="str">
        <f t="shared" si="16"/>
        <v/>
      </c>
      <c r="AN527" s="123" t="str">
        <f t="shared" si="16"/>
        <v/>
      </c>
      <c r="AO527" s="123" t="str">
        <f t="shared" si="16"/>
        <v/>
      </c>
      <c r="AP527" s="123" t="str">
        <f t="shared" si="16"/>
        <v/>
      </c>
      <c r="AQ527" s="124" t="str">
        <f t="shared" si="16"/>
        <v/>
      </c>
      <c r="AR527" s="37"/>
      <c r="AS527" s="233"/>
      <c r="AT527" s="37"/>
    </row>
    <row r="528" spans="2:46" ht="13.5" customHeight="1" thickBot="1" x14ac:dyDescent="0.2">
      <c r="B528" s="293" t="s">
        <v>169</v>
      </c>
      <c r="C528" s="25" t="s">
        <v>32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93" t="s">
        <v>169</v>
      </c>
      <c r="U528" s="25" t="s">
        <v>32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3" t="s">
        <v>169</v>
      </c>
      <c r="AM528" s="119" t="str">
        <f t="shared" si="16"/>
        <v/>
      </c>
      <c r="AN528" s="95" t="str">
        <f t="shared" si="16"/>
        <v/>
      </c>
      <c r="AO528" s="95" t="str">
        <f t="shared" si="16"/>
        <v/>
      </c>
      <c r="AP528" s="95" t="str">
        <f t="shared" si="16"/>
        <v/>
      </c>
      <c r="AQ528" s="120" t="str">
        <f t="shared" si="16"/>
        <v/>
      </c>
      <c r="AR528" s="37"/>
      <c r="AS528" s="233"/>
      <c r="AT528" s="37"/>
    </row>
    <row r="529" spans="2:46" ht="13.5" customHeight="1" x14ac:dyDescent="0.15">
      <c r="B529" s="294"/>
      <c r="C529" s="27" t="s">
        <v>33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94"/>
      <c r="U529" s="27" t="s">
        <v>33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4"/>
      <c r="AM529" s="86" t="str">
        <f t="shared" si="16"/>
        <v/>
      </c>
      <c r="AN529" s="121" t="str">
        <f t="shared" si="16"/>
        <v/>
      </c>
      <c r="AO529" s="121" t="str">
        <f t="shared" si="16"/>
        <v/>
      </c>
      <c r="AP529" s="121" t="str">
        <f t="shared" si="16"/>
        <v/>
      </c>
      <c r="AQ529" s="87" t="str">
        <f t="shared" si="16"/>
        <v/>
      </c>
      <c r="AR529" s="37"/>
      <c r="AS529" s="233"/>
      <c r="AT529" s="37"/>
    </row>
    <row r="530" spans="2:46" ht="13.5" customHeight="1" x14ac:dyDescent="0.15">
      <c r="B530" s="294"/>
      <c r="C530" s="27" t="s">
        <v>34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94"/>
      <c r="U530" s="27" t="s">
        <v>34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4"/>
      <c r="AM530" s="86" t="str">
        <f t="shared" si="16"/>
        <v/>
      </c>
      <c r="AN530" s="121" t="str">
        <f t="shared" si="16"/>
        <v/>
      </c>
      <c r="AO530" s="121" t="str">
        <f t="shared" si="16"/>
        <v/>
      </c>
      <c r="AP530" s="121" t="str">
        <f t="shared" si="16"/>
        <v/>
      </c>
      <c r="AQ530" s="87" t="str">
        <f t="shared" si="16"/>
        <v/>
      </c>
      <c r="AR530" s="37"/>
      <c r="AS530" s="233"/>
      <c r="AT530" s="37"/>
    </row>
    <row r="531" spans="2:46" ht="13.5" customHeight="1" x14ac:dyDescent="0.15">
      <c r="B531" s="294"/>
      <c r="C531" s="27" t="s">
        <v>36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94"/>
      <c r="U531" s="27" t="s">
        <v>36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4"/>
      <c r="AM531" s="86" t="str">
        <f t="shared" si="16"/>
        <v/>
      </c>
      <c r="AN531" s="121" t="str">
        <f t="shared" si="16"/>
        <v/>
      </c>
      <c r="AO531" s="121" t="str">
        <f t="shared" si="16"/>
        <v/>
      </c>
      <c r="AP531" s="121" t="str">
        <f t="shared" si="16"/>
        <v/>
      </c>
      <c r="AQ531" s="87" t="str">
        <f t="shared" si="16"/>
        <v/>
      </c>
      <c r="AR531" s="37"/>
      <c r="AS531" s="233"/>
      <c r="AT531" s="37"/>
    </row>
    <row r="532" spans="2:46" ht="13.5" customHeight="1" thickBot="1" x14ac:dyDescent="0.2">
      <c r="B532" s="295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95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5"/>
      <c r="AM532" s="122" t="str">
        <f t="shared" si="16"/>
        <v/>
      </c>
      <c r="AN532" s="123" t="str">
        <f t="shared" si="16"/>
        <v/>
      </c>
      <c r="AO532" s="123" t="str">
        <f t="shared" si="16"/>
        <v/>
      </c>
      <c r="AP532" s="123" t="str">
        <f t="shared" si="16"/>
        <v/>
      </c>
      <c r="AQ532" s="124" t="str">
        <f t="shared" si="16"/>
        <v/>
      </c>
      <c r="AR532" s="37"/>
      <c r="AS532" s="233"/>
      <c r="AT532" s="37"/>
    </row>
    <row r="533" spans="2:46" ht="13.5" customHeight="1" thickBot="1" x14ac:dyDescent="0.2">
      <c r="B533" s="293" t="s">
        <v>170</v>
      </c>
      <c r="C533" s="25" t="s">
        <v>32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93" t="s">
        <v>170</v>
      </c>
      <c r="U533" s="25" t="s">
        <v>32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3" t="s">
        <v>170</v>
      </c>
      <c r="AM533" s="119" t="str">
        <f t="shared" si="16"/>
        <v/>
      </c>
      <c r="AN533" s="95" t="str">
        <f t="shared" si="16"/>
        <v/>
      </c>
      <c r="AO533" s="95" t="str">
        <f t="shared" si="16"/>
        <v/>
      </c>
      <c r="AP533" s="95" t="str">
        <f t="shared" si="16"/>
        <v/>
      </c>
      <c r="AQ533" s="120" t="str">
        <f t="shared" si="16"/>
        <v/>
      </c>
      <c r="AR533" s="37"/>
      <c r="AS533" s="233"/>
      <c r="AT533" s="37"/>
    </row>
    <row r="534" spans="2:46" ht="13.5" customHeight="1" x14ac:dyDescent="0.15">
      <c r="B534" s="294"/>
      <c r="C534" s="27" t="s">
        <v>33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94"/>
      <c r="U534" s="27" t="s">
        <v>33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4"/>
      <c r="AM534" s="86" t="str">
        <f t="shared" si="16"/>
        <v/>
      </c>
      <c r="AN534" s="121" t="str">
        <f t="shared" si="16"/>
        <v/>
      </c>
      <c r="AO534" s="121" t="str">
        <f t="shared" si="16"/>
        <v/>
      </c>
      <c r="AP534" s="121" t="str">
        <f t="shared" si="16"/>
        <v/>
      </c>
      <c r="AQ534" s="87" t="str">
        <f t="shared" si="16"/>
        <v/>
      </c>
      <c r="AR534" s="37"/>
      <c r="AS534" s="233"/>
      <c r="AT534" s="37"/>
    </row>
    <row r="535" spans="2:46" ht="13.5" customHeight="1" x14ac:dyDescent="0.15">
      <c r="B535" s="294"/>
      <c r="C535" s="27" t="s">
        <v>34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94"/>
      <c r="U535" s="27" t="s">
        <v>34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4"/>
      <c r="AM535" s="86" t="str">
        <f t="shared" si="16"/>
        <v/>
      </c>
      <c r="AN535" s="121" t="str">
        <f t="shared" si="16"/>
        <v/>
      </c>
      <c r="AO535" s="121" t="str">
        <f t="shared" si="16"/>
        <v/>
      </c>
      <c r="AP535" s="121" t="str">
        <f t="shared" si="16"/>
        <v/>
      </c>
      <c r="AQ535" s="87" t="str">
        <f t="shared" si="16"/>
        <v/>
      </c>
      <c r="AR535" s="37"/>
      <c r="AS535" s="233"/>
      <c r="AT535" s="37"/>
    </row>
    <row r="536" spans="2:46" ht="13.5" customHeight="1" x14ac:dyDescent="0.15">
      <c r="B536" s="294"/>
      <c r="C536" s="27" t="s">
        <v>36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94"/>
      <c r="U536" s="27" t="s">
        <v>36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4"/>
      <c r="AM536" s="86" t="str">
        <f t="shared" si="16"/>
        <v/>
      </c>
      <c r="AN536" s="121" t="str">
        <f t="shared" si="16"/>
        <v/>
      </c>
      <c r="AO536" s="121" t="str">
        <f t="shared" si="16"/>
        <v/>
      </c>
      <c r="AP536" s="121" t="str">
        <f t="shared" si="16"/>
        <v/>
      </c>
      <c r="AQ536" s="87" t="str">
        <f t="shared" si="16"/>
        <v/>
      </c>
      <c r="AR536" s="37"/>
      <c r="AS536" s="233"/>
      <c r="AT536" s="37"/>
    </row>
    <row r="537" spans="2:46" ht="13.5" customHeight="1" thickBot="1" x14ac:dyDescent="0.2">
      <c r="B537" s="295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95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5"/>
      <c r="AM537" s="122" t="str">
        <f t="shared" si="16"/>
        <v/>
      </c>
      <c r="AN537" s="123" t="str">
        <f t="shared" si="16"/>
        <v/>
      </c>
      <c r="AO537" s="123" t="str">
        <f t="shared" si="16"/>
        <v/>
      </c>
      <c r="AP537" s="123" t="str">
        <f t="shared" si="16"/>
        <v/>
      </c>
      <c r="AQ537" s="124" t="str">
        <f t="shared" si="16"/>
        <v/>
      </c>
      <c r="AR537" s="37"/>
      <c r="AS537" s="233"/>
      <c r="AT537" s="37"/>
    </row>
    <row r="538" spans="2:46" ht="13.5" customHeight="1" thickBot="1" x14ac:dyDescent="0.2">
      <c r="B538" s="293" t="s">
        <v>171</v>
      </c>
      <c r="C538" s="25" t="s">
        <v>32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93" t="s">
        <v>171</v>
      </c>
      <c r="U538" s="25" t="s">
        <v>32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3" t="s">
        <v>171</v>
      </c>
      <c r="AM538" s="119" t="str">
        <f t="shared" si="16"/>
        <v/>
      </c>
      <c r="AN538" s="95" t="str">
        <f t="shared" si="16"/>
        <v/>
      </c>
      <c r="AO538" s="95" t="str">
        <f t="shared" si="16"/>
        <v/>
      </c>
      <c r="AP538" s="95" t="str">
        <f t="shared" si="16"/>
        <v/>
      </c>
      <c r="AQ538" s="120" t="str">
        <f t="shared" si="16"/>
        <v/>
      </c>
      <c r="AR538" s="37"/>
      <c r="AS538" s="233"/>
      <c r="AT538" s="37"/>
    </row>
    <row r="539" spans="2:46" ht="13.5" customHeight="1" x14ac:dyDescent="0.15">
      <c r="B539" s="294"/>
      <c r="C539" s="27" t="s">
        <v>33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94"/>
      <c r="U539" s="27" t="s">
        <v>33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4"/>
      <c r="AM539" s="86" t="str">
        <f t="shared" si="16"/>
        <v/>
      </c>
      <c r="AN539" s="121" t="str">
        <f t="shared" si="16"/>
        <v/>
      </c>
      <c r="AO539" s="121" t="str">
        <f t="shared" si="16"/>
        <v/>
      </c>
      <c r="AP539" s="121" t="str">
        <f t="shared" si="16"/>
        <v/>
      </c>
      <c r="AQ539" s="87" t="str">
        <f t="shared" si="16"/>
        <v/>
      </c>
      <c r="AR539" s="37"/>
      <c r="AS539" s="233"/>
      <c r="AT539" s="37"/>
    </row>
    <row r="540" spans="2:46" ht="13.5" customHeight="1" x14ac:dyDescent="0.15">
      <c r="B540" s="294"/>
      <c r="C540" s="27" t="s">
        <v>34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94"/>
      <c r="U540" s="27" t="s">
        <v>34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4"/>
      <c r="AM540" s="86" t="str">
        <f t="shared" si="16"/>
        <v/>
      </c>
      <c r="AN540" s="121" t="str">
        <f t="shared" si="16"/>
        <v/>
      </c>
      <c r="AO540" s="121" t="str">
        <f t="shared" si="16"/>
        <v/>
      </c>
      <c r="AP540" s="121" t="str">
        <f t="shared" si="16"/>
        <v/>
      </c>
      <c r="AQ540" s="87" t="str">
        <f t="shared" si="16"/>
        <v/>
      </c>
      <c r="AR540" s="37"/>
      <c r="AS540" s="233"/>
      <c r="AT540" s="37"/>
    </row>
    <row r="541" spans="2:46" ht="13.5" customHeight="1" x14ac:dyDescent="0.15">
      <c r="B541" s="294"/>
      <c r="C541" s="27" t="s">
        <v>36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94"/>
      <c r="U541" s="27" t="s">
        <v>36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4"/>
      <c r="AM541" s="86" t="str">
        <f t="shared" si="16"/>
        <v/>
      </c>
      <c r="AN541" s="121" t="str">
        <f t="shared" si="16"/>
        <v/>
      </c>
      <c r="AO541" s="121" t="str">
        <f t="shared" si="16"/>
        <v/>
      </c>
      <c r="AP541" s="121" t="str">
        <f t="shared" si="16"/>
        <v/>
      </c>
      <c r="AQ541" s="87" t="str">
        <f t="shared" si="16"/>
        <v/>
      </c>
      <c r="AR541" s="37"/>
      <c r="AS541" s="233"/>
      <c r="AT541" s="37"/>
    </row>
    <row r="542" spans="2:46" ht="13.5" customHeight="1" thickBot="1" x14ac:dyDescent="0.2">
      <c r="B542" s="295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95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5"/>
      <c r="AM542" s="122" t="str">
        <f t="shared" si="16"/>
        <v/>
      </c>
      <c r="AN542" s="123" t="str">
        <f t="shared" si="16"/>
        <v/>
      </c>
      <c r="AO542" s="123" t="str">
        <f t="shared" si="16"/>
        <v/>
      </c>
      <c r="AP542" s="123" t="str">
        <f t="shared" si="16"/>
        <v/>
      </c>
      <c r="AQ542" s="124" t="str">
        <f t="shared" si="16"/>
        <v/>
      </c>
      <c r="AR542" s="37"/>
      <c r="AS542" s="233"/>
      <c r="AT542" s="37"/>
    </row>
    <row r="543" spans="2:46" ht="13.5" customHeight="1" thickBot="1" x14ac:dyDescent="0.2">
      <c r="B543" s="293" t="s">
        <v>172</v>
      </c>
      <c r="C543" s="25" t="s">
        <v>32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93" t="s">
        <v>172</v>
      </c>
      <c r="U543" s="25" t="s">
        <v>32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3" t="s">
        <v>172</v>
      </c>
      <c r="AM543" s="119" t="str">
        <f t="shared" si="16"/>
        <v/>
      </c>
      <c r="AN543" s="95" t="str">
        <f t="shared" si="16"/>
        <v/>
      </c>
      <c r="AO543" s="95" t="str">
        <f t="shared" si="16"/>
        <v/>
      </c>
      <c r="AP543" s="95" t="str">
        <f t="shared" si="16"/>
        <v/>
      </c>
      <c r="AQ543" s="120" t="str">
        <f t="shared" si="16"/>
        <v/>
      </c>
      <c r="AR543" s="37"/>
      <c r="AS543" s="233"/>
      <c r="AT543" s="37"/>
    </row>
    <row r="544" spans="2:46" ht="13.5" customHeight="1" x14ac:dyDescent="0.15">
      <c r="B544" s="294"/>
      <c r="C544" s="27" t="s">
        <v>33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94"/>
      <c r="U544" s="27" t="s">
        <v>33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4"/>
      <c r="AM544" s="86" t="str">
        <f t="shared" si="16"/>
        <v/>
      </c>
      <c r="AN544" s="121" t="str">
        <f t="shared" si="16"/>
        <v/>
      </c>
      <c r="AO544" s="121" t="str">
        <f t="shared" si="16"/>
        <v/>
      </c>
      <c r="AP544" s="121" t="str">
        <f t="shared" si="16"/>
        <v/>
      </c>
      <c r="AQ544" s="87" t="str">
        <f t="shared" si="16"/>
        <v/>
      </c>
      <c r="AR544" s="37"/>
      <c r="AS544" s="233"/>
      <c r="AT544" s="37"/>
    </row>
    <row r="545" spans="2:46" ht="13.5" customHeight="1" x14ac:dyDescent="0.15">
      <c r="B545" s="294"/>
      <c r="C545" s="27" t="s">
        <v>34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94"/>
      <c r="U545" s="27" t="s">
        <v>34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4"/>
      <c r="AM545" s="86" t="str">
        <f t="shared" ref="AM545:AQ595" si="17">IF(OR(X545="",F545=""),"",X545-F545)</f>
        <v/>
      </c>
      <c r="AN545" s="121" t="str">
        <f t="shared" si="17"/>
        <v/>
      </c>
      <c r="AO545" s="121" t="str">
        <f t="shared" si="17"/>
        <v/>
      </c>
      <c r="AP545" s="121" t="str">
        <f t="shared" si="17"/>
        <v/>
      </c>
      <c r="AQ545" s="87" t="str">
        <f t="shared" si="17"/>
        <v/>
      </c>
      <c r="AR545" s="37"/>
      <c r="AS545" s="233"/>
      <c r="AT545" s="37"/>
    </row>
    <row r="546" spans="2:46" ht="13.5" customHeight="1" x14ac:dyDescent="0.15">
      <c r="B546" s="294"/>
      <c r="C546" s="27" t="s">
        <v>36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94"/>
      <c r="U546" s="27" t="s">
        <v>36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4"/>
      <c r="AM546" s="86" t="str">
        <f t="shared" si="17"/>
        <v/>
      </c>
      <c r="AN546" s="121" t="str">
        <f t="shared" si="17"/>
        <v/>
      </c>
      <c r="AO546" s="121" t="str">
        <f t="shared" si="17"/>
        <v/>
      </c>
      <c r="AP546" s="121" t="str">
        <f t="shared" si="17"/>
        <v/>
      </c>
      <c r="AQ546" s="87" t="str">
        <f t="shared" si="17"/>
        <v/>
      </c>
      <c r="AR546" s="37"/>
      <c r="AS546" s="233"/>
      <c r="AT546" s="37"/>
    </row>
    <row r="547" spans="2:46" ht="13.5" customHeight="1" thickBot="1" x14ac:dyDescent="0.2">
      <c r="B547" s="295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95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5"/>
      <c r="AM547" s="122" t="str">
        <f t="shared" si="17"/>
        <v/>
      </c>
      <c r="AN547" s="123" t="str">
        <f t="shared" si="17"/>
        <v/>
      </c>
      <c r="AO547" s="123" t="str">
        <f t="shared" si="17"/>
        <v/>
      </c>
      <c r="AP547" s="123" t="str">
        <f t="shared" si="17"/>
        <v/>
      </c>
      <c r="AQ547" s="124" t="str">
        <f t="shared" si="17"/>
        <v/>
      </c>
      <c r="AR547" s="37"/>
      <c r="AS547" s="233"/>
      <c r="AT547" s="37"/>
    </row>
    <row r="548" spans="2:46" ht="13.5" customHeight="1" thickBot="1" x14ac:dyDescent="0.2">
      <c r="B548" s="293" t="s">
        <v>173</v>
      </c>
      <c r="C548" s="25" t="s">
        <v>32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93" t="s">
        <v>173</v>
      </c>
      <c r="U548" s="25" t="s">
        <v>32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3" t="s">
        <v>173</v>
      </c>
      <c r="AM548" s="119" t="str">
        <f t="shared" si="17"/>
        <v/>
      </c>
      <c r="AN548" s="95" t="str">
        <f t="shared" si="17"/>
        <v/>
      </c>
      <c r="AO548" s="95" t="str">
        <f t="shared" si="17"/>
        <v/>
      </c>
      <c r="AP548" s="95" t="str">
        <f t="shared" si="17"/>
        <v/>
      </c>
      <c r="AQ548" s="120" t="str">
        <f t="shared" si="17"/>
        <v/>
      </c>
      <c r="AR548" s="37"/>
      <c r="AS548" s="233"/>
      <c r="AT548" s="37"/>
    </row>
    <row r="549" spans="2:46" ht="13.5" customHeight="1" x14ac:dyDescent="0.15">
      <c r="B549" s="294"/>
      <c r="C549" s="27" t="s">
        <v>33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94"/>
      <c r="U549" s="27" t="s">
        <v>33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4"/>
      <c r="AM549" s="86" t="str">
        <f t="shared" si="17"/>
        <v/>
      </c>
      <c r="AN549" s="121" t="str">
        <f t="shared" si="17"/>
        <v/>
      </c>
      <c r="AO549" s="121" t="str">
        <f t="shared" si="17"/>
        <v/>
      </c>
      <c r="AP549" s="121" t="str">
        <f t="shared" si="17"/>
        <v/>
      </c>
      <c r="AQ549" s="87" t="str">
        <f t="shared" si="17"/>
        <v/>
      </c>
      <c r="AR549" s="37"/>
      <c r="AS549" s="233"/>
      <c r="AT549" s="37"/>
    </row>
    <row r="550" spans="2:46" ht="13.5" customHeight="1" x14ac:dyDescent="0.15">
      <c r="B550" s="294"/>
      <c r="C550" s="27" t="s">
        <v>34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94"/>
      <c r="U550" s="27" t="s">
        <v>34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4"/>
      <c r="AM550" s="86" t="str">
        <f t="shared" si="17"/>
        <v/>
      </c>
      <c r="AN550" s="121" t="str">
        <f t="shared" si="17"/>
        <v/>
      </c>
      <c r="AO550" s="121" t="str">
        <f t="shared" si="17"/>
        <v/>
      </c>
      <c r="AP550" s="121" t="str">
        <f t="shared" si="17"/>
        <v/>
      </c>
      <c r="AQ550" s="87" t="str">
        <f t="shared" si="17"/>
        <v/>
      </c>
      <c r="AR550" s="37"/>
      <c r="AS550" s="233"/>
      <c r="AT550" s="37"/>
    </row>
    <row r="551" spans="2:46" ht="13.5" customHeight="1" x14ac:dyDescent="0.15">
      <c r="B551" s="294"/>
      <c r="C551" s="27" t="s">
        <v>36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94"/>
      <c r="U551" s="27" t="s">
        <v>36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4"/>
      <c r="AM551" s="86" t="str">
        <f t="shared" si="17"/>
        <v/>
      </c>
      <c r="AN551" s="121" t="str">
        <f t="shared" si="17"/>
        <v/>
      </c>
      <c r="AO551" s="121" t="str">
        <f t="shared" si="17"/>
        <v/>
      </c>
      <c r="AP551" s="121" t="str">
        <f t="shared" si="17"/>
        <v/>
      </c>
      <c r="AQ551" s="87" t="str">
        <f t="shared" si="17"/>
        <v/>
      </c>
      <c r="AR551" s="37"/>
      <c r="AS551" s="233"/>
      <c r="AT551" s="37"/>
    </row>
    <row r="552" spans="2:46" ht="13.5" customHeight="1" thickBot="1" x14ac:dyDescent="0.2">
      <c r="B552" s="295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95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5"/>
      <c r="AM552" s="122" t="str">
        <f t="shared" si="17"/>
        <v/>
      </c>
      <c r="AN552" s="123" t="str">
        <f t="shared" si="17"/>
        <v/>
      </c>
      <c r="AO552" s="123" t="str">
        <f t="shared" si="17"/>
        <v/>
      </c>
      <c r="AP552" s="123" t="str">
        <f t="shared" si="17"/>
        <v/>
      </c>
      <c r="AQ552" s="124" t="str">
        <f t="shared" si="17"/>
        <v/>
      </c>
      <c r="AR552" s="37"/>
      <c r="AS552" s="233"/>
      <c r="AT552" s="37"/>
    </row>
    <row r="553" spans="2:46" ht="13.5" customHeight="1" thickBot="1" x14ac:dyDescent="0.2">
      <c r="B553" s="293" t="s">
        <v>174</v>
      </c>
      <c r="C553" s="25" t="s">
        <v>32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93" t="s">
        <v>174</v>
      </c>
      <c r="U553" s="25" t="s">
        <v>32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3" t="s">
        <v>174</v>
      </c>
      <c r="AM553" s="119" t="str">
        <f t="shared" si="17"/>
        <v/>
      </c>
      <c r="AN553" s="95" t="str">
        <f t="shared" si="17"/>
        <v/>
      </c>
      <c r="AO553" s="95" t="str">
        <f t="shared" si="17"/>
        <v/>
      </c>
      <c r="AP553" s="95" t="str">
        <f t="shared" si="17"/>
        <v/>
      </c>
      <c r="AQ553" s="120" t="str">
        <f t="shared" si="17"/>
        <v/>
      </c>
      <c r="AR553" s="37"/>
      <c r="AS553" s="233"/>
      <c r="AT553" s="37"/>
    </row>
    <row r="554" spans="2:46" ht="13.5" customHeight="1" x14ac:dyDescent="0.15">
      <c r="B554" s="294"/>
      <c r="C554" s="27" t="s">
        <v>33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94"/>
      <c r="U554" s="27" t="s">
        <v>33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4"/>
      <c r="AM554" s="86" t="str">
        <f t="shared" si="17"/>
        <v/>
      </c>
      <c r="AN554" s="121" t="str">
        <f t="shared" si="17"/>
        <v/>
      </c>
      <c r="AO554" s="121" t="str">
        <f t="shared" si="17"/>
        <v/>
      </c>
      <c r="AP554" s="121" t="str">
        <f t="shared" si="17"/>
        <v/>
      </c>
      <c r="AQ554" s="87" t="str">
        <f t="shared" si="17"/>
        <v/>
      </c>
      <c r="AR554" s="37"/>
      <c r="AS554" s="233"/>
      <c r="AT554" s="37"/>
    </row>
    <row r="555" spans="2:46" ht="13.5" customHeight="1" x14ac:dyDescent="0.15">
      <c r="B555" s="294"/>
      <c r="C555" s="27" t="s">
        <v>34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94"/>
      <c r="U555" s="27" t="s">
        <v>34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4"/>
      <c r="AM555" s="86" t="str">
        <f t="shared" si="17"/>
        <v/>
      </c>
      <c r="AN555" s="121" t="str">
        <f t="shared" si="17"/>
        <v/>
      </c>
      <c r="AO555" s="121" t="str">
        <f t="shared" si="17"/>
        <v/>
      </c>
      <c r="AP555" s="121" t="str">
        <f t="shared" si="17"/>
        <v/>
      </c>
      <c r="AQ555" s="87" t="str">
        <f t="shared" si="17"/>
        <v/>
      </c>
      <c r="AR555" s="37"/>
      <c r="AS555" s="233"/>
      <c r="AT555" s="37"/>
    </row>
    <row r="556" spans="2:46" ht="13.5" customHeight="1" x14ac:dyDescent="0.15">
      <c r="B556" s="294"/>
      <c r="C556" s="27" t="s">
        <v>36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94"/>
      <c r="U556" s="27" t="s">
        <v>36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4"/>
      <c r="AM556" s="86" t="str">
        <f t="shared" si="17"/>
        <v/>
      </c>
      <c r="AN556" s="121" t="str">
        <f t="shared" si="17"/>
        <v/>
      </c>
      <c r="AO556" s="121" t="str">
        <f t="shared" si="17"/>
        <v/>
      </c>
      <c r="AP556" s="121" t="str">
        <f t="shared" si="17"/>
        <v/>
      </c>
      <c r="AQ556" s="87" t="str">
        <f t="shared" si="17"/>
        <v/>
      </c>
      <c r="AR556" s="37"/>
      <c r="AS556" s="233"/>
      <c r="AT556" s="37"/>
    </row>
    <row r="557" spans="2:46" ht="13.5" customHeight="1" thickBot="1" x14ac:dyDescent="0.2">
      <c r="B557" s="295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95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5"/>
      <c r="AM557" s="122" t="str">
        <f t="shared" si="17"/>
        <v/>
      </c>
      <c r="AN557" s="123" t="str">
        <f t="shared" si="17"/>
        <v/>
      </c>
      <c r="AO557" s="123" t="str">
        <f t="shared" si="17"/>
        <v/>
      </c>
      <c r="AP557" s="123" t="str">
        <f t="shared" si="17"/>
        <v/>
      </c>
      <c r="AQ557" s="124" t="str">
        <f t="shared" si="17"/>
        <v/>
      </c>
      <c r="AR557" s="37"/>
      <c r="AS557" s="233"/>
      <c r="AT557" s="37"/>
    </row>
    <row r="558" spans="2:46" ht="13.5" customHeight="1" thickBot="1" x14ac:dyDescent="0.2">
      <c r="B558" s="293" t="s">
        <v>175</v>
      </c>
      <c r="C558" s="25" t="s">
        <v>32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93" t="s">
        <v>175</v>
      </c>
      <c r="U558" s="25" t="s">
        <v>32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3" t="s">
        <v>175</v>
      </c>
      <c r="AM558" s="119" t="str">
        <f t="shared" si="17"/>
        <v/>
      </c>
      <c r="AN558" s="95" t="str">
        <f t="shared" si="17"/>
        <v/>
      </c>
      <c r="AO558" s="95" t="str">
        <f t="shared" si="17"/>
        <v/>
      </c>
      <c r="AP558" s="95" t="str">
        <f t="shared" si="17"/>
        <v/>
      </c>
      <c r="AQ558" s="120" t="str">
        <f t="shared" si="17"/>
        <v/>
      </c>
      <c r="AR558" s="37"/>
      <c r="AS558" s="233"/>
      <c r="AT558" s="37"/>
    </row>
    <row r="559" spans="2:46" ht="13.5" customHeight="1" x14ac:dyDescent="0.15">
      <c r="B559" s="294"/>
      <c r="C559" s="27" t="s">
        <v>33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94"/>
      <c r="U559" s="27" t="s">
        <v>33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4"/>
      <c r="AM559" s="86" t="str">
        <f t="shared" si="17"/>
        <v/>
      </c>
      <c r="AN559" s="121" t="str">
        <f t="shared" si="17"/>
        <v/>
      </c>
      <c r="AO559" s="121" t="str">
        <f t="shared" si="17"/>
        <v/>
      </c>
      <c r="AP559" s="121" t="str">
        <f t="shared" si="17"/>
        <v/>
      </c>
      <c r="AQ559" s="87" t="str">
        <f t="shared" si="17"/>
        <v/>
      </c>
      <c r="AR559" s="37"/>
      <c r="AS559" s="233"/>
      <c r="AT559" s="37"/>
    </row>
    <row r="560" spans="2:46" ht="13.5" customHeight="1" x14ac:dyDescent="0.15">
      <c r="B560" s="294"/>
      <c r="C560" s="27" t="s">
        <v>34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94"/>
      <c r="U560" s="27" t="s">
        <v>34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4"/>
      <c r="AM560" s="86" t="str">
        <f t="shared" si="17"/>
        <v/>
      </c>
      <c r="AN560" s="121" t="str">
        <f t="shared" si="17"/>
        <v/>
      </c>
      <c r="AO560" s="121" t="str">
        <f t="shared" si="17"/>
        <v/>
      </c>
      <c r="AP560" s="121" t="str">
        <f t="shared" si="17"/>
        <v/>
      </c>
      <c r="AQ560" s="87" t="str">
        <f t="shared" si="17"/>
        <v/>
      </c>
      <c r="AR560" s="37"/>
      <c r="AS560" s="233"/>
      <c r="AT560" s="37"/>
    </row>
    <row r="561" spans="2:46" ht="13.5" customHeight="1" x14ac:dyDescent="0.15">
      <c r="B561" s="294"/>
      <c r="C561" s="27" t="s">
        <v>36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94"/>
      <c r="U561" s="27" t="s">
        <v>36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4"/>
      <c r="AM561" s="86" t="str">
        <f t="shared" si="17"/>
        <v/>
      </c>
      <c r="AN561" s="121" t="str">
        <f t="shared" si="17"/>
        <v/>
      </c>
      <c r="AO561" s="121" t="str">
        <f t="shared" si="17"/>
        <v/>
      </c>
      <c r="AP561" s="121" t="str">
        <f t="shared" si="17"/>
        <v/>
      </c>
      <c r="AQ561" s="87" t="str">
        <f t="shared" si="17"/>
        <v/>
      </c>
      <c r="AR561" s="37"/>
      <c r="AS561" s="233"/>
      <c r="AT561" s="37"/>
    </row>
    <row r="562" spans="2:46" ht="13.5" customHeight="1" thickBot="1" x14ac:dyDescent="0.2">
      <c r="B562" s="295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95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5"/>
      <c r="AM562" s="122" t="str">
        <f t="shared" si="17"/>
        <v/>
      </c>
      <c r="AN562" s="123" t="str">
        <f t="shared" si="17"/>
        <v/>
      </c>
      <c r="AO562" s="123" t="str">
        <f t="shared" si="17"/>
        <v/>
      </c>
      <c r="AP562" s="123" t="str">
        <f t="shared" si="17"/>
        <v/>
      </c>
      <c r="AQ562" s="124" t="str">
        <f t="shared" si="17"/>
        <v/>
      </c>
      <c r="AR562" s="37"/>
      <c r="AS562" s="233"/>
      <c r="AT562" s="37"/>
    </row>
    <row r="563" spans="2:46" ht="13.5" customHeight="1" thickBot="1" x14ac:dyDescent="0.2">
      <c r="B563" s="293" t="s">
        <v>176</v>
      </c>
      <c r="C563" s="25" t="s">
        <v>32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93" t="s">
        <v>176</v>
      </c>
      <c r="U563" s="25" t="s">
        <v>32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3" t="s">
        <v>176</v>
      </c>
      <c r="AM563" s="119" t="str">
        <f t="shared" si="17"/>
        <v/>
      </c>
      <c r="AN563" s="95" t="str">
        <f t="shared" si="17"/>
        <v/>
      </c>
      <c r="AO563" s="95" t="str">
        <f t="shared" si="17"/>
        <v/>
      </c>
      <c r="AP563" s="95" t="str">
        <f t="shared" si="17"/>
        <v/>
      </c>
      <c r="AQ563" s="120" t="str">
        <f t="shared" si="17"/>
        <v/>
      </c>
      <c r="AR563" s="37"/>
      <c r="AS563" s="233"/>
      <c r="AT563" s="37"/>
    </row>
    <row r="564" spans="2:46" ht="13.5" customHeight="1" x14ac:dyDescent="0.15">
      <c r="B564" s="294"/>
      <c r="C564" s="27" t="s">
        <v>33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94"/>
      <c r="U564" s="27" t="s">
        <v>33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4"/>
      <c r="AM564" s="86" t="str">
        <f t="shared" si="17"/>
        <v/>
      </c>
      <c r="AN564" s="121" t="str">
        <f t="shared" si="17"/>
        <v/>
      </c>
      <c r="AO564" s="121" t="str">
        <f t="shared" si="17"/>
        <v/>
      </c>
      <c r="AP564" s="121" t="str">
        <f t="shared" si="17"/>
        <v/>
      </c>
      <c r="AQ564" s="87" t="str">
        <f t="shared" si="17"/>
        <v/>
      </c>
      <c r="AR564" s="37"/>
      <c r="AS564" s="233"/>
      <c r="AT564" s="37"/>
    </row>
    <row r="565" spans="2:46" ht="13.5" customHeight="1" x14ac:dyDescent="0.15">
      <c r="B565" s="294"/>
      <c r="C565" s="27" t="s">
        <v>34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94"/>
      <c r="U565" s="27" t="s">
        <v>34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4"/>
      <c r="AM565" s="86" t="str">
        <f t="shared" si="17"/>
        <v/>
      </c>
      <c r="AN565" s="121" t="str">
        <f t="shared" si="17"/>
        <v/>
      </c>
      <c r="AO565" s="121" t="str">
        <f t="shared" si="17"/>
        <v/>
      </c>
      <c r="AP565" s="121" t="str">
        <f t="shared" si="17"/>
        <v/>
      </c>
      <c r="AQ565" s="87" t="str">
        <f t="shared" si="17"/>
        <v/>
      </c>
      <c r="AR565" s="37"/>
      <c r="AS565" s="233"/>
      <c r="AT565" s="37"/>
    </row>
    <row r="566" spans="2:46" ht="13.5" customHeight="1" x14ac:dyDescent="0.15">
      <c r="B566" s="294"/>
      <c r="C566" s="27" t="s">
        <v>36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94"/>
      <c r="U566" s="27" t="s">
        <v>36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4"/>
      <c r="AM566" s="86" t="str">
        <f t="shared" si="17"/>
        <v/>
      </c>
      <c r="AN566" s="121" t="str">
        <f t="shared" si="17"/>
        <v/>
      </c>
      <c r="AO566" s="121" t="str">
        <f t="shared" si="17"/>
        <v/>
      </c>
      <c r="AP566" s="121" t="str">
        <f t="shared" si="17"/>
        <v/>
      </c>
      <c r="AQ566" s="87" t="str">
        <f t="shared" si="17"/>
        <v/>
      </c>
      <c r="AR566" s="37"/>
      <c r="AS566" s="233"/>
      <c r="AT566" s="37"/>
    </row>
    <row r="567" spans="2:46" ht="13.5" customHeight="1" thickBot="1" x14ac:dyDescent="0.2">
      <c r="B567" s="295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95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5"/>
      <c r="AM567" s="122" t="str">
        <f t="shared" si="17"/>
        <v/>
      </c>
      <c r="AN567" s="123" t="str">
        <f t="shared" si="17"/>
        <v/>
      </c>
      <c r="AO567" s="123" t="str">
        <f t="shared" si="17"/>
        <v/>
      </c>
      <c r="AP567" s="123" t="str">
        <f t="shared" si="17"/>
        <v/>
      </c>
      <c r="AQ567" s="124" t="str">
        <f t="shared" si="17"/>
        <v/>
      </c>
      <c r="AR567" s="37"/>
      <c r="AS567" s="233"/>
      <c r="AT567" s="37"/>
    </row>
    <row r="568" spans="2:46" ht="13.5" customHeight="1" thickBot="1" x14ac:dyDescent="0.2">
      <c r="B568" s="293" t="s">
        <v>177</v>
      </c>
      <c r="C568" s="25" t="s">
        <v>32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93" t="s">
        <v>177</v>
      </c>
      <c r="U568" s="25" t="s">
        <v>32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3" t="s">
        <v>177</v>
      </c>
      <c r="AM568" s="119" t="str">
        <f t="shared" si="17"/>
        <v/>
      </c>
      <c r="AN568" s="95" t="str">
        <f t="shared" si="17"/>
        <v/>
      </c>
      <c r="AO568" s="95" t="str">
        <f t="shared" si="17"/>
        <v/>
      </c>
      <c r="AP568" s="95" t="str">
        <f t="shared" si="17"/>
        <v/>
      </c>
      <c r="AQ568" s="120" t="str">
        <f t="shared" si="17"/>
        <v/>
      </c>
      <c r="AR568" s="37"/>
      <c r="AS568" s="233"/>
      <c r="AT568" s="37"/>
    </row>
    <row r="569" spans="2:46" ht="13.5" customHeight="1" x14ac:dyDescent="0.15">
      <c r="B569" s="294"/>
      <c r="C569" s="27" t="s">
        <v>33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94"/>
      <c r="U569" s="27" t="s">
        <v>33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4"/>
      <c r="AM569" s="86" t="str">
        <f t="shared" si="17"/>
        <v/>
      </c>
      <c r="AN569" s="121" t="str">
        <f t="shared" si="17"/>
        <v/>
      </c>
      <c r="AO569" s="121" t="str">
        <f t="shared" si="17"/>
        <v/>
      </c>
      <c r="AP569" s="121" t="str">
        <f t="shared" si="17"/>
        <v/>
      </c>
      <c r="AQ569" s="87" t="str">
        <f t="shared" si="17"/>
        <v/>
      </c>
      <c r="AR569" s="37"/>
      <c r="AS569" s="233"/>
      <c r="AT569" s="37"/>
    </row>
    <row r="570" spans="2:46" ht="13.5" customHeight="1" x14ac:dyDescent="0.15">
      <c r="B570" s="294"/>
      <c r="C570" s="27" t="s">
        <v>34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94"/>
      <c r="U570" s="27" t="s">
        <v>34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4"/>
      <c r="AM570" s="86" t="str">
        <f t="shared" si="17"/>
        <v/>
      </c>
      <c r="AN570" s="121" t="str">
        <f t="shared" si="17"/>
        <v/>
      </c>
      <c r="AO570" s="121" t="str">
        <f t="shared" si="17"/>
        <v/>
      </c>
      <c r="AP570" s="121" t="str">
        <f t="shared" si="17"/>
        <v/>
      </c>
      <c r="AQ570" s="87" t="str">
        <f t="shared" si="17"/>
        <v/>
      </c>
      <c r="AR570" s="37"/>
      <c r="AS570" s="233"/>
      <c r="AT570" s="37"/>
    </row>
    <row r="571" spans="2:46" ht="13.5" customHeight="1" x14ac:dyDescent="0.15">
      <c r="B571" s="294"/>
      <c r="C571" s="27" t="s">
        <v>36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94"/>
      <c r="U571" s="27" t="s">
        <v>36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4"/>
      <c r="AM571" s="86" t="str">
        <f t="shared" si="17"/>
        <v/>
      </c>
      <c r="AN571" s="121" t="str">
        <f t="shared" si="17"/>
        <v/>
      </c>
      <c r="AO571" s="121" t="str">
        <f t="shared" si="17"/>
        <v/>
      </c>
      <c r="AP571" s="121" t="str">
        <f t="shared" si="17"/>
        <v/>
      </c>
      <c r="AQ571" s="87" t="str">
        <f t="shared" si="17"/>
        <v/>
      </c>
      <c r="AR571" s="37"/>
      <c r="AS571" s="233"/>
      <c r="AT571" s="37"/>
    </row>
    <row r="572" spans="2:46" ht="13.5" customHeight="1" thickBot="1" x14ac:dyDescent="0.2">
      <c r="B572" s="295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95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5"/>
      <c r="AM572" s="122" t="str">
        <f t="shared" si="17"/>
        <v/>
      </c>
      <c r="AN572" s="123" t="str">
        <f t="shared" si="17"/>
        <v/>
      </c>
      <c r="AO572" s="123" t="str">
        <f t="shared" si="17"/>
        <v/>
      </c>
      <c r="AP572" s="123" t="str">
        <f t="shared" si="17"/>
        <v/>
      </c>
      <c r="AQ572" s="124" t="str">
        <f t="shared" si="17"/>
        <v/>
      </c>
      <c r="AR572" s="37"/>
      <c r="AS572" s="233"/>
      <c r="AT572" s="37"/>
    </row>
    <row r="573" spans="2:46" ht="13.5" customHeight="1" thickBot="1" x14ac:dyDescent="0.2">
      <c r="B573" s="293" t="s">
        <v>178</v>
      </c>
      <c r="C573" s="25" t="s">
        <v>32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93" t="s">
        <v>178</v>
      </c>
      <c r="U573" s="25" t="s">
        <v>32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3" t="s">
        <v>178</v>
      </c>
      <c r="AM573" s="119" t="str">
        <f t="shared" si="17"/>
        <v/>
      </c>
      <c r="AN573" s="95" t="str">
        <f t="shared" si="17"/>
        <v/>
      </c>
      <c r="AO573" s="95" t="str">
        <f t="shared" si="17"/>
        <v/>
      </c>
      <c r="AP573" s="95" t="str">
        <f t="shared" si="17"/>
        <v/>
      </c>
      <c r="AQ573" s="120" t="str">
        <f t="shared" si="17"/>
        <v/>
      </c>
      <c r="AR573" s="37"/>
      <c r="AS573" s="233"/>
      <c r="AT573" s="37"/>
    </row>
    <row r="574" spans="2:46" ht="13.5" customHeight="1" x14ac:dyDescent="0.15">
      <c r="B574" s="294"/>
      <c r="C574" s="27" t="s">
        <v>33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94"/>
      <c r="U574" s="27" t="s">
        <v>33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4"/>
      <c r="AM574" s="86" t="str">
        <f t="shared" si="17"/>
        <v/>
      </c>
      <c r="AN574" s="121" t="str">
        <f t="shared" si="17"/>
        <v/>
      </c>
      <c r="AO574" s="121" t="str">
        <f t="shared" si="17"/>
        <v/>
      </c>
      <c r="AP574" s="121" t="str">
        <f t="shared" si="17"/>
        <v/>
      </c>
      <c r="AQ574" s="87" t="str">
        <f t="shared" si="17"/>
        <v/>
      </c>
      <c r="AR574" s="37"/>
      <c r="AS574" s="233"/>
      <c r="AT574" s="37"/>
    </row>
    <row r="575" spans="2:46" ht="13.5" customHeight="1" x14ac:dyDescent="0.15">
      <c r="B575" s="294"/>
      <c r="C575" s="27" t="s">
        <v>34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94"/>
      <c r="U575" s="27" t="s">
        <v>34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4"/>
      <c r="AM575" s="86" t="str">
        <f t="shared" si="17"/>
        <v/>
      </c>
      <c r="AN575" s="121" t="str">
        <f t="shared" si="17"/>
        <v/>
      </c>
      <c r="AO575" s="121" t="str">
        <f t="shared" si="17"/>
        <v/>
      </c>
      <c r="AP575" s="121" t="str">
        <f t="shared" si="17"/>
        <v/>
      </c>
      <c r="AQ575" s="87" t="str">
        <f t="shared" si="17"/>
        <v/>
      </c>
      <c r="AR575" s="37"/>
      <c r="AS575" s="233"/>
      <c r="AT575" s="37"/>
    </row>
    <row r="576" spans="2:46" ht="13.5" customHeight="1" x14ac:dyDescent="0.15">
      <c r="B576" s="294"/>
      <c r="C576" s="27" t="s">
        <v>36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94"/>
      <c r="U576" s="27" t="s">
        <v>36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4"/>
      <c r="AM576" s="86" t="str">
        <f t="shared" si="17"/>
        <v/>
      </c>
      <c r="AN576" s="121" t="str">
        <f t="shared" si="17"/>
        <v/>
      </c>
      <c r="AO576" s="121" t="str">
        <f t="shared" si="17"/>
        <v/>
      </c>
      <c r="AP576" s="121" t="str">
        <f t="shared" si="17"/>
        <v/>
      </c>
      <c r="AQ576" s="87" t="str">
        <f t="shared" si="17"/>
        <v/>
      </c>
      <c r="AR576" s="37"/>
      <c r="AS576" s="233"/>
      <c r="AT576" s="37"/>
    </row>
    <row r="577" spans="2:46" ht="13.5" customHeight="1" thickBot="1" x14ac:dyDescent="0.2">
      <c r="B577" s="295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95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5"/>
      <c r="AM577" s="122" t="str">
        <f t="shared" si="17"/>
        <v/>
      </c>
      <c r="AN577" s="123" t="str">
        <f t="shared" si="17"/>
        <v/>
      </c>
      <c r="AO577" s="123" t="str">
        <f t="shared" si="17"/>
        <v/>
      </c>
      <c r="AP577" s="123" t="str">
        <f t="shared" si="17"/>
        <v/>
      </c>
      <c r="AQ577" s="124" t="str">
        <f t="shared" si="17"/>
        <v/>
      </c>
      <c r="AR577" s="37"/>
      <c r="AS577" s="233"/>
      <c r="AT577" s="37"/>
    </row>
    <row r="578" spans="2:46" ht="13.5" customHeight="1" thickBot="1" x14ac:dyDescent="0.2">
      <c r="B578" s="293" t="s">
        <v>179</v>
      </c>
      <c r="C578" s="25" t="s">
        <v>32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93" t="s">
        <v>179</v>
      </c>
      <c r="U578" s="25" t="s">
        <v>32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3" t="s">
        <v>179</v>
      </c>
      <c r="AM578" s="119" t="str">
        <f t="shared" si="17"/>
        <v/>
      </c>
      <c r="AN578" s="95" t="str">
        <f t="shared" si="17"/>
        <v/>
      </c>
      <c r="AO578" s="95" t="str">
        <f t="shared" si="17"/>
        <v/>
      </c>
      <c r="AP578" s="95" t="str">
        <f t="shared" si="17"/>
        <v/>
      </c>
      <c r="AQ578" s="120" t="str">
        <f t="shared" si="17"/>
        <v/>
      </c>
      <c r="AR578" s="37"/>
      <c r="AS578" s="233"/>
      <c r="AT578" s="37"/>
    </row>
    <row r="579" spans="2:46" ht="13.5" customHeight="1" x14ac:dyDescent="0.15">
      <c r="B579" s="294"/>
      <c r="C579" s="27" t="s">
        <v>33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94"/>
      <c r="U579" s="27" t="s">
        <v>33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4"/>
      <c r="AM579" s="86" t="str">
        <f t="shared" si="17"/>
        <v/>
      </c>
      <c r="AN579" s="121" t="str">
        <f t="shared" si="17"/>
        <v/>
      </c>
      <c r="AO579" s="121" t="str">
        <f t="shared" si="17"/>
        <v/>
      </c>
      <c r="AP579" s="121" t="str">
        <f t="shared" si="17"/>
        <v/>
      </c>
      <c r="AQ579" s="87" t="str">
        <f t="shared" si="17"/>
        <v/>
      </c>
      <c r="AR579" s="37"/>
      <c r="AS579" s="233"/>
      <c r="AT579" s="37"/>
    </row>
    <row r="580" spans="2:46" ht="13.5" customHeight="1" x14ac:dyDescent="0.15">
      <c r="B580" s="294"/>
      <c r="C580" s="27" t="s">
        <v>34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94"/>
      <c r="U580" s="27" t="s">
        <v>34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4"/>
      <c r="AM580" s="86" t="str">
        <f t="shared" si="17"/>
        <v/>
      </c>
      <c r="AN580" s="121" t="str">
        <f t="shared" si="17"/>
        <v/>
      </c>
      <c r="AO580" s="121" t="str">
        <f t="shared" si="17"/>
        <v/>
      </c>
      <c r="AP580" s="121" t="str">
        <f t="shared" si="17"/>
        <v/>
      </c>
      <c r="AQ580" s="87" t="str">
        <f t="shared" si="17"/>
        <v/>
      </c>
      <c r="AR580" s="37"/>
      <c r="AS580" s="233"/>
      <c r="AT580" s="37"/>
    </row>
    <row r="581" spans="2:46" ht="13.5" customHeight="1" x14ac:dyDescent="0.15">
      <c r="B581" s="294"/>
      <c r="C581" s="27" t="s">
        <v>36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94"/>
      <c r="U581" s="27" t="s">
        <v>36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4"/>
      <c r="AM581" s="86" t="str">
        <f t="shared" si="17"/>
        <v/>
      </c>
      <c r="AN581" s="121" t="str">
        <f t="shared" si="17"/>
        <v/>
      </c>
      <c r="AO581" s="121" t="str">
        <f t="shared" si="17"/>
        <v/>
      </c>
      <c r="AP581" s="121" t="str">
        <f t="shared" si="17"/>
        <v/>
      </c>
      <c r="AQ581" s="87" t="str">
        <f t="shared" si="17"/>
        <v/>
      </c>
      <c r="AR581" s="37"/>
      <c r="AS581" s="233"/>
      <c r="AT581" s="37"/>
    </row>
    <row r="582" spans="2:46" ht="13.5" customHeight="1" thickBot="1" x14ac:dyDescent="0.2">
      <c r="B582" s="295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95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5"/>
      <c r="AM582" s="122" t="str">
        <f t="shared" si="17"/>
        <v/>
      </c>
      <c r="AN582" s="123" t="str">
        <f t="shared" si="17"/>
        <v/>
      </c>
      <c r="AO582" s="123" t="str">
        <f t="shared" si="17"/>
        <v/>
      </c>
      <c r="AP582" s="123" t="str">
        <f t="shared" si="17"/>
        <v/>
      </c>
      <c r="AQ582" s="124" t="str">
        <f t="shared" si="17"/>
        <v/>
      </c>
      <c r="AR582" s="37"/>
      <c r="AS582" s="233"/>
      <c r="AT582" s="37"/>
    </row>
    <row r="583" spans="2:46" ht="13.5" customHeight="1" thickBot="1" x14ac:dyDescent="0.2">
      <c r="B583" s="293" t="s">
        <v>180</v>
      </c>
      <c r="C583" s="25" t="s">
        <v>32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93" t="s">
        <v>180</v>
      </c>
      <c r="U583" s="25" t="s">
        <v>32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3" t="s">
        <v>180</v>
      </c>
      <c r="AM583" s="119" t="str">
        <f t="shared" si="17"/>
        <v/>
      </c>
      <c r="AN583" s="95" t="str">
        <f t="shared" si="17"/>
        <v/>
      </c>
      <c r="AO583" s="95" t="str">
        <f t="shared" si="17"/>
        <v/>
      </c>
      <c r="AP583" s="95" t="str">
        <f t="shared" si="17"/>
        <v/>
      </c>
      <c r="AQ583" s="120" t="str">
        <f t="shared" si="17"/>
        <v/>
      </c>
      <c r="AR583" s="37"/>
      <c r="AS583" s="233"/>
      <c r="AT583" s="37"/>
    </row>
    <row r="584" spans="2:46" ht="13.5" customHeight="1" x14ac:dyDescent="0.15">
      <c r="B584" s="294"/>
      <c r="C584" s="27" t="s">
        <v>33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94"/>
      <c r="U584" s="27" t="s">
        <v>33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4"/>
      <c r="AM584" s="86" t="str">
        <f t="shared" si="17"/>
        <v/>
      </c>
      <c r="AN584" s="121" t="str">
        <f t="shared" si="17"/>
        <v/>
      </c>
      <c r="AO584" s="121" t="str">
        <f t="shared" si="17"/>
        <v/>
      </c>
      <c r="AP584" s="121" t="str">
        <f t="shared" si="17"/>
        <v/>
      </c>
      <c r="AQ584" s="87" t="str">
        <f t="shared" si="17"/>
        <v/>
      </c>
      <c r="AR584" s="37"/>
      <c r="AS584" s="233"/>
      <c r="AT584" s="37"/>
    </row>
    <row r="585" spans="2:46" ht="13.5" customHeight="1" x14ac:dyDescent="0.15">
      <c r="B585" s="294"/>
      <c r="C585" s="27" t="s">
        <v>34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94"/>
      <c r="U585" s="27" t="s">
        <v>34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4"/>
      <c r="AM585" s="86" t="str">
        <f t="shared" si="17"/>
        <v/>
      </c>
      <c r="AN585" s="121" t="str">
        <f t="shared" si="17"/>
        <v/>
      </c>
      <c r="AO585" s="121" t="str">
        <f t="shared" si="17"/>
        <v/>
      </c>
      <c r="AP585" s="121" t="str">
        <f t="shared" si="17"/>
        <v/>
      </c>
      <c r="AQ585" s="87" t="str">
        <f t="shared" si="17"/>
        <v/>
      </c>
      <c r="AR585" s="37"/>
      <c r="AS585" s="233"/>
      <c r="AT585" s="37"/>
    </row>
    <row r="586" spans="2:46" ht="13.5" customHeight="1" x14ac:dyDescent="0.15">
      <c r="B586" s="294"/>
      <c r="C586" s="27" t="s">
        <v>36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94"/>
      <c r="U586" s="27" t="s">
        <v>36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4"/>
      <c r="AM586" s="86" t="str">
        <f t="shared" si="17"/>
        <v/>
      </c>
      <c r="AN586" s="121" t="str">
        <f t="shared" si="17"/>
        <v/>
      </c>
      <c r="AO586" s="121" t="str">
        <f t="shared" si="17"/>
        <v/>
      </c>
      <c r="AP586" s="121" t="str">
        <f t="shared" si="17"/>
        <v/>
      </c>
      <c r="AQ586" s="87" t="str">
        <f t="shared" si="17"/>
        <v/>
      </c>
      <c r="AR586" s="37"/>
      <c r="AS586" s="233"/>
      <c r="AT586" s="37"/>
    </row>
    <row r="587" spans="2:46" ht="13.5" customHeight="1" thickBot="1" x14ac:dyDescent="0.2">
      <c r="B587" s="295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95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5"/>
      <c r="AM587" s="122" t="str">
        <f t="shared" si="17"/>
        <v/>
      </c>
      <c r="AN587" s="123" t="str">
        <f t="shared" si="17"/>
        <v/>
      </c>
      <c r="AO587" s="123" t="str">
        <f t="shared" si="17"/>
        <v/>
      </c>
      <c r="AP587" s="123" t="str">
        <f t="shared" si="17"/>
        <v/>
      </c>
      <c r="AQ587" s="124" t="str">
        <f t="shared" si="17"/>
        <v/>
      </c>
      <c r="AR587" s="37"/>
      <c r="AS587" s="233"/>
      <c r="AT587" s="37"/>
    </row>
    <row r="588" spans="2:46" ht="13.5" customHeight="1" thickBot="1" x14ac:dyDescent="0.2">
      <c r="B588" s="293" t="s">
        <v>181</v>
      </c>
      <c r="C588" s="25" t="s">
        <v>32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93" t="s">
        <v>181</v>
      </c>
      <c r="U588" s="25" t="s">
        <v>32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3" t="s">
        <v>181</v>
      </c>
      <c r="AM588" s="119" t="str">
        <f t="shared" si="17"/>
        <v/>
      </c>
      <c r="AN588" s="95" t="str">
        <f t="shared" si="17"/>
        <v/>
      </c>
      <c r="AO588" s="95" t="str">
        <f t="shared" si="17"/>
        <v/>
      </c>
      <c r="AP588" s="95" t="str">
        <f t="shared" si="17"/>
        <v/>
      </c>
      <c r="AQ588" s="120" t="str">
        <f t="shared" si="17"/>
        <v/>
      </c>
      <c r="AR588" s="37"/>
      <c r="AS588" s="233"/>
      <c r="AT588" s="37"/>
    </row>
    <row r="589" spans="2:46" ht="13.5" customHeight="1" x14ac:dyDescent="0.15">
      <c r="B589" s="294"/>
      <c r="C589" s="27" t="s">
        <v>33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94"/>
      <c r="U589" s="27" t="s">
        <v>33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4"/>
      <c r="AM589" s="86" t="str">
        <f t="shared" si="17"/>
        <v/>
      </c>
      <c r="AN589" s="121" t="str">
        <f t="shared" si="17"/>
        <v/>
      </c>
      <c r="AO589" s="121" t="str">
        <f t="shared" si="17"/>
        <v/>
      </c>
      <c r="AP589" s="121" t="str">
        <f t="shared" si="17"/>
        <v/>
      </c>
      <c r="AQ589" s="87" t="str">
        <f t="shared" si="17"/>
        <v/>
      </c>
      <c r="AR589" s="37"/>
      <c r="AS589" s="233"/>
      <c r="AT589" s="37"/>
    </row>
    <row r="590" spans="2:46" ht="13.5" customHeight="1" x14ac:dyDescent="0.15">
      <c r="B590" s="294"/>
      <c r="C590" s="27" t="s">
        <v>34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94"/>
      <c r="U590" s="27" t="s">
        <v>34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4"/>
      <c r="AM590" s="86" t="str">
        <f t="shared" si="17"/>
        <v/>
      </c>
      <c r="AN590" s="121" t="str">
        <f t="shared" si="17"/>
        <v/>
      </c>
      <c r="AO590" s="121" t="str">
        <f t="shared" si="17"/>
        <v/>
      </c>
      <c r="AP590" s="121" t="str">
        <f t="shared" si="17"/>
        <v/>
      </c>
      <c r="AQ590" s="87" t="str">
        <f t="shared" si="17"/>
        <v/>
      </c>
      <c r="AR590" s="37"/>
      <c r="AS590" s="233"/>
      <c r="AT590" s="37"/>
    </row>
    <row r="591" spans="2:46" ht="13.5" customHeight="1" x14ac:dyDescent="0.15">
      <c r="B591" s="294"/>
      <c r="C591" s="27" t="s">
        <v>36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94"/>
      <c r="U591" s="27" t="s">
        <v>36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4"/>
      <c r="AM591" s="86" t="str">
        <f t="shared" si="17"/>
        <v/>
      </c>
      <c r="AN591" s="121" t="str">
        <f t="shared" si="17"/>
        <v/>
      </c>
      <c r="AO591" s="121" t="str">
        <f t="shared" si="17"/>
        <v/>
      </c>
      <c r="AP591" s="121" t="str">
        <f t="shared" si="17"/>
        <v/>
      </c>
      <c r="AQ591" s="87" t="str">
        <f t="shared" si="17"/>
        <v/>
      </c>
      <c r="AR591" s="37"/>
      <c r="AS591" s="233"/>
      <c r="AT591" s="37"/>
    </row>
    <row r="592" spans="2:46" ht="13.5" customHeight="1" thickBot="1" x14ac:dyDescent="0.2">
      <c r="B592" s="295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95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5"/>
      <c r="AM592" s="122" t="str">
        <f t="shared" si="17"/>
        <v/>
      </c>
      <c r="AN592" s="123" t="str">
        <f t="shared" si="17"/>
        <v/>
      </c>
      <c r="AO592" s="123" t="str">
        <f t="shared" si="17"/>
        <v/>
      </c>
      <c r="AP592" s="123" t="str">
        <f t="shared" si="17"/>
        <v/>
      </c>
      <c r="AQ592" s="124" t="str">
        <f t="shared" si="17"/>
        <v/>
      </c>
      <c r="AR592" s="37"/>
      <c r="AS592" s="233"/>
      <c r="AT592" s="37"/>
    </row>
    <row r="593" spans="2:46" ht="13.5" customHeight="1" thickBot="1" x14ac:dyDescent="0.2">
      <c r="B593" s="293" t="s">
        <v>182</v>
      </c>
      <c r="C593" s="25" t="s">
        <v>32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93" t="s">
        <v>182</v>
      </c>
      <c r="U593" s="25" t="s">
        <v>32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3" t="s">
        <v>182</v>
      </c>
      <c r="AM593" s="119" t="str">
        <f t="shared" si="17"/>
        <v/>
      </c>
      <c r="AN593" s="95" t="str">
        <f t="shared" si="17"/>
        <v/>
      </c>
      <c r="AO593" s="95" t="str">
        <f t="shared" si="17"/>
        <v/>
      </c>
      <c r="AP593" s="95" t="str">
        <f t="shared" si="17"/>
        <v/>
      </c>
      <c r="AQ593" s="120" t="str">
        <f t="shared" si="17"/>
        <v/>
      </c>
      <c r="AR593" s="37"/>
      <c r="AS593" s="233"/>
      <c r="AT593" s="37"/>
    </row>
    <row r="594" spans="2:46" ht="13.5" customHeight="1" x14ac:dyDescent="0.15">
      <c r="B594" s="294"/>
      <c r="C594" s="27" t="s">
        <v>33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94"/>
      <c r="U594" s="27" t="s">
        <v>33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4"/>
      <c r="AM594" s="86" t="str">
        <f t="shared" si="17"/>
        <v/>
      </c>
      <c r="AN594" s="121" t="str">
        <f t="shared" si="17"/>
        <v/>
      </c>
      <c r="AO594" s="121" t="str">
        <f t="shared" si="17"/>
        <v/>
      </c>
      <c r="AP594" s="121" t="str">
        <f t="shared" si="17"/>
        <v/>
      </c>
      <c r="AQ594" s="87" t="str">
        <f t="shared" si="17"/>
        <v/>
      </c>
      <c r="AR594" s="37"/>
      <c r="AS594" s="233"/>
      <c r="AT594" s="37"/>
    </row>
    <row r="595" spans="2:46" ht="13.5" customHeight="1" x14ac:dyDescent="0.15">
      <c r="B595" s="294"/>
      <c r="C595" s="27" t="s">
        <v>34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94"/>
      <c r="U595" s="27" t="s">
        <v>34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4"/>
      <c r="AM595" s="86" t="str">
        <f t="shared" si="17"/>
        <v/>
      </c>
      <c r="AN595" s="121" t="str">
        <f t="shared" si="17"/>
        <v/>
      </c>
      <c r="AO595" s="121" t="str">
        <f t="shared" si="17"/>
        <v/>
      </c>
      <c r="AP595" s="121" t="str">
        <f t="shared" si="17"/>
        <v/>
      </c>
      <c r="AQ595" s="87" t="str">
        <f t="shared" si="17"/>
        <v/>
      </c>
      <c r="AR595" s="37"/>
      <c r="AS595" s="233"/>
      <c r="AT595" s="37"/>
    </row>
    <row r="596" spans="2:46" ht="13.5" customHeight="1" x14ac:dyDescent="0.15">
      <c r="B596" s="294"/>
      <c r="C596" s="27" t="s">
        <v>36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94"/>
      <c r="U596" s="27" t="s">
        <v>36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4"/>
      <c r="AM596" s="86" t="str">
        <f t="shared" ref="AM596:AQ637" si="18">IF(OR(X596="",F596=""),"",X596-F596)</f>
        <v/>
      </c>
      <c r="AN596" s="121" t="str">
        <f t="shared" si="18"/>
        <v/>
      </c>
      <c r="AO596" s="121" t="str">
        <f t="shared" si="18"/>
        <v/>
      </c>
      <c r="AP596" s="121" t="str">
        <f t="shared" si="18"/>
        <v/>
      </c>
      <c r="AQ596" s="87" t="str">
        <f t="shared" si="18"/>
        <v/>
      </c>
      <c r="AR596" s="37"/>
      <c r="AS596" s="233"/>
      <c r="AT596" s="37"/>
    </row>
    <row r="597" spans="2:46" ht="13.5" customHeight="1" thickBot="1" x14ac:dyDescent="0.2">
      <c r="B597" s="295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95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5"/>
      <c r="AM597" s="122" t="str">
        <f t="shared" si="18"/>
        <v/>
      </c>
      <c r="AN597" s="123" t="str">
        <f t="shared" si="18"/>
        <v/>
      </c>
      <c r="AO597" s="123" t="str">
        <f t="shared" si="18"/>
        <v/>
      </c>
      <c r="AP597" s="123" t="str">
        <f t="shared" si="18"/>
        <v/>
      </c>
      <c r="AQ597" s="124" t="str">
        <f t="shared" si="18"/>
        <v/>
      </c>
      <c r="AR597" s="37"/>
      <c r="AS597" s="233"/>
      <c r="AT597" s="37"/>
    </row>
    <row r="598" spans="2:46" ht="13.5" customHeight="1" thickBot="1" x14ac:dyDescent="0.2">
      <c r="B598" s="293" t="s">
        <v>183</v>
      </c>
      <c r="C598" s="25" t="s">
        <v>32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93" t="s">
        <v>183</v>
      </c>
      <c r="U598" s="25" t="s">
        <v>32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3" t="s">
        <v>183</v>
      </c>
      <c r="AM598" s="119" t="str">
        <f t="shared" si="18"/>
        <v/>
      </c>
      <c r="AN598" s="95" t="str">
        <f t="shared" si="18"/>
        <v/>
      </c>
      <c r="AO598" s="95" t="str">
        <f t="shared" si="18"/>
        <v/>
      </c>
      <c r="AP598" s="95" t="str">
        <f t="shared" si="18"/>
        <v/>
      </c>
      <c r="AQ598" s="120" t="str">
        <f t="shared" si="18"/>
        <v/>
      </c>
      <c r="AR598" s="37"/>
      <c r="AS598" s="233"/>
      <c r="AT598" s="37"/>
    </row>
    <row r="599" spans="2:46" ht="13.5" customHeight="1" x14ac:dyDescent="0.15">
      <c r="B599" s="294"/>
      <c r="C599" s="27" t="s">
        <v>33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94"/>
      <c r="U599" s="27" t="s">
        <v>33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4"/>
      <c r="AM599" s="86" t="str">
        <f t="shared" si="18"/>
        <v/>
      </c>
      <c r="AN599" s="121" t="str">
        <f t="shared" si="18"/>
        <v/>
      </c>
      <c r="AO599" s="121" t="str">
        <f t="shared" si="18"/>
        <v/>
      </c>
      <c r="AP599" s="121" t="str">
        <f t="shared" si="18"/>
        <v/>
      </c>
      <c r="AQ599" s="87" t="str">
        <f t="shared" si="18"/>
        <v/>
      </c>
      <c r="AR599" s="37"/>
      <c r="AS599" s="233"/>
      <c r="AT599" s="37"/>
    </row>
    <row r="600" spans="2:46" ht="13.5" customHeight="1" x14ac:dyDescent="0.15">
      <c r="B600" s="294"/>
      <c r="C600" s="27" t="s">
        <v>34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94"/>
      <c r="U600" s="27" t="s">
        <v>34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4"/>
      <c r="AM600" s="86" t="str">
        <f t="shared" si="18"/>
        <v/>
      </c>
      <c r="AN600" s="121" t="str">
        <f t="shared" si="18"/>
        <v/>
      </c>
      <c r="AO600" s="121" t="str">
        <f t="shared" si="18"/>
        <v/>
      </c>
      <c r="AP600" s="121" t="str">
        <f t="shared" si="18"/>
        <v/>
      </c>
      <c r="AQ600" s="87" t="str">
        <f t="shared" si="18"/>
        <v/>
      </c>
      <c r="AR600" s="37"/>
      <c r="AS600" s="233"/>
      <c r="AT600" s="37"/>
    </row>
    <row r="601" spans="2:46" ht="13.5" customHeight="1" x14ac:dyDescent="0.15">
      <c r="B601" s="294"/>
      <c r="C601" s="27" t="s">
        <v>36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94"/>
      <c r="U601" s="27" t="s">
        <v>36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4"/>
      <c r="AM601" s="86" t="str">
        <f t="shared" si="18"/>
        <v/>
      </c>
      <c r="AN601" s="121" t="str">
        <f t="shared" si="18"/>
        <v/>
      </c>
      <c r="AO601" s="121" t="str">
        <f t="shared" si="18"/>
        <v/>
      </c>
      <c r="AP601" s="121" t="str">
        <f t="shared" si="18"/>
        <v/>
      </c>
      <c r="AQ601" s="87" t="str">
        <f t="shared" si="18"/>
        <v/>
      </c>
      <c r="AR601" s="37"/>
      <c r="AS601" s="233"/>
      <c r="AT601" s="37"/>
    </row>
    <row r="602" spans="2:46" ht="13.5" customHeight="1" thickBot="1" x14ac:dyDescent="0.2">
      <c r="B602" s="295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95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5"/>
      <c r="AM602" s="122" t="str">
        <f t="shared" si="18"/>
        <v/>
      </c>
      <c r="AN602" s="123" t="str">
        <f t="shared" si="18"/>
        <v/>
      </c>
      <c r="AO602" s="123" t="str">
        <f t="shared" si="18"/>
        <v/>
      </c>
      <c r="AP602" s="123" t="str">
        <f t="shared" si="18"/>
        <v/>
      </c>
      <c r="AQ602" s="124" t="str">
        <f t="shared" si="18"/>
        <v/>
      </c>
      <c r="AR602" s="37"/>
      <c r="AS602" s="233"/>
      <c r="AT602" s="37"/>
    </row>
    <row r="603" spans="2:46" ht="13.5" customHeight="1" thickBot="1" x14ac:dyDescent="0.2">
      <c r="B603" s="293" t="s">
        <v>184</v>
      </c>
      <c r="C603" s="25" t="s">
        <v>32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93" t="s">
        <v>184</v>
      </c>
      <c r="U603" s="25" t="s">
        <v>32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3" t="s">
        <v>184</v>
      </c>
      <c r="AM603" s="119" t="str">
        <f t="shared" si="18"/>
        <v/>
      </c>
      <c r="AN603" s="95" t="str">
        <f t="shared" si="18"/>
        <v/>
      </c>
      <c r="AO603" s="95" t="str">
        <f t="shared" si="18"/>
        <v/>
      </c>
      <c r="AP603" s="95" t="str">
        <f t="shared" si="18"/>
        <v/>
      </c>
      <c r="AQ603" s="120" t="str">
        <f t="shared" si="18"/>
        <v/>
      </c>
      <c r="AR603" s="37"/>
      <c r="AS603" s="233"/>
      <c r="AT603" s="37"/>
    </row>
    <row r="604" spans="2:46" ht="13.5" customHeight="1" x14ac:dyDescent="0.15">
      <c r="B604" s="294"/>
      <c r="C604" s="27" t="s">
        <v>33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94"/>
      <c r="U604" s="27" t="s">
        <v>33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4"/>
      <c r="AM604" s="86" t="str">
        <f t="shared" si="18"/>
        <v/>
      </c>
      <c r="AN604" s="121" t="str">
        <f t="shared" si="18"/>
        <v/>
      </c>
      <c r="AO604" s="121" t="str">
        <f t="shared" si="18"/>
        <v/>
      </c>
      <c r="AP604" s="121" t="str">
        <f t="shared" si="18"/>
        <v/>
      </c>
      <c r="AQ604" s="87" t="str">
        <f t="shared" si="18"/>
        <v/>
      </c>
      <c r="AR604" s="37"/>
      <c r="AS604" s="233"/>
      <c r="AT604" s="37"/>
    </row>
    <row r="605" spans="2:46" ht="13.5" customHeight="1" x14ac:dyDescent="0.15">
      <c r="B605" s="294"/>
      <c r="C605" s="27" t="s">
        <v>34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94"/>
      <c r="U605" s="27" t="s">
        <v>34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4"/>
      <c r="AM605" s="86" t="str">
        <f t="shared" si="18"/>
        <v/>
      </c>
      <c r="AN605" s="121" t="str">
        <f t="shared" si="18"/>
        <v/>
      </c>
      <c r="AO605" s="121" t="str">
        <f t="shared" si="18"/>
        <v/>
      </c>
      <c r="AP605" s="121" t="str">
        <f t="shared" si="18"/>
        <v/>
      </c>
      <c r="AQ605" s="87" t="str">
        <f t="shared" si="18"/>
        <v/>
      </c>
      <c r="AR605" s="37"/>
      <c r="AS605" s="233"/>
      <c r="AT605" s="37"/>
    </row>
    <row r="606" spans="2:46" ht="13.5" customHeight="1" x14ac:dyDescent="0.15">
      <c r="B606" s="294"/>
      <c r="C606" s="27" t="s">
        <v>36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94"/>
      <c r="U606" s="27" t="s">
        <v>36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4"/>
      <c r="AM606" s="86" t="str">
        <f t="shared" si="18"/>
        <v/>
      </c>
      <c r="AN606" s="121" t="str">
        <f t="shared" si="18"/>
        <v/>
      </c>
      <c r="AO606" s="121" t="str">
        <f t="shared" si="18"/>
        <v/>
      </c>
      <c r="AP606" s="121" t="str">
        <f t="shared" si="18"/>
        <v/>
      </c>
      <c r="AQ606" s="87" t="str">
        <f t="shared" si="18"/>
        <v/>
      </c>
      <c r="AR606" s="37"/>
      <c r="AS606" s="233"/>
      <c r="AT606" s="37"/>
    </row>
    <row r="607" spans="2:46" ht="13.5" customHeight="1" thickBot="1" x14ac:dyDescent="0.2">
      <c r="B607" s="295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95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5"/>
      <c r="AM607" s="122" t="str">
        <f t="shared" si="18"/>
        <v/>
      </c>
      <c r="AN607" s="123" t="str">
        <f t="shared" si="18"/>
        <v/>
      </c>
      <c r="AO607" s="123" t="str">
        <f t="shared" si="18"/>
        <v/>
      </c>
      <c r="AP607" s="123" t="str">
        <f t="shared" si="18"/>
        <v/>
      </c>
      <c r="AQ607" s="124" t="str">
        <f t="shared" si="18"/>
        <v/>
      </c>
      <c r="AR607" s="37"/>
      <c r="AS607" s="233"/>
      <c r="AT607" s="37"/>
    </row>
    <row r="608" spans="2:46" ht="13.5" customHeight="1" thickBot="1" x14ac:dyDescent="0.2">
      <c r="B608" s="293" t="s">
        <v>185</v>
      </c>
      <c r="C608" s="25" t="s">
        <v>32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93" t="s">
        <v>185</v>
      </c>
      <c r="U608" s="25" t="s">
        <v>32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3" t="s">
        <v>185</v>
      </c>
      <c r="AM608" s="119" t="str">
        <f t="shared" si="18"/>
        <v/>
      </c>
      <c r="AN608" s="95" t="str">
        <f t="shared" si="18"/>
        <v/>
      </c>
      <c r="AO608" s="95" t="str">
        <f t="shared" si="18"/>
        <v/>
      </c>
      <c r="AP608" s="95" t="str">
        <f t="shared" si="18"/>
        <v/>
      </c>
      <c r="AQ608" s="120" t="str">
        <f t="shared" si="18"/>
        <v/>
      </c>
      <c r="AR608" s="37"/>
      <c r="AS608" s="233"/>
      <c r="AT608" s="37"/>
    </row>
    <row r="609" spans="2:46" ht="13.5" customHeight="1" x14ac:dyDescent="0.15">
      <c r="B609" s="294"/>
      <c r="C609" s="27" t="s">
        <v>33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94"/>
      <c r="U609" s="27" t="s">
        <v>33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4"/>
      <c r="AM609" s="86" t="str">
        <f t="shared" si="18"/>
        <v/>
      </c>
      <c r="AN609" s="121" t="str">
        <f t="shared" si="18"/>
        <v/>
      </c>
      <c r="AO609" s="121" t="str">
        <f t="shared" si="18"/>
        <v/>
      </c>
      <c r="AP609" s="121" t="str">
        <f t="shared" si="18"/>
        <v/>
      </c>
      <c r="AQ609" s="87" t="str">
        <f t="shared" si="18"/>
        <v/>
      </c>
      <c r="AR609" s="37"/>
      <c r="AS609" s="233"/>
      <c r="AT609" s="37"/>
    </row>
    <row r="610" spans="2:46" ht="13.5" customHeight="1" x14ac:dyDescent="0.15">
      <c r="B610" s="294"/>
      <c r="C610" s="27" t="s">
        <v>34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94"/>
      <c r="U610" s="27" t="s">
        <v>34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4"/>
      <c r="AM610" s="86" t="str">
        <f t="shared" si="18"/>
        <v/>
      </c>
      <c r="AN610" s="121" t="str">
        <f t="shared" si="18"/>
        <v/>
      </c>
      <c r="AO610" s="121" t="str">
        <f t="shared" si="18"/>
        <v/>
      </c>
      <c r="AP610" s="121" t="str">
        <f t="shared" si="18"/>
        <v/>
      </c>
      <c r="AQ610" s="87" t="str">
        <f t="shared" si="18"/>
        <v/>
      </c>
      <c r="AR610" s="37"/>
      <c r="AS610" s="233"/>
      <c r="AT610" s="37"/>
    </row>
    <row r="611" spans="2:46" ht="13.5" customHeight="1" x14ac:dyDescent="0.15">
      <c r="B611" s="294"/>
      <c r="C611" s="27" t="s">
        <v>36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94"/>
      <c r="U611" s="27" t="s">
        <v>36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4"/>
      <c r="AM611" s="86" t="str">
        <f t="shared" si="18"/>
        <v/>
      </c>
      <c r="AN611" s="121" t="str">
        <f t="shared" si="18"/>
        <v/>
      </c>
      <c r="AO611" s="121" t="str">
        <f t="shared" si="18"/>
        <v/>
      </c>
      <c r="AP611" s="121" t="str">
        <f t="shared" si="18"/>
        <v/>
      </c>
      <c r="AQ611" s="87" t="str">
        <f t="shared" si="18"/>
        <v/>
      </c>
      <c r="AR611" s="37"/>
      <c r="AS611" s="233"/>
      <c r="AT611" s="37"/>
    </row>
    <row r="612" spans="2:46" ht="13.5" customHeight="1" thickBot="1" x14ac:dyDescent="0.2">
      <c r="B612" s="295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95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5"/>
      <c r="AM612" s="122" t="str">
        <f t="shared" si="18"/>
        <v/>
      </c>
      <c r="AN612" s="123" t="str">
        <f t="shared" si="18"/>
        <v/>
      </c>
      <c r="AO612" s="123" t="str">
        <f t="shared" si="18"/>
        <v/>
      </c>
      <c r="AP612" s="123" t="str">
        <f t="shared" si="18"/>
        <v/>
      </c>
      <c r="AQ612" s="124" t="str">
        <f t="shared" si="18"/>
        <v/>
      </c>
      <c r="AR612" s="37"/>
      <c r="AS612" s="233"/>
      <c r="AT612" s="37"/>
    </row>
    <row r="613" spans="2:46" ht="13.5" customHeight="1" thickBot="1" x14ac:dyDescent="0.2">
      <c r="B613" s="293" t="s">
        <v>186</v>
      </c>
      <c r="C613" s="25" t="s">
        <v>32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93" t="s">
        <v>186</v>
      </c>
      <c r="U613" s="25" t="s">
        <v>32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3" t="s">
        <v>186</v>
      </c>
      <c r="AM613" s="119" t="str">
        <f t="shared" si="18"/>
        <v/>
      </c>
      <c r="AN613" s="95" t="str">
        <f t="shared" si="18"/>
        <v/>
      </c>
      <c r="AO613" s="95" t="str">
        <f t="shared" si="18"/>
        <v/>
      </c>
      <c r="AP613" s="95" t="str">
        <f t="shared" si="18"/>
        <v/>
      </c>
      <c r="AQ613" s="120" t="str">
        <f t="shared" si="18"/>
        <v/>
      </c>
      <c r="AR613" s="37"/>
      <c r="AS613" s="233"/>
      <c r="AT613" s="37"/>
    </row>
    <row r="614" spans="2:46" ht="13.5" customHeight="1" x14ac:dyDescent="0.15">
      <c r="B614" s="294"/>
      <c r="C614" s="27" t="s">
        <v>33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94"/>
      <c r="U614" s="27" t="s">
        <v>33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4"/>
      <c r="AM614" s="86" t="str">
        <f t="shared" si="18"/>
        <v/>
      </c>
      <c r="AN614" s="121" t="str">
        <f t="shared" si="18"/>
        <v/>
      </c>
      <c r="AO614" s="121" t="str">
        <f t="shared" si="18"/>
        <v/>
      </c>
      <c r="AP614" s="121" t="str">
        <f t="shared" si="18"/>
        <v/>
      </c>
      <c r="AQ614" s="87" t="str">
        <f t="shared" si="18"/>
        <v/>
      </c>
      <c r="AR614" s="37"/>
      <c r="AS614" s="233"/>
      <c r="AT614" s="37"/>
    </row>
    <row r="615" spans="2:46" ht="13.5" customHeight="1" x14ac:dyDescent="0.15">
      <c r="B615" s="294"/>
      <c r="C615" s="27" t="s">
        <v>34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94"/>
      <c r="U615" s="27" t="s">
        <v>34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4"/>
      <c r="AM615" s="86" t="str">
        <f t="shared" si="18"/>
        <v/>
      </c>
      <c r="AN615" s="121" t="str">
        <f t="shared" si="18"/>
        <v/>
      </c>
      <c r="AO615" s="121" t="str">
        <f t="shared" si="18"/>
        <v/>
      </c>
      <c r="AP615" s="121" t="str">
        <f t="shared" si="18"/>
        <v/>
      </c>
      <c r="AQ615" s="87" t="str">
        <f t="shared" si="18"/>
        <v/>
      </c>
      <c r="AR615" s="37"/>
      <c r="AS615" s="233"/>
      <c r="AT615" s="37"/>
    </row>
    <row r="616" spans="2:46" ht="13.5" customHeight="1" x14ac:dyDescent="0.15">
      <c r="B616" s="294"/>
      <c r="C616" s="27" t="s">
        <v>36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94"/>
      <c r="U616" s="27" t="s">
        <v>36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4"/>
      <c r="AM616" s="86" t="str">
        <f t="shared" si="18"/>
        <v/>
      </c>
      <c r="AN616" s="121" t="str">
        <f t="shared" si="18"/>
        <v/>
      </c>
      <c r="AO616" s="121" t="str">
        <f t="shared" si="18"/>
        <v/>
      </c>
      <c r="AP616" s="121" t="str">
        <f t="shared" si="18"/>
        <v/>
      </c>
      <c r="AQ616" s="87" t="str">
        <f t="shared" si="18"/>
        <v/>
      </c>
      <c r="AR616" s="37"/>
      <c r="AS616" s="233"/>
      <c r="AT616" s="37"/>
    </row>
    <row r="617" spans="2:46" ht="13.5" customHeight="1" thickBot="1" x14ac:dyDescent="0.2">
      <c r="B617" s="295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95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5"/>
      <c r="AM617" s="122" t="str">
        <f t="shared" si="18"/>
        <v/>
      </c>
      <c r="AN617" s="123" t="str">
        <f t="shared" si="18"/>
        <v/>
      </c>
      <c r="AO617" s="123" t="str">
        <f t="shared" si="18"/>
        <v/>
      </c>
      <c r="AP617" s="123" t="str">
        <f t="shared" si="18"/>
        <v/>
      </c>
      <c r="AQ617" s="124" t="str">
        <f t="shared" si="18"/>
        <v/>
      </c>
      <c r="AR617" s="37"/>
      <c r="AS617" s="233"/>
      <c r="AT617" s="37"/>
    </row>
    <row r="618" spans="2:46" ht="13.5" customHeight="1" thickBot="1" x14ac:dyDescent="0.2">
      <c r="B618" s="293" t="s">
        <v>187</v>
      </c>
      <c r="C618" s="25" t="s">
        <v>32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93" t="s">
        <v>187</v>
      </c>
      <c r="U618" s="25" t="s">
        <v>32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3" t="s">
        <v>187</v>
      </c>
      <c r="AM618" s="119" t="str">
        <f t="shared" si="18"/>
        <v/>
      </c>
      <c r="AN618" s="95" t="str">
        <f t="shared" si="18"/>
        <v/>
      </c>
      <c r="AO618" s="95" t="str">
        <f t="shared" si="18"/>
        <v/>
      </c>
      <c r="AP618" s="95" t="str">
        <f t="shared" si="18"/>
        <v/>
      </c>
      <c r="AQ618" s="120" t="str">
        <f t="shared" si="18"/>
        <v/>
      </c>
      <c r="AR618" s="37"/>
      <c r="AS618" s="233"/>
      <c r="AT618" s="37"/>
    </row>
    <row r="619" spans="2:46" ht="13.5" customHeight="1" x14ac:dyDescent="0.15">
      <c r="B619" s="294"/>
      <c r="C619" s="27" t="s">
        <v>33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94"/>
      <c r="U619" s="27" t="s">
        <v>33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4"/>
      <c r="AM619" s="86" t="str">
        <f t="shared" si="18"/>
        <v/>
      </c>
      <c r="AN619" s="121" t="str">
        <f t="shared" si="18"/>
        <v/>
      </c>
      <c r="AO619" s="121" t="str">
        <f t="shared" si="18"/>
        <v/>
      </c>
      <c r="AP619" s="121" t="str">
        <f t="shared" si="18"/>
        <v/>
      </c>
      <c r="AQ619" s="87" t="str">
        <f t="shared" si="18"/>
        <v/>
      </c>
      <c r="AR619" s="37"/>
      <c r="AS619" s="233"/>
      <c r="AT619" s="37"/>
    </row>
    <row r="620" spans="2:46" ht="13.5" customHeight="1" x14ac:dyDescent="0.15">
      <c r="B620" s="294"/>
      <c r="C620" s="27" t="s">
        <v>34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94"/>
      <c r="U620" s="27" t="s">
        <v>34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4"/>
      <c r="AM620" s="86" t="str">
        <f t="shared" si="18"/>
        <v/>
      </c>
      <c r="AN620" s="121" t="str">
        <f t="shared" si="18"/>
        <v/>
      </c>
      <c r="AO620" s="121" t="str">
        <f t="shared" si="18"/>
        <v/>
      </c>
      <c r="AP620" s="121" t="str">
        <f t="shared" si="18"/>
        <v/>
      </c>
      <c r="AQ620" s="87" t="str">
        <f t="shared" si="18"/>
        <v/>
      </c>
      <c r="AR620" s="37"/>
      <c r="AS620" s="233"/>
      <c r="AT620" s="37"/>
    </row>
    <row r="621" spans="2:46" ht="13.5" customHeight="1" x14ac:dyDescent="0.15">
      <c r="B621" s="294"/>
      <c r="C621" s="27" t="s">
        <v>36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94"/>
      <c r="U621" s="27" t="s">
        <v>36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4"/>
      <c r="AM621" s="86" t="str">
        <f t="shared" si="18"/>
        <v/>
      </c>
      <c r="AN621" s="121" t="str">
        <f t="shared" si="18"/>
        <v/>
      </c>
      <c r="AO621" s="121" t="str">
        <f t="shared" si="18"/>
        <v/>
      </c>
      <c r="AP621" s="121" t="str">
        <f t="shared" si="18"/>
        <v/>
      </c>
      <c r="AQ621" s="87" t="str">
        <f t="shared" si="18"/>
        <v/>
      </c>
      <c r="AR621" s="37"/>
      <c r="AS621" s="233"/>
      <c r="AT621" s="37"/>
    </row>
    <row r="622" spans="2:46" ht="13.5" customHeight="1" thickBot="1" x14ac:dyDescent="0.2">
      <c r="B622" s="295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95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5"/>
      <c r="AM622" s="122" t="str">
        <f t="shared" si="18"/>
        <v/>
      </c>
      <c r="AN622" s="123" t="str">
        <f t="shared" si="18"/>
        <v/>
      </c>
      <c r="AO622" s="123" t="str">
        <f t="shared" si="18"/>
        <v/>
      </c>
      <c r="AP622" s="123" t="str">
        <f t="shared" si="18"/>
        <v/>
      </c>
      <c r="AQ622" s="124" t="str">
        <f t="shared" si="18"/>
        <v/>
      </c>
      <c r="AR622" s="37"/>
      <c r="AS622" s="233"/>
      <c r="AT622" s="37"/>
    </row>
    <row r="623" spans="2:46" ht="13.5" customHeight="1" thickBot="1" x14ac:dyDescent="0.2">
      <c r="B623" s="293" t="s">
        <v>188</v>
      </c>
      <c r="C623" s="25" t="s">
        <v>32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93" t="s">
        <v>188</v>
      </c>
      <c r="U623" s="25" t="s">
        <v>32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3" t="s">
        <v>188</v>
      </c>
      <c r="AM623" s="119" t="str">
        <f t="shared" si="18"/>
        <v/>
      </c>
      <c r="AN623" s="95" t="str">
        <f t="shared" si="18"/>
        <v/>
      </c>
      <c r="AO623" s="95" t="str">
        <f t="shared" si="18"/>
        <v/>
      </c>
      <c r="AP623" s="95" t="str">
        <f t="shared" si="18"/>
        <v/>
      </c>
      <c r="AQ623" s="120" t="str">
        <f t="shared" si="18"/>
        <v/>
      </c>
      <c r="AR623" s="37"/>
      <c r="AS623" s="233"/>
      <c r="AT623" s="37"/>
    </row>
    <row r="624" spans="2:46" ht="13.5" customHeight="1" x14ac:dyDescent="0.15">
      <c r="B624" s="294"/>
      <c r="C624" s="27" t="s">
        <v>33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94"/>
      <c r="U624" s="27" t="s">
        <v>33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4"/>
      <c r="AM624" s="86" t="str">
        <f t="shared" si="18"/>
        <v/>
      </c>
      <c r="AN624" s="121" t="str">
        <f t="shared" si="18"/>
        <v/>
      </c>
      <c r="AO624" s="121" t="str">
        <f t="shared" si="18"/>
        <v/>
      </c>
      <c r="AP624" s="121" t="str">
        <f t="shared" si="18"/>
        <v/>
      </c>
      <c r="AQ624" s="87" t="str">
        <f t="shared" si="18"/>
        <v/>
      </c>
      <c r="AR624" s="37"/>
      <c r="AS624" s="233"/>
      <c r="AT624" s="37"/>
    </row>
    <row r="625" spans="2:46" ht="13.5" customHeight="1" x14ac:dyDescent="0.15">
      <c r="B625" s="294"/>
      <c r="C625" s="27" t="s">
        <v>34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94"/>
      <c r="U625" s="27" t="s">
        <v>34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4"/>
      <c r="AM625" s="86" t="str">
        <f t="shared" si="18"/>
        <v/>
      </c>
      <c r="AN625" s="121" t="str">
        <f t="shared" si="18"/>
        <v/>
      </c>
      <c r="AO625" s="121" t="str">
        <f t="shared" si="18"/>
        <v/>
      </c>
      <c r="AP625" s="121" t="str">
        <f t="shared" si="18"/>
        <v/>
      </c>
      <c r="AQ625" s="87" t="str">
        <f t="shared" si="18"/>
        <v/>
      </c>
      <c r="AR625" s="37"/>
      <c r="AS625" s="233"/>
      <c r="AT625" s="37"/>
    </row>
    <row r="626" spans="2:46" ht="13.5" customHeight="1" x14ac:dyDescent="0.15">
      <c r="B626" s="294"/>
      <c r="C626" s="27" t="s">
        <v>36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94"/>
      <c r="U626" s="27" t="s">
        <v>36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4"/>
      <c r="AM626" s="86" t="str">
        <f t="shared" si="18"/>
        <v/>
      </c>
      <c r="AN626" s="121" t="str">
        <f t="shared" si="18"/>
        <v/>
      </c>
      <c r="AO626" s="121" t="str">
        <f t="shared" si="18"/>
        <v/>
      </c>
      <c r="AP626" s="121" t="str">
        <f t="shared" si="18"/>
        <v/>
      </c>
      <c r="AQ626" s="87" t="str">
        <f t="shared" si="18"/>
        <v/>
      </c>
      <c r="AR626" s="37"/>
      <c r="AS626" s="233"/>
      <c r="AT626" s="37"/>
    </row>
    <row r="627" spans="2:46" ht="13.5" customHeight="1" thickBot="1" x14ac:dyDescent="0.2">
      <c r="B627" s="295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95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5"/>
      <c r="AM627" s="122" t="str">
        <f t="shared" si="18"/>
        <v/>
      </c>
      <c r="AN627" s="123" t="str">
        <f t="shared" si="18"/>
        <v/>
      </c>
      <c r="AO627" s="123" t="str">
        <f t="shared" si="18"/>
        <v/>
      </c>
      <c r="AP627" s="123" t="str">
        <f t="shared" si="18"/>
        <v/>
      </c>
      <c r="AQ627" s="124" t="str">
        <f t="shared" si="18"/>
        <v/>
      </c>
      <c r="AR627" s="37"/>
      <c r="AS627" s="233"/>
      <c r="AT627" s="37"/>
    </row>
    <row r="628" spans="2:46" ht="13.5" customHeight="1" thickBot="1" x14ac:dyDescent="0.2">
      <c r="B628" s="293" t="s">
        <v>189</v>
      </c>
      <c r="C628" s="25" t="s">
        <v>32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93" t="s">
        <v>189</v>
      </c>
      <c r="U628" s="25" t="s">
        <v>32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3" t="s">
        <v>189</v>
      </c>
      <c r="AM628" s="119" t="str">
        <f t="shared" si="18"/>
        <v/>
      </c>
      <c r="AN628" s="95" t="str">
        <f t="shared" si="18"/>
        <v/>
      </c>
      <c r="AO628" s="95" t="str">
        <f t="shared" si="18"/>
        <v/>
      </c>
      <c r="AP628" s="95" t="str">
        <f t="shared" si="18"/>
        <v/>
      </c>
      <c r="AQ628" s="120" t="str">
        <f t="shared" si="18"/>
        <v/>
      </c>
      <c r="AR628" s="37"/>
      <c r="AS628" s="233"/>
      <c r="AT628" s="37"/>
    </row>
    <row r="629" spans="2:46" ht="13.5" customHeight="1" x14ac:dyDescent="0.15">
      <c r="B629" s="294"/>
      <c r="C629" s="27" t="s">
        <v>33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94"/>
      <c r="U629" s="27" t="s">
        <v>33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4"/>
      <c r="AM629" s="86" t="str">
        <f t="shared" si="18"/>
        <v/>
      </c>
      <c r="AN629" s="121" t="str">
        <f t="shared" si="18"/>
        <v/>
      </c>
      <c r="AO629" s="121" t="str">
        <f t="shared" si="18"/>
        <v/>
      </c>
      <c r="AP629" s="121" t="str">
        <f t="shared" si="18"/>
        <v/>
      </c>
      <c r="AQ629" s="87" t="str">
        <f t="shared" si="18"/>
        <v/>
      </c>
      <c r="AR629" s="37"/>
      <c r="AS629" s="233"/>
      <c r="AT629" s="37"/>
    </row>
    <row r="630" spans="2:46" ht="13.5" customHeight="1" x14ac:dyDescent="0.15">
      <c r="B630" s="294"/>
      <c r="C630" s="27" t="s">
        <v>34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94"/>
      <c r="U630" s="27" t="s">
        <v>34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4"/>
      <c r="AM630" s="86" t="str">
        <f t="shared" si="18"/>
        <v/>
      </c>
      <c r="AN630" s="121" t="str">
        <f t="shared" si="18"/>
        <v/>
      </c>
      <c r="AO630" s="121" t="str">
        <f t="shared" si="18"/>
        <v/>
      </c>
      <c r="AP630" s="121" t="str">
        <f t="shared" si="18"/>
        <v/>
      </c>
      <c r="AQ630" s="87" t="str">
        <f t="shared" si="18"/>
        <v/>
      </c>
      <c r="AR630" s="37"/>
      <c r="AS630" s="233"/>
      <c r="AT630" s="37"/>
    </row>
    <row r="631" spans="2:46" ht="13.5" customHeight="1" x14ac:dyDescent="0.15">
      <c r="B631" s="294"/>
      <c r="C631" s="27" t="s">
        <v>36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94"/>
      <c r="U631" s="27" t="s">
        <v>36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4"/>
      <c r="AM631" s="86" t="str">
        <f t="shared" si="18"/>
        <v/>
      </c>
      <c r="AN631" s="121" t="str">
        <f t="shared" si="18"/>
        <v/>
      </c>
      <c r="AO631" s="121" t="str">
        <f t="shared" si="18"/>
        <v/>
      </c>
      <c r="AP631" s="121" t="str">
        <f t="shared" si="18"/>
        <v/>
      </c>
      <c r="AQ631" s="87" t="str">
        <f t="shared" si="18"/>
        <v/>
      </c>
      <c r="AR631" s="37"/>
      <c r="AS631" s="233"/>
      <c r="AT631" s="37"/>
    </row>
    <row r="632" spans="2:46" ht="13.5" customHeight="1" thickBot="1" x14ac:dyDescent="0.2">
      <c r="B632" s="295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95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5"/>
      <c r="AM632" s="122" t="str">
        <f t="shared" si="18"/>
        <v/>
      </c>
      <c r="AN632" s="123" t="str">
        <f t="shared" si="18"/>
        <v/>
      </c>
      <c r="AO632" s="123" t="str">
        <f t="shared" si="18"/>
        <v/>
      </c>
      <c r="AP632" s="123" t="str">
        <f t="shared" si="18"/>
        <v/>
      </c>
      <c r="AQ632" s="124" t="str">
        <f t="shared" si="18"/>
        <v/>
      </c>
      <c r="AR632" s="37"/>
      <c r="AS632" s="233"/>
      <c r="AT632" s="37"/>
    </row>
    <row r="633" spans="2:46" ht="13.5" customHeight="1" thickBot="1" x14ac:dyDescent="0.2">
      <c r="B633" s="293" t="s">
        <v>190</v>
      </c>
      <c r="C633" s="25" t="s">
        <v>32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93" t="s">
        <v>190</v>
      </c>
      <c r="U633" s="25" t="s">
        <v>32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3" t="s">
        <v>190</v>
      </c>
      <c r="AM633" s="119" t="str">
        <f t="shared" si="18"/>
        <v/>
      </c>
      <c r="AN633" s="95" t="str">
        <f t="shared" si="18"/>
        <v/>
      </c>
      <c r="AO633" s="95" t="str">
        <f t="shared" si="18"/>
        <v/>
      </c>
      <c r="AP633" s="95" t="str">
        <f t="shared" si="18"/>
        <v/>
      </c>
      <c r="AQ633" s="120" t="str">
        <f t="shared" si="18"/>
        <v/>
      </c>
      <c r="AR633" s="37"/>
      <c r="AS633" s="233"/>
      <c r="AT633" s="37"/>
    </row>
    <row r="634" spans="2:46" ht="13.5" customHeight="1" x14ac:dyDescent="0.15">
      <c r="B634" s="294"/>
      <c r="C634" s="27" t="s">
        <v>33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94"/>
      <c r="U634" s="27" t="s">
        <v>33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4"/>
      <c r="AM634" s="86" t="str">
        <f t="shared" si="18"/>
        <v/>
      </c>
      <c r="AN634" s="121" t="str">
        <f t="shared" si="18"/>
        <v/>
      </c>
      <c r="AO634" s="121" t="str">
        <f t="shared" si="18"/>
        <v/>
      </c>
      <c r="AP634" s="121" t="str">
        <f t="shared" si="18"/>
        <v/>
      </c>
      <c r="AQ634" s="87" t="str">
        <f t="shared" si="18"/>
        <v/>
      </c>
      <c r="AR634" s="37"/>
      <c r="AS634" s="233"/>
      <c r="AT634" s="37"/>
    </row>
    <row r="635" spans="2:46" ht="13.5" customHeight="1" x14ac:dyDescent="0.15">
      <c r="B635" s="294"/>
      <c r="C635" s="27" t="s">
        <v>34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94"/>
      <c r="U635" s="27" t="s">
        <v>34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4"/>
      <c r="AM635" s="86" t="str">
        <f t="shared" si="18"/>
        <v/>
      </c>
      <c r="AN635" s="121" t="str">
        <f t="shared" si="18"/>
        <v/>
      </c>
      <c r="AO635" s="121" t="str">
        <f t="shared" si="18"/>
        <v/>
      </c>
      <c r="AP635" s="121" t="str">
        <f t="shared" si="18"/>
        <v/>
      </c>
      <c r="AQ635" s="87" t="str">
        <f t="shared" si="18"/>
        <v/>
      </c>
      <c r="AR635" s="37"/>
      <c r="AS635" s="233"/>
      <c r="AT635" s="37"/>
    </row>
    <row r="636" spans="2:46" ht="13.5" customHeight="1" x14ac:dyDescent="0.15">
      <c r="B636" s="294"/>
      <c r="C636" s="27" t="s">
        <v>36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94"/>
      <c r="U636" s="27" t="s">
        <v>36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4"/>
      <c r="AM636" s="86" t="str">
        <f t="shared" si="18"/>
        <v/>
      </c>
      <c r="AN636" s="121" t="str">
        <f t="shared" si="18"/>
        <v/>
      </c>
      <c r="AO636" s="121" t="str">
        <f t="shared" si="18"/>
        <v/>
      </c>
      <c r="AP636" s="121" t="str">
        <f t="shared" si="18"/>
        <v/>
      </c>
      <c r="AQ636" s="87" t="str">
        <f t="shared" si="18"/>
        <v/>
      </c>
      <c r="AR636" s="37"/>
      <c r="AS636" s="233"/>
      <c r="AT636" s="37"/>
    </row>
    <row r="637" spans="2:46" ht="13.5" customHeight="1" thickBot="1" x14ac:dyDescent="0.2">
      <c r="B637" s="295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95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5"/>
      <c r="AM637" s="122" t="str">
        <f t="shared" si="18"/>
        <v/>
      </c>
      <c r="AN637" s="123" t="str">
        <f t="shared" si="18"/>
        <v/>
      </c>
      <c r="AO637" s="123" t="str">
        <f t="shared" si="18"/>
        <v/>
      </c>
      <c r="AP637" s="123" t="str">
        <f t="shared" si="18"/>
        <v/>
      </c>
      <c r="AQ637" s="124" t="str">
        <f t="shared" si="1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49</v>
      </c>
      <c r="G639" s="203" t="s">
        <v>49</v>
      </c>
      <c r="H639" s="203" t="s">
        <v>49</v>
      </c>
      <c r="I639" s="203" t="s">
        <v>49</v>
      </c>
      <c r="J639" s="203" t="s">
        <v>49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49</v>
      </c>
      <c r="Y639" s="203" t="s">
        <v>49</v>
      </c>
      <c r="Z639" s="203" t="s">
        <v>49</v>
      </c>
      <c r="AA639" s="203" t="s">
        <v>49</v>
      </c>
      <c r="AB639" s="203" t="s">
        <v>49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28</v>
      </c>
      <c r="G640" s="249" t="s">
        <v>39</v>
      </c>
      <c r="H640" s="249" t="s">
        <v>42</v>
      </c>
      <c r="I640" s="249" t="s">
        <v>45</v>
      </c>
      <c r="J640" s="249" t="s">
        <v>55</v>
      </c>
      <c r="R640" s="105"/>
      <c r="T640" s="140"/>
      <c r="U640" s="199"/>
      <c r="V640" s="8"/>
      <c r="W640" s="231"/>
      <c r="X640" s="90" t="s">
        <v>28</v>
      </c>
      <c r="Y640" s="249" t="s">
        <v>39</v>
      </c>
      <c r="Z640" s="249" t="s">
        <v>42</v>
      </c>
      <c r="AA640" s="249" t="s">
        <v>45</v>
      </c>
      <c r="AB640" s="249" t="s">
        <v>55</v>
      </c>
      <c r="AC640" s="12"/>
      <c r="AD640" s="12"/>
      <c r="AE640" s="12"/>
      <c r="AF640" s="12"/>
      <c r="AH640" s="12"/>
      <c r="AI640" s="13"/>
      <c r="AJ640" s="105"/>
    </row>
    <row r="641" spans="2:36" ht="12.6" thickBot="1" x14ac:dyDescent="0.2">
      <c r="B641" s="293" t="s">
        <v>191</v>
      </c>
      <c r="C641" s="25" t="s">
        <v>32</v>
      </c>
      <c r="D641" s="106"/>
      <c r="E641" s="261"/>
      <c r="F641" s="135">
        <f t="shared" ref="F641:J644" si="1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40.762335</v>
      </c>
      <c r="G641" s="135">
        <f t="shared" si="19"/>
        <v>44.434503999999997</v>
      </c>
      <c r="H641" s="135">
        <f t="shared" si="19"/>
        <v>0.99729352000000004</v>
      </c>
      <c r="I641" s="135">
        <f t="shared" si="19"/>
        <v>0.99714977999999999</v>
      </c>
      <c r="J641" s="135">
        <f t="shared" si="19"/>
        <v>6.0232085999999997E-3</v>
      </c>
      <c r="K641" s="109"/>
      <c r="L641" s="109"/>
      <c r="M641" s="109"/>
      <c r="N641" s="109"/>
      <c r="O641" s="262"/>
      <c r="P641" s="109"/>
      <c r="Q641" s="110"/>
      <c r="R641" s="111"/>
      <c r="T641" s="293" t="s">
        <v>191</v>
      </c>
      <c r="U641" s="25" t="s">
        <v>32</v>
      </c>
      <c r="V641" s="106"/>
      <c r="W641" s="261"/>
      <c r="X641" s="135">
        <f t="shared" ref="X641:AB644" si="2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41.169750000000001</v>
      </c>
      <c r="Y641" s="135">
        <f t="shared" si="20"/>
        <v>45.598070999999997</v>
      </c>
      <c r="Z641" s="135">
        <f t="shared" si="20"/>
        <v>0.99740525999999996</v>
      </c>
      <c r="AA641" s="135">
        <f t="shared" si="20"/>
        <v>0.99713689999999999</v>
      </c>
      <c r="AB641" s="135">
        <f t="shared" si="20"/>
        <v>4.5871009999999997E-3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ht="12" customHeight="1" x14ac:dyDescent="0.15">
      <c r="B642" s="294"/>
      <c r="C642" s="27" t="s">
        <v>33</v>
      </c>
      <c r="D642" s="107"/>
      <c r="E642" s="263"/>
      <c r="F642" s="18">
        <f t="shared" si="19"/>
        <v>44.243687000000001</v>
      </c>
      <c r="G642" s="18">
        <f t="shared" si="19"/>
        <v>48.618549999999999</v>
      </c>
      <c r="H642" s="18">
        <f t="shared" si="19"/>
        <v>0.99840395000000004</v>
      </c>
      <c r="I642" s="18">
        <f t="shared" si="19"/>
        <v>0.99900964999999997</v>
      </c>
      <c r="J642" s="18">
        <f t="shared" si="19"/>
        <v>3.4454976999999999E-3</v>
      </c>
      <c r="K642" s="112"/>
      <c r="L642" s="112"/>
      <c r="M642" s="112"/>
      <c r="N642" s="112"/>
      <c r="O642" s="264"/>
      <c r="P642" s="112"/>
      <c r="Q642" s="113"/>
      <c r="R642" s="114"/>
      <c r="T642" s="294"/>
      <c r="U642" s="27" t="s">
        <v>33</v>
      </c>
      <c r="V642" s="107"/>
      <c r="W642" s="263"/>
      <c r="X642" s="18">
        <f t="shared" si="20"/>
        <v>47.469856</v>
      </c>
      <c r="Y642" s="18">
        <f t="shared" si="20"/>
        <v>50.743586000000001</v>
      </c>
      <c r="Z642" s="18">
        <f t="shared" si="20"/>
        <v>0.99845925000000002</v>
      </c>
      <c r="AA642" s="18">
        <f t="shared" si="20"/>
        <v>0.99915306999999998</v>
      </c>
      <c r="AB642" s="18">
        <f t="shared" si="20"/>
        <v>2.3846212E-3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ht="12" customHeight="1" x14ac:dyDescent="0.15">
      <c r="B643" s="294"/>
      <c r="C643" s="27" t="s">
        <v>34</v>
      </c>
      <c r="D643" s="107"/>
      <c r="E643" s="263"/>
      <c r="F643" s="18">
        <f t="shared" si="19"/>
        <v>44.972769</v>
      </c>
      <c r="G643" s="18">
        <f t="shared" si="19"/>
        <v>49.504415000000002</v>
      </c>
      <c r="H643" s="18">
        <f t="shared" si="19"/>
        <v>0.99875278999999995</v>
      </c>
      <c r="I643" s="18">
        <f t="shared" si="19"/>
        <v>0.99921819000000001</v>
      </c>
      <c r="J643" s="18">
        <f t="shared" si="19"/>
        <v>2.1238895000000001E-3</v>
      </c>
      <c r="K643" s="112"/>
      <c r="L643" s="112"/>
      <c r="M643" s="112"/>
      <c r="N643" s="112"/>
      <c r="O643" s="264"/>
      <c r="P643" s="112"/>
      <c r="Q643" s="113"/>
      <c r="R643" s="114"/>
      <c r="T643" s="294"/>
      <c r="U643" s="27" t="s">
        <v>34</v>
      </c>
      <c r="V643" s="107"/>
      <c r="W643" s="263"/>
      <c r="X643" s="18">
        <f t="shared" si="20"/>
        <v>50.056249999999999</v>
      </c>
      <c r="Y643" s="18">
        <f t="shared" si="20"/>
        <v>52.910648000000002</v>
      </c>
      <c r="Z643" s="18">
        <f t="shared" si="20"/>
        <v>0.99879600000000002</v>
      </c>
      <c r="AA643" s="18">
        <f t="shared" si="20"/>
        <v>0.99939473999999995</v>
      </c>
      <c r="AB643" s="18">
        <f t="shared" si="20"/>
        <v>1.6318196000000001E-3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ht="12" customHeight="1" x14ac:dyDescent="0.15">
      <c r="B644" s="294"/>
      <c r="C644" s="27" t="s">
        <v>36</v>
      </c>
      <c r="D644" s="107"/>
      <c r="E644" s="263"/>
      <c r="F644" s="18">
        <f t="shared" si="19"/>
        <v>45.886665999999998</v>
      </c>
      <c r="G644" s="18">
        <f t="shared" si="19"/>
        <v>50.299796000000001</v>
      </c>
      <c r="H644" s="18">
        <f t="shared" si="19"/>
        <v>0.99899274999999998</v>
      </c>
      <c r="I644" s="18">
        <f t="shared" si="19"/>
        <v>0.99934805999999998</v>
      </c>
      <c r="J644" s="18">
        <f t="shared" si="19"/>
        <v>1.1673325E-3</v>
      </c>
      <c r="K644" s="112"/>
      <c r="L644" s="112"/>
      <c r="M644" s="112"/>
      <c r="N644" s="112"/>
      <c r="O644" s="264"/>
      <c r="P644" s="112"/>
      <c r="Q644" s="113"/>
      <c r="R644" s="114"/>
      <c r="T644" s="294"/>
      <c r="U644" s="27" t="s">
        <v>36</v>
      </c>
      <c r="V644" s="107"/>
      <c r="W644" s="263"/>
      <c r="X644" s="18">
        <f t="shared" si="20"/>
        <v>52.124003999999999</v>
      </c>
      <c r="Y644" s="18">
        <f t="shared" si="20"/>
        <v>54.818686999999997</v>
      </c>
      <c r="Z644" s="18">
        <f t="shared" si="20"/>
        <v>0.99906618000000003</v>
      </c>
      <c r="AA644" s="18">
        <f t="shared" si="20"/>
        <v>0.99962532999999998</v>
      </c>
      <c r="AB644" s="18">
        <f t="shared" si="20"/>
        <v>9.8153119999999996E-4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5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5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ht="12.6" thickBot="1" x14ac:dyDescent="0.2">
      <c r="B646" s="305" t="s">
        <v>192</v>
      </c>
      <c r="C646" s="25" t="s">
        <v>32</v>
      </c>
      <c r="D646" s="106"/>
      <c r="E646" s="261"/>
      <c r="F646" s="135">
        <f t="shared" ref="F646:J649" si="2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46.934429999999999</v>
      </c>
      <c r="G646" s="135">
        <f t="shared" si="21"/>
        <v>50.171560999999997</v>
      </c>
      <c r="H646" s="135">
        <f t="shared" si="21"/>
        <v>0.99838638000000002</v>
      </c>
      <c r="I646" s="135">
        <f t="shared" si="21"/>
        <v>0.99891797000000004</v>
      </c>
      <c r="J646" s="135">
        <f t="shared" si="21"/>
        <v>1.0781094E-2</v>
      </c>
      <c r="K646" s="109"/>
      <c r="L646" s="109"/>
      <c r="M646" s="109"/>
      <c r="N646" s="109"/>
      <c r="O646" s="262"/>
      <c r="P646" s="109"/>
      <c r="Q646" s="110"/>
      <c r="R646" s="111"/>
      <c r="T646" s="305" t="s">
        <v>192</v>
      </c>
      <c r="U646" s="25" t="s">
        <v>32</v>
      </c>
      <c r="V646" s="106"/>
      <c r="W646" s="261"/>
      <c r="X646" s="135">
        <f t="shared" ref="X646:AB649" si="2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47.413541000000002</v>
      </c>
      <c r="Y646" s="135">
        <f t="shared" si="22"/>
        <v>50.366698</v>
      </c>
      <c r="Z646" s="135">
        <f t="shared" si="22"/>
        <v>0.99839160999999998</v>
      </c>
      <c r="AA646" s="135">
        <f t="shared" si="22"/>
        <v>0.99904985000000002</v>
      </c>
      <c r="AB646" s="135">
        <f t="shared" si="22"/>
        <v>8.9128880000000008E-3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ht="12" customHeight="1" x14ac:dyDescent="0.15">
      <c r="B647" s="294"/>
      <c r="C647" s="27" t="s">
        <v>33</v>
      </c>
      <c r="D647" s="107"/>
      <c r="E647" s="263"/>
      <c r="F647" s="18">
        <f t="shared" si="21"/>
        <v>49.584834000000001</v>
      </c>
      <c r="G647" s="18">
        <f t="shared" si="21"/>
        <v>52.474266999999998</v>
      </c>
      <c r="H647" s="18">
        <f t="shared" si="21"/>
        <v>0.99888816000000002</v>
      </c>
      <c r="I647" s="18">
        <f t="shared" si="21"/>
        <v>0.99936298999999995</v>
      </c>
      <c r="J647" s="18">
        <f t="shared" si="21"/>
        <v>6.1013830000000002E-3</v>
      </c>
      <c r="K647" s="112"/>
      <c r="L647" s="112"/>
      <c r="M647" s="112"/>
      <c r="N647" s="112"/>
      <c r="O647" s="264"/>
      <c r="P647" s="112"/>
      <c r="Q647" s="113"/>
      <c r="R647" s="114"/>
      <c r="T647" s="294"/>
      <c r="U647" s="27" t="s">
        <v>33</v>
      </c>
      <c r="V647" s="107"/>
      <c r="W647" s="263"/>
      <c r="X647" s="18">
        <f t="shared" si="22"/>
        <v>50.508839999999999</v>
      </c>
      <c r="Y647" s="18">
        <f t="shared" si="22"/>
        <v>53.184068000000003</v>
      </c>
      <c r="Z647" s="18">
        <f t="shared" si="22"/>
        <v>0.99892515000000004</v>
      </c>
      <c r="AA647" s="18">
        <f t="shared" si="22"/>
        <v>0.99946665000000001</v>
      </c>
      <c r="AB647" s="18">
        <f t="shared" si="22"/>
        <v>5.1102070000000003E-3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ht="12" customHeight="1" x14ac:dyDescent="0.15">
      <c r="B648" s="294"/>
      <c r="C648" s="27" t="s">
        <v>34</v>
      </c>
      <c r="D648" s="107"/>
      <c r="E648" s="263"/>
      <c r="F648" s="18">
        <f t="shared" si="21"/>
        <v>51.350802999999999</v>
      </c>
      <c r="G648" s="18">
        <f t="shared" si="21"/>
        <v>54.041997000000002</v>
      </c>
      <c r="H648" s="18">
        <f t="shared" si="21"/>
        <v>0.99907581999999995</v>
      </c>
      <c r="I648" s="18">
        <f t="shared" si="21"/>
        <v>0.99953322</v>
      </c>
      <c r="J648" s="18">
        <f t="shared" si="21"/>
        <v>4.9577323E-3</v>
      </c>
      <c r="K648" s="112"/>
      <c r="L648" s="112"/>
      <c r="M648" s="112"/>
      <c r="N648" s="112"/>
      <c r="O648" s="264"/>
      <c r="P648" s="112"/>
      <c r="Q648" s="113"/>
      <c r="R648" s="114"/>
      <c r="T648" s="294"/>
      <c r="U648" s="27" t="s">
        <v>34</v>
      </c>
      <c r="V648" s="107"/>
      <c r="W648" s="263"/>
      <c r="X648" s="18">
        <f t="shared" si="22"/>
        <v>52.202756999999998</v>
      </c>
      <c r="Y648" s="18">
        <f t="shared" si="22"/>
        <v>54.703335000000003</v>
      </c>
      <c r="Z648" s="18">
        <f t="shared" si="22"/>
        <v>0.99911238000000002</v>
      </c>
      <c r="AA648" s="18">
        <f t="shared" si="22"/>
        <v>0.99962720999999999</v>
      </c>
      <c r="AB648" s="18">
        <f t="shared" si="22"/>
        <v>3.5295169999999998E-3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ht="12" customHeight="1" x14ac:dyDescent="0.15">
      <c r="B649" s="294"/>
      <c r="C649" s="27" t="s">
        <v>36</v>
      </c>
      <c r="D649" s="107"/>
      <c r="E649" s="263"/>
      <c r="F649" s="18">
        <f t="shared" si="21"/>
        <v>53.446933000000001</v>
      </c>
      <c r="G649" s="18">
        <f t="shared" si="21"/>
        <v>55.824993999999997</v>
      </c>
      <c r="H649" s="18">
        <f t="shared" si="21"/>
        <v>0.99921877000000003</v>
      </c>
      <c r="I649" s="18">
        <f t="shared" si="21"/>
        <v>0.99969512000000005</v>
      </c>
      <c r="J649" s="18">
        <f t="shared" si="21"/>
        <v>4.1366950000000001E-3</v>
      </c>
      <c r="K649" s="112"/>
      <c r="L649" s="112"/>
      <c r="M649" s="112"/>
      <c r="N649" s="112"/>
      <c r="O649" s="264"/>
      <c r="P649" s="112"/>
      <c r="Q649" s="113"/>
      <c r="R649" s="114"/>
      <c r="T649" s="294"/>
      <c r="U649" s="27" t="s">
        <v>36</v>
      </c>
      <c r="V649" s="107"/>
      <c r="W649" s="263"/>
      <c r="X649" s="18">
        <f t="shared" si="22"/>
        <v>54.140272000000003</v>
      </c>
      <c r="Y649" s="18">
        <f t="shared" si="22"/>
        <v>56.382154</v>
      </c>
      <c r="Z649" s="18">
        <f t="shared" si="22"/>
        <v>0.99927334000000001</v>
      </c>
      <c r="AA649" s="18">
        <f t="shared" si="22"/>
        <v>0.99975181000000002</v>
      </c>
      <c r="AB649" s="18">
        <f t="shared" si="22"/>
        <v>1.8763880999999999E-3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5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5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thickBot="1" x14ac:dyDescent="0.2">
      <c r="B651" s="303" t="s">
        <v>193</v>
      </c>
      <c r="C651" s="25" t="s">
        <v>32</v>
      </c>
      <c r="D651" s="106"/>
      <c r="E651" s="261"/>
      <c r="F651" s="135">
        <f t="shared" ref="F651:J654" si="23">F646-F641</f>
        <v>6.1720949999999988</v>
      </c>
      <c r="G651" s="135">
        <f t="shared" si="23"/>
        <v>5.7370570000000001</v>
      </c>
      <c r="H651" s="135">
        <f t="shared" si="23"/>
        <v>1.0928599999999733E-3</v>
      </c>
      <c r="I651" s="135">
        <f t="shared" si="23"/>
        <v>1.7681900000000583E-3</v>
      </c>
      <c r="J651" s="135">
        <f t="shared" si="23"/>
        <v>4.7578854E-3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193</v>
      </c>
      <c r="U651" s="25" t="s">
        <v>32</v>
      </c>
      <c r="V651" s="106"/>
      <c r="W651" s="261"/>
      <c r="X651" s="135">
        <f t="shared" ref="X651:AB654" si="24">X646-X641</f>
        <v>6.2437910000000016</v>
      </c>
      <c r="Y651" s="135">
        <f t="shared" si="24"/>
        <v>4.7686270000000022</v>
      </c>
      <c r="Z651" s="135">
        <f t="shared" si="24"/>
        <v>9.8635000000002471E-4</v>
      </c>
      <c r="AA651" s="135">
        <f t="shared" si="24"/>
        <v>1.9129500000000244E-3</v>
      </c>
      <c r="AB651" s="135">
        <f t="shared" si="24"/>
        <v>4.3257870000000011E-3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ht="12" customHeight="1" x14ac:dyDescent="0.15">
      <c r="B652" s="294"/>
      <c r="C652" s="27" t="s">
        <v>33</v>
      </c>
      <c r="D652" s="107"/>
      <c r="E652" s="263"/>
      <c r="F652" s="18">
        <f t="shared" si="23"/>
        <v>5.3411469999999994</v>
      </c>
      <c r="G652" s="18">
        <f t="shared" si="23"/>
        <v>3.8557169999999985</v>
      </c>
      <c r="H652" s="18">
        <f t="shared" si="23"/>
        <v>4.8420999999998493E-4</v>
      </c>
      <c r="I652" s="18">
        <f t="shared" si="23"/>
        <v>3.5333999999997978E-4</v>
      </c>
      <c r="J652" s="18">
        <f t="shared" si="23"/>
        <v>2.6558853000000003E-3</v>
      </c>
      <c r="K652" s="112"/>
      <c r="L652" s="112"/>
      <c r="M652" s="112"/>
      <c r="N652" s="112"/>
      <c r="O652" s="264"/>
      <c r="P652" s="112"/>
      <c r="Q652" s="113"/>
      <c r="R652" s="114"/>
      <c r="T652" s="294"/>
      <c r="U652" s="27" t="s">
        <v>33</v>
      </c>
      <c r="V652" s="107"/>
      <c r="W652" s="263"/>
      <c r="X652" s="18">
        <f t="shared" si="24"/>
        <v>3.0389839999999992</v>
      </c>
      <c r="Y652" s="18">
        <f t="shared" si="24"/>
        <v>2.4404820000000029</v>
      </c>
      <c r="Z652" s="18">
        <f t="shared" si="24"/>
        <v>4.6590000000001908E-4</v>
      </c>
      <c r="AA652" s="18">
        <f t="shared" si="24"/>
        <v>3.135800000000355E-4</v>
      </c>
      <c r="AB652" s="18">
        <f t="shared" si="24"/>
        <v>2.7255858000000003E-3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ht="12" customHeight="1" x14ac:dyDescent="0.15">
      <c r="B653" s="294"/>
      <c r="C653" s="27" t="s">
        <v>34</v>
      </c>
      <c r="D653" s="107"/>
      <c r="E653" s="263"/>
      <c r="F653" s="18">
        <f t="shared" si="23"/>
        <v>6.3780339999999995</v>
      </c>
      <c r="G653" s="18">
        <f t="shared" si="23"/>
        <v>4.5375820000000004</v>
      </c>
      <c r="H653" s="18">
        <f t="shared" si="23"/>
        <v>3.2303000000000193E-4</v>
      </c>
      <c r="I653" s="18">
        <f t="shared" si="23"/>
        <v>3.1502999999999393E-4</v>
      </c>
      <c r="J653" s="18">
        <f t="shared" si="23"/>
        <v>2.8338427999999999E-3</v>
      </c>
      <c r="K653" s="112"/>
      <c r="L653" s="112"/>
      <c r="M653" s="112"/>
      <c r="N653" s="112"/>
      <c r="O653" s="264"/>
      <c r="P653" s="112"/>
      <c r="Q653" s="113"/>
      <c r="R653" s="114"/>
      <c r="T653" s="294"/>
      <c r="U653" s="27" t="s">
        <v>34</v>
      </c>
      <c r="V653" s="107"/>
      <c r="W653" s="263"/>
      <c r="X653" s="18">
        <f t="shared" si="24"/>
        <v>2.1465069999999997</v>
      </c>
      <c r="Y653" s="18">
        <f t="shared" si="24"/>
        <v>1.7926870000000008</v>
      </c>
      <c r="Z653" s="18">
        <f t="shared" si="24"/>
        <v>3.1638000000000499E-4</v>
      </c>
      <c r="AA653" s="18">
        <f t="shared" si="24"/>
        <v>2.3247000000004014E-4</v>
      </c>
      <c r="AB653" s="18">
        <f t="shared" si="24"/>
        <v>1.8976973999999998E-3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ht="12" customHeight="1" x14ac:dyDescent="0.15">
      <c r="B654" s="294"/>
      <c r="C654" s="27" t="s">
        <v>36</v>
      </c>
      <c r="D654" s="107"/>
      <c r="E654" s="263"/>
      <c r="F654" s="18">
        <f t="shared" si="23"/>
        <v>7.5602670000000032</v>
      </c>
      <c r="G654" s="18">
        <f t="shared" si="23"/>
        <v>5.5251979999999961</v>
      </c>
      <c r="H654" s="18">
        <f t="shared" si="23"/>
        <v>2.2602000000004896E-4</v>
      </c>
      <c r="I654" s="18">
        <f t="shared" si="23"/>
        <v>3.4706000000006565E-4</v>
      </c>
      <c r="J654" s="18">
        <f t="shared" si="23"/>
        <v>2.9693625000000003E-3</v>
      </c>
      <c r="K654" s="112"/>
      <c r="L654" s="112"/>
      <c r="M654" s="112"/>
      <c r="N654" s="112"/>
      <c r="O654" s="264"/>
      <c r="P654" s="112"/>
      <c r="Q654" s="113"/>
      <c r="R654" s="114"/>
      <c r="T654" s="294"/>
      <c r="U654" s="27" t="s">
        <v>36</v>
      </c>
      <c r="V654" s="107"/>
      <c r="W654" s="263"/>
      <c r="X654" s="18">
        <f t="shared" si="24"/>
        <v>2.0162680000000037</v>
      </c>
      <c r="Y654" s="18">
        <f t="shared" si="24"/>
        <v>1.5634670000000028</v>
      </c>
      <c r="Z654" s="18">
        <f t="shared" si="24"/>
        <v>2.0715999999998402E-4</v>
      </c>
      <c r="AA654" s="18">
        <f t="shared" si="24"/>
        <v>1.2648000000003989E-4</v>
      </c>
      <c r="AB654" s="18">
        <f t="shared" si="24"/>
        <v>8.9485689999999995E-4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5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5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301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0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0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0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0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301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0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0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0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0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301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0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0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0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0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103:AL107"/>
    <mergeCell ref="T138:T142"/>
    <mergeCell ref="T273:T277"/>
    <mergeCell ref="T53:T57"/>
    <mergeCell ref="C31:R31"/>
    <mergeCell ref="T353:T357"/>
    <mergeCell ref="B538:B542"/>
    <mergeCell ref="B598:B602"/>
    <mergeCell ref="B298:B302"/>
    <mergeCell ref="T548:T552"/>
    <mergeCell ref="T593:T597"/>
    <mergeCell ref="T588:T592"/>
    <mergeCell ref="T58:T62"/>
    <mergeCell ref="B78:B8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>
      <selection activeCell="C13" sqref="C13:R13"/>
    </sheetView>
  </sheetViews>
  <sheetFormatPr defaultColWidth="9" defaultRowHeight="12" x14ac:dyDescent="0.15"/>
  <cols>
    <col min="1" max="1" width="2.3984375" style="269" bestFit="1" customWidth="1"/>
    <col min="2" max="2" width="9.8984375" style="269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69" customWidth="1"/>
    <col min="20" max="20" width="11" style="269" customWidth="1"/>
    <col min="21" max="23" width="9.19921875" style="269" customWidth="1"/>
    <col min="24" max="24" width="9.69921875" style="269" customWidth="1"/>
    <col min="25" max="25" width="9.8984375" style="269" customWidth="1"/>
    <col min="26" max="26" width="8.69921875" style="269" customWidth="1"/>
    <col min="27" max="27" width="10.09765625" style="269" bestFit="1" customWidth="1"/>
    <col min="28" max="28" width="10.09765625" style="269" customWidth="1"/>
    <col min="29" max="29" width="6.3984375" style="269" customWidth="1"/>
    <col min="30" max="30" width="7.69921875" style="269" customWidth="1"/>
    <col min="31" max="31" width="8.19921875" style="269" customWidth="1"/>
    <col min="32" max="32" width="3.69921875" style="269" customWidth="1"/>
    <col min="33" max="33" width="3.69921875" style="232" customWidth="1"/>
    <col min="34" max="34" width="7.09765625" style="269" customWidth="1"/>
    <col min="35" max="35" width="7.8984375" style="269" customWidth="1"/>
    <col min="36" max="36" width="9.09765625" style="269" customWidth="1"/>
    <col min="37" max="37" width="3.69921875" style="269" customWidth="1"/>
    <col min="38" max="38" width="8.3984375" style="269" bestFit="1" customWidth="1"/>
    <col min="39" max="39" width="10.69921875" style="269" customWidth="1"/>
    <col min="40" max="40" width="10.3984375" style="269" customWidth="1"/>
    <col min="41" max="41" width="9.8984375" style="269" customWidth="1"/>
    <col min="42" max="42" width="11.3984375" style="269" customWidth="1"/>
    <col min="43" max="43" width="10.5" style="269" customWidth="1"/>
    <col min="44" max="44" width="7" style="269" bestFit="1" customWidth="1"/>
    <col min="45" max="45" width="7.5" style="269" bestFit="1" customWidth="1"/>
    <col min="46" max="46" width="8.19921875" style="269" customWidth="1"/>
    <col min="47" max="47" width="16.19921875" style="269" customWidth="1"/>
    <col min="48" max="49" width="8.5" style="269" bestFit="1" customWidth="1"/>
    <col min="50" max="52" width="7.3984375" style="269" bestFit="1" customWidth="1"/>
    <col min="53" max="53" width="7.3984375" style="269" customWidth="1"/>
    <col min="54" max="54" width="7.3984375" style="269" bestFit="1" customWidth="1"/>
    <col min="55" max="55" width="2.3984375" style="269" customWidth="1"/>
    <col min="56" max="71" width="9" style="269" customWidth="1"/>
    <col min="72" max="16384" width="9" style="269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10</v>
      </c>
      <c r="C2" s="308" t="str">
        <f>CONCATENATE("Summary [ ",'[2]Summary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71"/>
      <c r="T2" s="141" t="str">
        <f>$B$2</f>
        <v>breakfast</v>
      </c>
      <c r="U2" s="297" t="str">
        <f>CONCATENATE("Summary [ ",'[2]Summary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199"/>
      <c r="AL2" s="161" t="str">
        <f>$B$2</f>
        <v>breakfast</v>
      </c>
      <c r="AM2" s="302" t="s">
        <v>48</v>
      </c>
      <c r="AN2" s="273"/>
      <c r="AO2" s="273"/>
      <c r="AP2" s="273"/>
      <c r="AQ2" s="298"/>
      <c r="AR2" s="37"/>
      <c r="AS2" s="233"/>
      <c r="AT2" s="37"/>
    </row>
    <row r="3" spans="1:58" ht="13.5" customHeight="1" thickBot="1" x14ac:dyDescent="0.35">
      <c r="B3" s="155"/>
      <c r="C3" s="202"/>
      <c r="D3" s="93"/>
      <c r="E3" s="234" t="s">
        <v>30</v>
      </c>
      <c r="F3" s="30" t="s">
        <v>49</v>
      </c>
      <c r="G3" s="203" t="s">
        <v>49</v>
      </c>
      <c r="H3" s="203" t="s">
        <v>49</v>
      </c>
      <c r="I3" s="203" t="s">
        <v>49</v>
      </c>
      <c r="J3" s="203" t="s">
        <v>49</v>
      </c>
      <c r="K3" s="203"/>
      <c r="L3" s="203"/>
      <c r="M3" s="203"/>
      <c r="N3" s="203"/>
      <c r="O3" s="235"/>
      <c r="P3" s="304" t="s">
        <v>50</v>
      </c>
      <c r="Q3" s="304" t="s">
        <v>51</v>
      </c>
      <c r="R3" s="310" t="s">
        <v>52</v>
      </c>
      <c r="S3" s="271"/>
      <c r="T3" s="139"/>
      <c r="U3" s="202"/>
      <c r="V3" s="93"/>
      <c r="W3" s="234" t="s">
        <v>30</v>
      </c>
      <c r="X3" s="30" t="s">
        <v>49</v>
      </c>
      <c r="Y3" s="203" t="s">
        <v>49</v>
      </c>
      <c r="Z3" s="203" t="s">
        <v>49</v>
      </c>
      <c r="AA3" s="203" t="s">
        <v>49</v>
      </c>
      <c r="AB3" s="203" t="s">
        <v>49</v>
      </c>
      <c r="AC3" s="203"/>
      <c r="AD3" s="203"/>
      <c r="AE3" s="203"/>
      <c r="AF3" s="203"/>
      <c r="AG3" s="235"/>
      <c r="AH3" s="304" t="s">
        <v>50</v>
      </c>
      <c r="AI3" s="304" t="s">
        <v>51</v>
      </c>
      <c r="AJ3" s="310" t="s">
        <v>52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53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0"/>
      <c r="C4" s="199"/>
      <c r="D4" s="32"/>
      <c r="E4" s="236" t="s">
        <v>54</v>
      </c>
      <c r="F4" s="33" t="s">
        <v>28</v>
      </c>
      <c r="G4" s="237" t="s">
        <v>39</v>
      </c>
      <c r="H4" s="237" t="s">
        <v>42</v>
      </c>
      <c r="I4" s="237" t="s">
        <v>45</v>
      </c>
      <c r="J4" s="237" t="s">
        <v>55</v>
      </c>
      <c r="K4" s="237"/>
      <c r="L4" s="118"/>
      <c r="M4" s="118"/>
      <c r="N4" s="91"/>
      <c r="O4" s="237"/>
      <c r="P4" s="277"/>
      <c r="Q4" s="277"/>
      <c r="R4" s="311"/>
      <c r="S4" s="271"/>
      <c r="T4" s="140"/>
      <c r="U4" s="199"/>
      <c r="V4" s="32"/>
      <c r="W4" s="236" t="s">
        <v>54</v>
      </c>
      <c r="X4" s="33" t="s">
        <v>28</v>
      </c>
      <c r="Y4" s="237" t="s">
        <v>39</v>
      </c>
      <c r="Z4" s="237" t="s">
        <v>42</v>
      </c>
      <c r="AA4" s="237" t="s">
        <v>45</v>
      </c>
      <c r="AB4" s="237" t="s">
        <v>55</v>
      </c>
      <c r="AC4" s="237"/>
      <c r="AD4" s="237"/>
      <c r="AE4" s="237"/>
      <c r="AF4" s="91"/>
      <c r="AG4" s="237"/>
      <c r="AH4" s="277"/>
      <c r="AI4" s="277"/>
      <c r="AJ4" s="311"/>
      <c r="AK4" s="271"/>
      <c r="AL4" s="201"/>
      <c r="AM4" s="90" t="s">
        <v>28</v>
      </c>
      <c r="AN4" s="90" t="s">
        <v>39</v>
      </c>
      <c r="AO4" s="90" t="s">
        <v>42</v>
      </c>
      <c r="AP4" s="90" t="s">
        <v>45</v>
      </c>
      <c r="AQ4" s="164" t="s">
        <v>55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thickBot="1" x14ac:dyDescent="0.2">
      <c r="B5" s="305"/>
      <c r="C5" s="25" t="s">
        <v>32</v>
      </c>
      <c r="D5" s="26"/>
      <c r="E5" s="125">
        <f>E23</f>
        <v>29751.368000000002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34.749182266666672</v>
      </c>
      <c r="G5" s="30">
        <f t="shared" si="0"/>
        <v>38.896995266666664</v>
      </c>
      <c r="H5" s="30">
        <f t="shared" si="0"/>
        <v>0.98575294599999996</v>
      </c>
      <c r="I5" s="90">
        <f t="shared" si="0"/>
        <v>0.99025311599999999</v>
      </c>
      <c r="J5" s="90">
        <f t="shared" si="0"/>
        <v>2.3186905733333332E-2</v>
      </c>
      <c r="K5" s="55"/>
      <c r="L5" s="55"/>
      <c r="M5" s="55"/>
      <c r="N5" s="26"/>
      <c r="O5" s="56"/>
      <c r="P5" s="130">
        <f t="shared" ref="P5:Q8" si="1">P16</f>
        <v>23.420999999999999</v>
      </c>
      <c r="Q5" s="151">
        <f t="shared" si="1"/>
        <v>8.9060000000000006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71"/>
      <c r="T5" s="306"/>
      <c r="U5" s="25" t="s">
        <v>32</v>
      </c>
      <c r="V5" s="26"/>
      <c r="W5" s="126">
        <f>W23</f>
        <v>29707.768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36.60993586666666</v>
      </c>
      <c r="Y5" s="30">
        <f t="shared" si="2"/>
        <v>41.153984133333324</v>
      </c>
      <c r="Z5" s="30">
        <f t="shared" si="2"/>
        <v>0.98637233866666663</v>
      </c>
      <c r="AA5" s="90">
        <f t="shared" si="2"/>
        <v>0.99354874133333348</v>
      </c>
      <c r="AB5" s="90">
        <f t="shared" si="2"/>
        <v>1.533537043333333E-2</v>
      </c>
      <c r="AC5" s="55"/>
      <c r="AD5" s="55"/>
      <c r="AE5" s="55"/>
      <c r="AF5" s="26"/>
      <c r="AG5" s="238"/>
      <c r="AH5" s="130">
        <f t="shared" ref="AH5:AI8" si="3">AH16</f>
        <v>23.155999999999999</v>
      </c>
      <c r="AI5" s="151">
        <f t="shared" si="3"/>
        <v>9.125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-0.29998555386064618</v>
      </c>
      <c r="AN5" s="240">
        <f>bdrate($E5:$E8,G5:G8,$W5:$W8,Y5:Y8)</f>
        <v>-0.35280691157277866</v>
      </c>
      <c r="AO5" s="240">
        <f>bdrate($E5:$E8,H5:H8,$W5:$W8,Z5:Z8)</f>
        <v>-5.4686040469321684E-2</v>
      </c>
      <c r="AP5" s="240">
        <f>bdrate($E5:$E8,I5:I8,$W5:$W8,AA5:AA8)</f>
        <v>-0.54473891580085709</v>
      </c>
      <c r="AQ5" s="241">
        <f>bdrateInverted($E5:$E8,J5:J8,$W5:$W8,AB5:AB8)</f>
        <v>-0.33143517056925886</v>
      </c>
      <c r="AR5" s="242"/>
      <c r="AS5" s="51"/>
      <c r="AT5" s="19" t="s">
        <v>56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4"/>
      <c r="C6" s="27" t="s">
        <v>33</v>
      </c>
      <c r="D6" s="28"/>
      <c r="E6" s="156">
        <f>E24</f>
        <v>39615.536</v>
      </c>
      <c r="F6" s="90">
        <f t="shared" si="0"/>
        <v>37.375619733333338</v>
      </c>
      <c r="G6" s="90">
        <f t="shared" si="0"/>
        <v>41.334714466666675</v>
      </c>
      <c r="H6" s="90">
        <f t="shared" si="0"/>
        <v>0.99170901333333339</v>
      </c>
      <c r="I6" s="90">
        <f t="shared" si="0"/>
        <v>0.99195924199999985</v>
      </c>
      <c r="J6" s="90">
        <f t="shared" si="0"/>
        <v>1.4264820533333333E-2</v>
      </c>
      <c r="K6" s="56"/>
      <c r="L6" s="56"/>
      <c r="M6" s="56"/>
      <c r="N6" s="28"/>
      <c r="O6" s="56"/>
      <c r="P6" s="130">
        <f t="shared" si="1"/>
        <v>23.625</v>
      </c>
      <c r="Q6" s="130">
        <f t="shared" si="1"/>
        <v>9.125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71"/>
      <c r="T6" s="294"/>
      <c r="U6" s="27" t="s">
        <v>33</v>
      </c>
      <c r="V6" s="28"/>
      <c r="W6" s="127">
        <f>W24</f>
        <v>39551.535999999993</v>
      </c>
      <c r="X6" s="90">
        <f t="shared" si="2"/>
        <v>39.892359333333339</v>
      </c>
      <c r="Y6" s="90">
        <f t="shared" si="2"/>
        <v>43.856499666666664</v>
      </c>
      <c r="Z6" s="90">
        <f t="shared" si="2"/>
        <v>0.99224924800000003</v>
      </c>
      <c r="AA6" s="90">
        <f t="shared" si="2"/>
        <v>0.99544287399999998</v>
      </c>
      <c r="AB6" s="90">
        <f t="shared" si="2"/>
        <v>7.8005268666666659E-3</v>
      </c>
      <c r="AC6" s="56"/>
      <c r="AD6" s="56"/>
      <c r="AE6" s="56"/>
      <c r="AF6" s="28"/>
      <c r="AG6" s="238"/>
      <c r="AH6" s="130">
        <f t="shared" si="3"/>
        <v>23.077999999999999</v>
      </c>
      <c r="AI6" s="130">
        <f t="shared" si="3"/>
        <v>9.2029999999999994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4"/>
      <c r="C7" s="27" t="s">
        <v>34</v>
      </c>
      <c r="D7" s="28"/>
      <c r="E7" s="156">
        <f>E25</f>
        <v>53677.455999999998</v>
      </c>
      <c r="F7" s="90">
        <f t="shared" si="0"/>
        <v>38.600735666666658</v>
      </c>
      <c r="G7" s="90">
        <f t="shared" si="0"/>
        <v>42.532670000000003</v>
      </c>
      <c r="H7" s="90">
        <f t="shared" si="0"/>
        <v>0.99345479600000008</v>
      </c>
      <c r="I7" s="90">
        <f t="shared" si="0"/>
        <v>0.99302144466666675</v>
      </c>
      <c r="J7" s="90">
        <f t="shared" si="0"/>
        <v>1.1909770366666666E-2</v>
      </c>
      <c r="K7" s="56"/>
      <c r="L7" s="56"/>
      <c r="M7" s="56"/>
      <c r="N7" s="28"/>
      <c r="O7" s="56"/>
      <c r="P7" s="130">
        <f t="shared" si="1"/>
        <v>23.5</v>
      </c>
      <c r="Q7" s="130">
        <f t="shared" si="1"/>
        <v>9.2029999999999994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71"/>
      <c r="T7" s="294"/>
      <c r="U7" s="27" t="s">
        <v>34</v>
      </c>
      <c r="V7" s="28"/>
      <c r="W7" s="127">
        <f>W25</f>
        <v>53579.192000000003</v>
      </c>
      <c r="X7" s="90">
        <f t="shared" si="2"/>
        <v>41.623637466666665</v>
      </c>
      <c r="Y7" s="90">
        <f t="shared" si="2"/>
        <v>45.258660333333324</v>
      </c>
      <c r="Z7" s="90">
        <f t="shared" si="2"/>
        <v>0.99397937200000019</v>
      </c>
      <c r="AA7" s="90">
        <f t="shared" si="2"/>
        <v>0.99650025066666681</v>
      </c>
      <c r="AB7" s="90">
        <f t="shared" si="2"/>
        <v>5.5928531866666674E-3</v>
      </c>
      <c r="AC7" s="56"/>
      <c r="AD7" s="56"/>
      <c r="AE7" s="56"/>
      <c r="AF7" s="28"/>
      <c r="AG7" s="238"/>
      <c r="AH7" s="130">
        <f t="shared" si="3"/>
        <v>23.218</v>
      </c>
      <c r="AI7" s="130">
        <f t="shared" si="3"/>
        <v>9.218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57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4"/>
      <c r="C8" s="27" t="s">
        <v>36</v>
      </c>
      <c r="D8" s="28"/>
      <c r="E8" s="156">
        <f>E26</f>
        <v>75127.895999999993</v>
      </c>
      <c r="F8" s="90">
        <f t="shared" si="0"/>
        <v>39.234061666666669</v>
      </c>
      <c r="G8" s="90">
        <f t="shared" si="0"/>
        <v>43.189662066666671</v>
      </c>
      <c r="H8" s="90">
        <f t="shared" si="0"/>
        <v>0.99423304933333345</v>
      </c>
      <c r="I8" s="90">
        <f t="shared" si="0"/>
        <v>0.99441893800000003</v>
      </c>
      <c r="J8" s="90">
        <f t="shared" si="0"/>
        <v>1.10563534E-2</v>
      </c>
      <c r="K8" s="56"/>
      <c r="L8" s="56"/>
      <c r="M8" s="56"/>
      <c r="N8" s="28"/>
      <c r="O8" s="56"/>
      <c r="P8" s="130">
        <f t="shared" si="1"/>
        <v>24</v>
      </c>
      <c r="Q8" s="130">
        <f t="shared" si="1"/>
        <v>9.343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71"/>
      <c r="T8" s="294"/>
      <c r="U8" s="27" t="s">
        <v>36</v>
      </c>
      <c r="V8" s="28"/>
      <c r="W8" s="127">
        <f>W26</f>
        <v>74990.671999999991</v>
      </c>
      <c r="X8" s="90">
        <f t="shared" si="2"/>
        <v>42.638828799999992</v>
      </c>
      <c r="Y8" s="90">
        <f t="shared" si="2"/>
        <v>46.1152254</v>
      </c>
      <c r="Z8" s="90">
        <f t="shared" si="2"/>
        <v>0.99479953599999993</v>
      </c>
      <c r="AA8" s="90">
        <f t="shared" si="2"/>
        <v>0.99774691400000004</v>
      </c>
      <c r="AB8" s="90">
        <f t="shared" si="2"/>
        <v>4.5820438000000003E-3</v>
      </c>
      <c r="AC8" s="56"/>
      <c r="AD8" s="56"/>
      <c r="AE8" s="56"/>
      <c r="AF8" s="28"/>
      <c r="AG8" s="238"/>
      <c r="AH8" s="130">
        <f t="shared" si="3"/>
        <v>23.530999999999999</v>
      </c>
      <c r="AI8" s="130">
        <f t="shared" si="3"/>
        <v>9.593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71"/>
      <c r="T9" s="294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58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23.635461617939949</v>
      </c>
      <c r="Q10" s="154">
        <f>GEOMEAN(Q5:Q8)</f>
        <v>9.1428760841754375</v>
      </c>
      <c r="R10" s="134" t="e">
        <f>AVERAGE(R5:R8)</f>
        <v>#DIV/0!</v>
      </c>
      <c r="S10" s="271"/>
      <c r="T10" s="153" t="s">
        <v>58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23.245116394448932</v>
      </c>
      <c r="AI10" s="154">
        <f>GEOMEAN(AI5:AI8)</f>
        <v>9.2830002223005152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71"/>
      <c r="C11" s="271"/>
      <c r="D11" s="271"/>
      <c r="E11" s="248"/>
      <c r="F11" s="90"/>
      <c r="G11" s="90"/>
      <c r="H11" s="90"/>
      <c r="I11" s="90"/>
      <c r="J11" s="90"/>
      <c r="K11" s="90"/>
      <c r="L11" s="271"/>
      <c r="M11" s="91"/>
      <c r="N11" s="91"/>
      <c r="O11" s="249"/>
      <c r="P11" s="90"/>
      <c r="Q11" s="90"/>
      <c r="R11" s="130"/>
      <c r="S11" s="271"/>
      <c r="T11" s="271"/>
      <c r="U11" s="271"/>
      <c r="V11" s="271"/>
      <c r="W11" s="248"/>
      <c r="X11" s="90"/>
      <c r="Y11" s="90"/>
      <c r="Z11" s="90"/>
      <c r="AA11" s="90"/>
      <c r="AB11" s="90"/>
      <c r="AC11" s="90"/>
      <c r="AD11" s="271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71"/>
      <c r="C12" s="271"/>
      <c r="D12" s="271"/>
      <c r="E12" s="248"/>
      <c r="F12" s="90"/>
      <c r="G12" s="90"/>
      <c r="H12" s="90"/>
      <c r="I12" s="90"/>
      <c r="J12" s="90"/>
      <c r="K12" s="90"/>
      <c r="L12" s="271"/>
      <c r="M12" s="91"/>
      <c r="N12" s="91"/>
      <c r="O12" s="249"/>
      <c r="P12" s="90"/>
      <c r="Q12" s="90"/>
      <c r="R12" s="130"/>
      <c r="S12" s="271"/>
      <c r="T12" s="271"/>
      <c r="U12" s="271"/>
      <c r="V12" s="271"/>
      <c r="W12" s="248"/>
      <c r="X12" s="90"/>
      <c r="Y12" s="90"/>
      <c r="Z12" s="90"/>
      <c r="AA12" s="90"/>
      <c r="AB12" s="90"/>
      <c r="AC12" s="90"/>
      <c r="AD12" s="271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7" t="str">
        <f>CONCATENATE("Encoding/Decoding [ ",'[2]Summary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",'[2]Summary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5"/>
      <c r="C14" s="101"/>
      <c r="D14" s="101"/>
      <c r="E14" s="250" t="s">
        <v>59</v>
      </c>
      <c r="F14" s="135" t="s">
        <v>60</v>
      </c>
      <c r="G14" s="135" t="s">
        <v>61</v>
      </c>
      <c r="H14" s="135" t="s">
        <v>62</v>
      </c>
      <c r="I14" s="135" t="s">
        <v>63</v>
      </c>
      <c r="J14" s="135" t="s">
        <v>64</v>
      </c>
      <c r="K14" s="135" t="s">
        <v>65</v>
      </c>
      <c r="L14" s="135" t="s">
        <v>66</v>
      </c>
      <c r="M14" s="102" t="s">
        <v>67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59</v>
      </c>
      <c r="X14" s="135" t="s">
        <v>60</v>
      </c>
      <c r="Y14" s="135" t="s">
        <v>61</v>
      </c>
      <c r="Z14" s="135" t="s">
        <v>62</v>
      </c>
      <c r="AA14" s="135" t="s">
        <v>63</v>
      </c>
      <c r="AB14" s="135" t="s">
        <v>64</v>
      </c>
      <c r="AC14" s="135" t="s">
        <v>65</v>
      </c>
      <c r="AD14" s="135" t="s">
        <v>66</v>
      </c>
      <c r="AE14" s="102" t="s">
        <v>67</v>
      </c>
      <c r="AF14" s="102"/>
      <c r="AG14" s="251"/>
      <c r="AH14" s="102"/>
      <c r="AI14" s="103"/>
      <c r="AJ14" s="104"/>
      <c r="AK14" s="199"/>
      <c r="AL14" s="199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54</v>
      </c>
      <c r="F15" s="236" t="s">
        <v>54</v>
      </c>
      <c r="G15" s="236" t="s">
        <v>54</v>
      </c>
      <c r="H15" s="236" t="s">
        <v>54</v>
      </c>
      <c r="I15" s="236" t="s">
        <v>54</v>
      </c>
      <c r="J15" s="236" t="s">
        <v>54</v>
      </c>
      <c r="K15" s="236" t="s">
        <v>54</v>
      </c>
      <c r="L15" s="236" t="s">
        <v>54</v>
      </c>
      <c r="M15" s="236" t="s">
        <v>54</v>
      </c>
      <c r="N15" s="33"/>
      <c r="O15" s="237"/>
      <c r="P15" s="204" t="s">
        <v>50</v>
      </c>
      <c r="Q15" s="204" t="s">
        <v>51</v>
      </c>
      <c r="R15" s="34"/>
      <c r="S15" s="271"/>
      <c r="T15" s="148"/>
      <c r="U15" s="32"/>
      <c r="V15" s="32"/>
      <c r="W15" s="236" t="s">
        <v>54</v>
      </c>
      <c r="X15" s="236" t="s">
        <v>54</v>
      </c>
      <c r="Y15" s="236" t="s">
        <v>54</v>
      </c>
      <c r="Z15" s="236" t="s">
        <v>54</v>
      </c>
      <c r="AA15" s="236" t="s">
        <v>54</v>
      </c>
      <c r="AB15" s="236" t="s">
        <v>54</v>
      </c>
      <c r="AC15" s="236" t="s">
        <v>54</v>
      </c>
      <c r="AD15" s="236" t="s">
        <v>54</v>
      </c>
      <c r="AE15" s="236" t="s">
        <v>54</v>
      </c>
      <c r="AF15" s="33"/>
      <c r="AG15" s="237"/>
      <c r="AH15" s="204" t="s">
        <v>50</v>
      </c>
      <c r="AI15" s="204" t="s">
        <v>51</v>
      </c>
      <c r="AJ15" s="34"/>
      <c r="AK15" s="271"/>
      <c r="AL15" s="271"/>
      <c r="AM15" s="90"/>
      <c r="AN15" s="90"/>
      <c r="AO15" s="90"/>
      <c r="AP15" s="271"/>
      <c r="AQ15" s="271"/>
      <c r="AR15" s="271"/>
      <c r="AS15" s="271"/>
      <c r="AT15" s="271"/>
      <c r="AZ15" s="269"/>
      <c r="BA15" s="269"/>
      <c r="BB15" s="200"/>
      <c r="BC15" s="200"/>
    </row>
    <row r="16" spans="1:58" ht="12.75" customHeight="1" x14ac:dyDescent="0.25">
      <c r="B16" s="307"/>
      <c r="C16" s="25" t="s">
        <v>32</v>
      </c>
      <c r="D16" s="26"/>
      <c r="E16" s="128">
        <v>6017.5439999999999</v>
      </c>
      <c r="F16" s="166">
        <v>5823.6</v>
      </c>
      <c r="G16" s="166">
        <v>417.62400000000002</v>
      </c>
      <c r="H16" s="166">
        <v>6.28</v>
      </c>
      <c r="I16" s="166">
        <v>7.056</v>
      </c>
      <c r="J16" s="166">
        <v>9887.48</v>
      </c>
      <c r="K16" s="60">
        <v>5509.6239999999998</v>
      </c>
      <c r="L16" s="60">
        <v>2082.16</v>
      </c>
      <c r="M16" s="60">
        <v>7.8879999999999999</v>
      </c>
      <c r="N16" s="55"/>
      <c r="O16" s="252"/>
      <c r="P16" s="129">
        <v>23.420999999999999</v>
      </c>
      <c r="Q16" s="129">
        <v>8.9060000000000006</v>
      </c>
      <c r="R16" s="142"/>
      <c r="S16" s="271"/>
      <c r="T16" s="307"/>
      <c r="U16" s="25" t="s">
        <v>32</v>
      </c>
      <c r="V16" s="26"/>
      <c r="W16" s="128">
        <v>6017.5439999999999</v>
      </c>
      <c r="X16" s="166">
        <v>5781.3519999999999</v>
      </c>
      <c r="Y16" s="166">
        <v>417.4</v>
      </c>
      <c r="Z16" s="166">
        <v>6.2080000000000002</v>
      </c>
      <c r="AA16" s="166">
        <v>6.8159999999999998</v>
      </c>
      <c r="AB16" s="166">
        <v>9887.2880000000005</v>
      </c>
      <c r="AC16" s="60">
        <v>5508.9440000000004</v>
      </c>
      <c r="AD16" s="60">
        <v>2082.2159999999999</v>
      </c>
      <c r="AE16" s="60">
        <v>7.8879999999999999</v>
      </c>
      <c r="AF16" s="55"/>
      <c r="AG16" s="252"/>
      <c r="AH16" s="129">
        <v>23.155999999999999</v>
      </c>
      <c r="AI16" s="129">
        <v>9.125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4"/>
      <c r="C17" s="27" t="s">
        <v>33</v>
      </c>
      <c r="D17" s="28"/>
      <c r="E17" s="143">
        <v>6017.5439999999999</v>
      </c>
      <c r="F17" s="167">
        <v>7945.6639999999998</v>
      </c>
      <c r="G17" s="167">
        <v>2014.184</v>
      </c>
      <c r="H17" s="167">
        <v>142.952</v>
      </c>
      <c r="I17" s="167">
        <v>97.888000000000005</v>
      </c>
      <c r="J17" s="167">
        <v>12945.232</v>
      </c>
      <c r="K17" s="62">
        <v>7647.88</v>
      </c>
      <c r="L17" s="62">
        <v>2804.192</v>
      </c>
      <c r="M17" s="62">
        <v>7.88</v>
      </c>
      <c r="N17" s="56"/>
      <c r="O17" s="238"/>
      <c r="P17" s="144">
        <v>23.625</v>
      </c>
      <c r="Q17" s="144">
        <v>9.125</v>
      </c>
      <c r="R17" s="145"/>
      <c r="S17" s="271"/>
      <c r="T17" s="294"/>
      <c r="U17" s="27" t="s">
        <v>33</v>
      </c>
      <c r="V17" s="28"/>
      <c r="W17" s="143">
        <v>6017.5439999999999</v>
      </c>
      <c r="X17" s="167">
        <v>7888.8959999999997</v>
      </c>
      <c r="Y17" s="167">
        <v>2011.7919999999999</v>
      </c>
      <c r="Z17" s="167">
        <v>140.87200000000001</v>
      </c>
      <c r="AA17" s="167">
        <v>96.56</v>
      </c>
      <c r="AB17" s="167">
        <v>12944.6</v>
      </c>
      <c r="AC17" s="62">
        <v>7647.0640000000003</v>
      </c>
      <c r="AD17" s="62">
        <v>2804.2080000000001</v>
      </c>
      <c r="AE17" s="62">
        <v>7.88</v>
      </c>
      <c r="AF17" s="56"/>
      <c r="AG17" s="238"/>
      <c r="AH17" s="144">
        <v>23.077999999999999</v>
      </c>
      <c r="AI17" s="144">
        <v>9.2029999999999994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4"/>
      <c r="C18" s="27" t="s">
        <v>34</v>
      </c>
      <c r="D18" s="28"/>
      <c r="E18" s="143">
        <v>6017.5439999999999</v>
      </c>
      <c r="F18" s="167">
        <v>10136.959999999999</v>
      </c>
      <c r="G18" s="167">
        <v>5684.2879999999996</v>
      </c>
      <c r="H18" s="167">
        <v>1486.1120000000001</v>
      </c>
      <c r="I18" s="167">
        <v>852.40800000000002</v>
      </c>
      <c r="J18" s="167">
        <v>16059.464</v>
      </c>
      <c r="K18" s="62">
        <v>9886.2240000000002</v>
      </c>
      <c r="L18" s="62">
        <v>3554.4560000000001</v>
      </c>
      <c r="M18" s="62">
        <v>7.8639999999999999</v>
      </c>
      <c r="N18" s="56"/>
      <c r="O18" s="238"/>
      <c r="P18" s="144">
        <v>23.5</v>
      </c>
      <c r="Q18" s="144">
        <v>9.2029999999999994</v>
      </c>
      <c r="R18" s="145"/>
      <c r="S18" s="271"/>
      <c r="T18" s="294"/>
      <c r="U18" s="27" t="s">
        <v>34</v>
      </c>
      <c r="V18" s="28"/>
      <c r="W18" s="143">
        <v>6017.5439999999999</v>
      </c>
      <c r="X18" s="167">
        <v>10062.464</v>
      </c>
      <c r="Y18" s="167">
        <v>5679.0720000000001</v>
      </c>
      <c r="Z18" s="167">
        <v>1477.2239999999999</v>
      </c>
      <c r="AA18" s="167">
        <v>843.48</v>
      </c>
      <c r="AB18" s="167">
        <v>16059.232</v>
      </c>
      <c r="AC18" s="62">
        <v>9885.68</v>
      </c>
      <c r="AD18" s="62">
        <v>3554.4960000000001</v>
      </c>
      <c r="AE18" s="62">
        <v>7.8639999999999999</v>
      </c>
      <c r="AF18" s="56"/>
      <c r="AG18" s="238"/>
      <c r="AH18" s="144">
        <v>23.218</v>
      </c>
      <c r="AI18" s="144">
        <v>9.218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4"/>
      <c r="C19" s="27" t="s">
        <v>36</v>
      </c>
      <c r="D19" s="28"/>
      <c r="E19" s="143">
        <v>6017.5439999999999</v>
      </c>
      <c r="F19" s="167">
        <v>12236.376</v>
      </c>
      <c r="G19" s="167">
        <v>11012.263999999999</v>
      </c>
      <c r="H19" s="167">
        <v>6050.8879999999999</v>
      </c>
      <c r="I19" s="167">
        <v>3968.904</v>
      </c>
      <c r="J19" s="167">
        <v>19250.664000000001</v>
      </c>
      <c r="K19" s="62">
        <v>12245.712</v>
      </c>
      <c r="L19" s="62">
        <v>4345.5439999999999</v>
      </c>
      <c r="M19" s="62">
        <v>7.7359999999999998</v>
      </c>
      <c r="N19" s="56"/>
      <c r="O19" s="238"/>
      <c r="P19" s="144">
        <v>24</v>
      </c>
      <c r="Q19" s="144">
        <v>9.343</v>
      </c>
      <c r="R19" s="145"/>
      <c r="S19" s="271"/>
      <c r="T19" s="294"/>
      <c r="U19" s="27" t="s">
        <v>36</v>
      </c>
      <c r="V19" s="28"/>
      <c r="W19" s="143">
        <v>6017.5439999999999</v>
      </c>
      <c r="X19" s="167">
        <v>12154.76</v>
      </c>
      <c r="Y19" s="167">
        <v>11007.144</v>
      </c>
      <c r="Z19" s="167">
        <v>6031.2560000000003</v>
      </c>
      <c r="AA19" s="167">
        <v>3937.8319999999999</v>
      </c>
      <c r="AB19" s="167">
        <v>19251.151999999998</v>
      </c>
      <c r="AC19" s="62">
        <v>12245.415999999999</v>
      </c>
      <c r="AD19" s="62">
        <v>4345.5680000000002</v>
      </c>
      <c r="AE19" s="62">
        <v>7.7359999999999998</v>
      </c>
      <c r="AF19" s="56"/>
      <c r="AG19" s="238"/>
      <c r="AH19" s="144">
        <v>23.530999999999999</v>
      </c>
      <c r="AI19" s="144">
        <v>9.593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4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71"/>
      <c r="T20" s="294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1"/>
      <c r="C21" s="93"/>
      <c r="D21" s="93"/>
      <c r="E21" s="234" t="s">
        <v>30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71"/>
      <c r="T21" s="291"/>
      <c r="U21" s="93"/>
      <c r="V21" s="93"/>
      <c r="W21" s="254" t="s">
        <v>30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70"/>
      <c r="AS21" s="270"/>
      <c r="AT21" s="270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36" t="s">
        <v>54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71"/>
      <c r="T22" s="292"/>
      <c r="U22" s="32"/>
      <c r="V22" s="32"/>
      <c r="W22" s="255" t="s">
        <v>54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71"/>
      <c r="AL22" s="271"/>
      <c r="AM22" s="90"/>
      <c r="AN22" s="90"/>
      <c r="AO22" s="90"/>
      <c r="AP22" s="271"/>
      <c r="AQ22" s="271"/>
      <c r="AR22" s="271"/>
      <c r="AS22" s="271"/>
      <c r="AT22" s="271"/>
      <c r="AZ22" s="200"/>
      <c r="BA22" s="54"/>
    </row>
    <row r="23" spans="2:56" ht="13.5" customHeight="1" thickBot="1" x14ac:dyDescent="0.2">
      <c r="B23" s="305"/>
      <c r="C23" s="25" t="s">
        <v>32</v>
      </c>
      <c r="D23" s="26"/>
      <c r="E23" s="127">
        <f>SUM(E16:L16)</f>
        <v>29751.368000000002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71"/>
      <c r="T23" s="305"/>
      <c r="U23" s="25" t="s">
        <v>32</v>
      </c>
      <c r="V23" s="26"/>
      <c r="W23" s="127">
        <f>SUM(W16:AD16)</f>
        <v>29707.768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4"/>
      <c r="C24" s="27" t="s">
        <v>33</v>
      </c>
      <c r="D24" s="28"/>
      <c r="E24" s="127">
        <f>SUM(E17:L17)</f>
        <v>39615.536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71"/>
      <c r="T24" s="294"/>
      <c r="U24" s="27" t="s">
        <v>33</v>
      </c>
      <c r="V24" s="28"/>
      <c r="W24" s="127">
        <f>SUM(W17:AD17)</f>
        <v>39551.535999999993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4"/>
      <c r="C25" s="27" t="s">
        <v>34</v>
      </c>
      <c r="D25" s="28"/>
      <c r="E25" s="127">
        <f>SUM(E18:L18)</f>
        <v>53677.455999999998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71"/>
      <c r="T25" s="294"/>
      <c r="U25" s="27" t="s">
        <v>34</v>
      </c>
      <c r="V25" s="28"/>
      <c r="W25" s="127">
        <f>SUM(W18:AD18)</f>
        <v>53579.192000000003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4"/>
      <c r="C26" s="27" t="s">
        <v>36</v>
      </c>
      <c r="D26" s="28"/>
      <c r="E26" s="127">
        <f>SUM(E19:L19)</f>
        <v>75127.895999999993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71"/>
      <c r="T26" s="294"/>
      <c r="U26" s="27" t="s">
        <v>36</v>
      </c>
      <c r="V26" s="28"/>
      <c r="W26" s="127">
        <f>SUM(W19:AD19)</f>
        <v>74990.671999999991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5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71"/>
      <c r="T27" s="295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71"/>
      <c r="C28" s="271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71"/>
      <c r="T28" s="271"/>
      <c r="U28" s="271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71"/>
      <c r="C29" s="271"/>
      <c r="D29" s="271"/>
      <c r="E29" s="271"/>
      <c r="F29" s="271"/>
      <c r="G29" s="271"/>
      <c r="H29" s="271"/>
      <c r="I29" s="271"/>
      <c r="J29" s="271"/>
      <c r="K29" s="271"/>
      <c r="L29" s="271"/>
      <c r="M29" s="271"/>
      <c r="N29" s="271"/>
      <c r="O29" s="249"/>
      <c r="P29" s="271"/>
      <c r="Q29" s="271"/>
      <c r="R29" s="271"/>
      <c r="S29" s="271"/>
      <c r="T29" s="271"/>
      <c r="U29" s="271"/>
      <c r="V29" s="271"/>
      <c r="W29" s="271"/>
      <c r="X29" s="271"/>
      <c r="Y29" s="271"/>
      <c r="Z29" s="271"/>
      <c r="AA29" s="271"/>
      <c r="AB29" s="271"/>
      <c r="AC29" s="271"/>
      <c r="AD29" s="271"/>
      <c r="AE29" s="271"/>
      <c r="AF29" s="271"/>
      <c r="AG29" s="249"/>
      <c r="AH29" s="271"/>
      <c r="AI29" s="271"/>
      <c r="AJ29" s="271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71"/>
      <c r="C30" s="271"/>
      <c r="D30" s="271"/>
      <c r="E30" s="248"/>
      <c r="F30" s="271"/>
      <c r="G30" s="271"/>
      <c r="H30" s="271"/>
      <c r="I30" s="271"/>
      <c r="J30" s="271"/>
      <c r="K30" s="271"/>
      <c r="L30" s="271"/>
      <c r="M30" s="271"/>
      <c r="N30" s="271"/>
      <c r="O30" s="249"/>
      <c r="P30" s="271"/>
      <c r="Q30" s="271"/>
      <c r="R30" s="271"/>
      <c r="S30" s="271"/>
      <c r="T30" s="271"/>
      <c r="U30" s="271"/>
      <c r="V30" s="271"/>
      <c r="W30" s="248"/>
      <c r="X30" s="271"/>
      <c r="Y30" s="271"/>
      <c r="Z30" s="271"/>
      <c r="AA30" s="271"/>
      <c r="AB30" s="271"/>
      <c r="AC30" s="271"/>
      <c r="AD30" s="271"/>
      <c r="AE30" s="271"/>
      <c r="AF30" s="271"/>
      <c r="AG30" s="249"/>
      <c r="AH30" s="271"/>
      <c r="AI30" s="271"/>
      <c r="AJ30" s="271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7" t="str">
        <f>CONCATENATE("View Synthesis [ ",'[2]Summary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71"/>
      <c r="T31" s="21"/>
      <c r="U31" s="297" t="str">
        <f>CONCATENATE("View Synthesis [ ",'[2]Summary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199"/>
      <c r="AL31" s="199"/>
      <c r="AM31" s="309" t="s">
        <v>68</v>
      </c>
      <c r="AN31" s="283"/>
      <c r="AO31" s="283"/>
      <c r="AP31" s="283"/>
      <c r="AQ31" s="152"/>
      <c r="AR31" s="199"/>
      <c r="AS31" s="199"/>
      <c r="AT31" s="199"/>
    </row>
    <row r="32" spans="2:56" ht="13.5" customHeight="1" thickBot="1" x14ac:dyDescent="0.2">
      <c r="B32" s="24" t="s">
        <v>69</v>
      </c>
      <c r="C32" s="94"/>
      <c r="D32" s="94"/>
      <c r="E32" s="271"/>
      <c r="F32" s="22" t="s">
        <v>28</v>
      </c>
      <c r="G32" s="22" t="s">
        <v>39</v>
      </c>
      <c r="H32" s="22" t="s">
        <v>42</v>
      </c>
      <c r="I32" s="22" t="s">
        <v>45</v>
      </c>
      <c r="J32" s="22" t="s">
        <v>55</v>
      </c>
      <c r="K32" s="22"/>
      <c r="L32" s="118"/>
      <c r="M32" s="118"/>
      <c r="N32" s="22"/>
      <c r="O32" s="256"/>
      <c r="P32" s="22"/>
      <c r="Q32" s="22"/>
      <c r="R32" s="23" t="s">
        <v>52</v>
      </c>
      <c r="S32" s="271"/>
      <c r="T32" s="24" t="s">
        <v>69</v>
      </c>
      <c r="U32" s="94"/>
      <c r="V32" s="94"/>
      <c r="W32" s="271"/>
      <c r="X32" s="22" t="s">
        <v>28</v>
      </c>
      <c r="Y32" s="22" t="s">
        <v>39</v>
      </c>
      <c r="Z32" s="22" t="s">
        <v>42</v>
      </c>
      <c r="AA32" s="22" t="s">
        <v>45</v>
      </c>
      <c r="AB32" s="22" t="s">
        <v>55</v>
      </c>
      <c r="AC32" s="22"/>
      <c r="AD32" s="271"/>
      <c r="AE32" s="271"/>
      <c r="AF32" s="22"/>
      <c r="AG32" s="256"/>
      <c r="AH32" s="22"/>
      <c r="AI32" s="22"/>
      <c r="AJ32" s="23" t="s">
        <v>52</v>
      </c>
      <c r="AK32" s="199"/>
      <c r="AL32" s="24" t="s">
        <v>69</v>
      </c>
      <c r="AM32" s="98" t="s">
        <v>28</v>
      </c>
      <c r="AN32" s="30" t="s">
        <v>39</v>
      </c>
      <c r="AO32" s="30" t="s">
        <v>42</v>
      </c>
      <c r="AP32" s="30" t="s">
        <v>45</v>
      </c>
      <c r="AQ32" s="97" t="s">
        <v>55</v>
      </c>
      <c r="AR32" s="90"/>
      <c r="AS32" s="249"/>
      <c r="AT32" s="90"/>
    </row>
    <row r="33" spans="2:52" x14ac:dyDescent="0.15">
      <c r="B33" s="296" t="s">
        <v>70</v>
      </c>
      <c r="C33" s="25" t="s">
        <v>32</v>
      </c>
      <c r="D33" s="39"/>
      <c r="E33" s="55"/>
      <c r="F33" s="96">
        <v>35.039278000000003</v>
      </c>
      <c r="G33" s="96">
        <v>39.165531999999999</v>
      </c>
      <c r="H33" s="96">
        <v>0.98547048000000004</v>
      </c>
      <c r="I33" s="60">
        <v>0.98940971</v>
      </c>
      <c r="J33" s="60">
        <v>2.3538033E-2</v>
      </c>
      <c r="K33" s="61"/>
      <c r="L33" s="257"/>
      <c r="M33" s="257"/>
      <c r="N33" s="55"/>
      <c r="O33" s="26"/>
      <c r="P33" s="55"/>
      <c r="Q33" s="26"/>
      <c r="R33" s="131"/>
      <c r="S33" s="271"/>
      <c r="T33" s="296" t="s">
        <v>70</v>
      </c>
      <c r="U33" s="25" t="s">
        <v>32</v>
      </c>
      <c r="V33" s="39"/>
      <c r="W33" s="55"/>
      <c r="X33" s="96">
        <v>36.776651999999999</v>
      </c>
      <c r="Y33" s="96">
        <v>41.282429999999998</v>
      </c>
      <c r="Z33" s="96">
        <v>0.98606479000000002</v>
      </c>
      <c r="AA33" s="60">
        <v>0.99286635999999995</v>
      </c>
      <c r="AB33" s="60">
        <v>1.6487662E-2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6" t="s">
        <v>70</v>
      </c>
      <c r="AM33" s="119">
        <f t="shared" ref="AM33:AT74" si="4">IF(OR(X33="",F33=""),"",X33-F33)</f>
        <v>1.7373739999999955</v>
      </c>
      <c r="AN33" s="95">
        <f t="shared" si="4"/>
        <v>2.1168979999999991</v>
      </c>
      <c r="AO33" s="95">
        <f t="shared" si="4"/>
        <v>5.9430999999998679E-4</v>
      </c>
      <c r="AP33" s="95">
        <f t="shared" si="4"/>
        <v>3.45664999999995E-3</v>
      </c>
      <c r="AQ33" s="120">
        <f t="shared" si="4"/>
        <v>-7.0503709999999997E-3</v>
      </c>
      <c r="AR33" s="40"/>
      <c r="AS33" s="40" t="str">
        <f t="shared" ref="AS33:AT64" si="5">IF(OR(AD33="",L33=""),"",AD33-L33)</f>
        <v/>
      </c>
      <c r="AT33" s="40" t="str">
        <f t="shared" si="5"/>
        <v/>
      </c>
      <c r="AX33" s="12"/>
      <c r="AZ33" s="12"/>
    </row>
    <row r="34" spans="2:52" ht="13.5" customHeight="1" x14ac:dyDescent="0.15">
      <c r="B34" s="294"/>
      <c r="C34" s="27" t="s">
        <v>33</v>
      </c>
      <c r="D34" s="186"/>
      <c r="E34" s="56"/>
      <c r="F34" s="187">
        <v>37.583537</v>
      </c>
      <c r="G34" s="187">
        <v>41.525461</v>
      </c>
      <c r="H34" s="187">
        <v>0.99143342000000001</v>
      </c>
      <c r="I34" s="62">
        <v>0.99077435999999997</v>
      </c>
      <c r="J34" s="62">
        <v>1.4323491000000001E-2</v>
      </c>
      <c r="K34" s="188"/>
      <c r="L34" s="258"/>
      <c r="M34" s="258"/>
      <c r="N34" s="56"/>
      <c r="O34" s="28"/>
      <c r="P34" s="56"/>
      <c r="Q34" s="28"/>
      <c r="R34" s="132"/>
      <c r="S34" s="271"/>
      <c r="T34" s="294"/>
      <c r="U34" s="27" t="s">
        <v>33</v>
      </c>
      <c r="V34" s="186"/>
      <c r="W34" s="56"/>
      <c r="X34" s="187">
        <v>39.997525000000003</v>
      </c>
      <c r="Y34" s="187">
        <v>43.939</v>
      </c>
      <c r="Z34" s="187">
        <v>0.99197272999999997</v>
      </c>
      <c r="AA34" s="62">
        <v>0.99445004000000004</v>
      </c>
      <c r="AB34" s="62">
        <v>8.4748859999999992E-3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4"/>
      <c r="AM34" s="86">
        <f t="shared" si="4"/>
        <v>2.4139880000000034</v>
      </c>
      <c r="AN34" s="121">
        <f t="shared" si="4"/>
        <v>2.4135390000000001</v>
      </c>
      <c r="AO34" s="121">
        <f t="shared" si="4"/>
        <v>5.3930999999995954E-4</v>
      </c>
      <c r="AP34" s="121">
        <f t="shared" si="4"/>
        <v>3.67568000000007E-3</v>
      </c>
      <c r="AQ34" s="87">
        <f t="shared" si="4"/>
        <v>-5.8486050000000015E-3</v>
      </c>
      <c r="AR34" s="40"/>
      <c r="AS34" s="40" t="str">
        <f t="shared" si="5"/>
        <v/>
      </c>
      <c r="AT34" s="40" t="str">
        <f t="shared" si="5"/>
        <v/>
      </c>
      <c r="AX34" s="12"/>
      <c r="AZ34" s="12"/>
    </row>
    <row r="35" spans="2:52" ht="13.5" customHeight="1" x14ac:dyDescent="0.15">
      <c r="B35" s="294"/>
      <c r="C35" s="27" t="s">
        <v>34</v>
      </c>
      <c r="D35" s="186"/>
      <c r="E35" s="56"/>
      <c r="F35" s="187">
        <v>38.909802999999997</v>
      </c>
      <c r="G35" s="187">
        <v>42.802069000000003</v>
      </c>
      <c r="H35" s="187">
        <v>0.99328126000000005</v>
      </c>
      <c r="I35" s="62">
        <v>0.99201912999999997</v>
      </c>
      <c r="J35" s="62">
        <v>1.1850523E-2</v>
      </c>
      <c r="K35" s="188"/>
      <c r="L35" s="258"/>
      <c r="M35" s="258"/>
      <c r="N35" s="56"/>
      <c r="O35" s="28"/>
      <c r="P35" s="56"/>
      <c r="Q35" s="28"/>
      <c r="R35" s="132"/>
      <c r="S35" s="271"/>
      <c r="T35" s="294"/>
      <c r="U35" s="27" t="s">
        <v>34</v>
      </c>
      <c r="V35" s="186"/>
      <c r="W35" s="56"/>
      <c r="X35" s="187">
        <v>41.826307999999997</v>
      </c>
      <c r="Y35" s="187">
        <v>45.399256999999999</v>
      </c>
      <c r="Z35" s="187">
        <v>0.99381297000000002</v>
      </c>
      <c r="AA35" s="62">
        <v>0.99591545000000004</v>
      </c>
      <c r="AB35" s="62">
        <v>6.1381960000000003E-3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4"/>
      <c r="AM35" s="86">
        <f t="shared" si="4"/>
        <v>2.9165050000000008</v>
      </c>
      <c r="AN35" s="121">
        <f t="shared" si="4"/>
        <v>2.5971879999999956</v>
      </c>
      <c r="AO35" s="121">
        <f t="shared" si="4"/>
        <v>5.3170999999996305E-4</v>
      </c>
      <c r="AP35" s="121">
        <f t="shared" si="4"/>
        <v>3.8963200000000642E-3</v>
      </c>
      <c r="AQ35" s="87">
        <f t="shared" si="4"/>
        <v>-5.7123269999999997E-3</v>
      </c>
      <c r="AR35" s="40"/>
      <c r="AS35" s="40" t="str">
        <f t="shared" si="5"/>
        <v/>
      </c>
      <c r="AT35" s="40" t="str">
        <f t="shared" si="5"/>
        <v/>
      </c>
      <c r="AX35" s="12"/>
      <c r="AZ35" s="12"/>
    </row>
    <row r="36" spans="2:52" ht="13.5" customHeight="1" x14ac:dyDescent="0.15">
      <c r="B36" s="294"/>
      <c r="C36" s="27" t="s">
        <v>36</v>
      </c>
      <c r="D36" s="186"/>
      <c r="E36" s="56"/>
      <c r="F36" s="187">
        <v>39.649728000000003</v>
      </c>
      <c r="G36" s="187">
        <v>43.571928</v>
      </c>
      <c r="H36" s="187">
        <v>0.99412336000000001</v>
      </c>
      <c r="I36" s="62">
        <v>0.99685928999999995</v>
      </c>
      <c r="J36" s="62">
        <v>1.0694835E-2</v>
      </c>
      <c r="K36" s="188"/>
      <c r="L36" s="258"/>
      <c r="M36" s="258"/>
      <c r="N36" s="56"/>
      <c r="O36" s="28"/>
      <c r="P36" s="56"/>
      <c r="Q36" s="28"/>
      <c r="R36" s="132"/>
      <c r="S36" s="271"/>
      <c r="T36" s="294"/>
      <c r="U36" s="27" t="s">
        <v>36</v>
      </c>
      <c r="V36" s="186"/>
      <c r="W36" s="56"/>
      <c r="X36" s="187">
        <v>42.998069999999998</v>
      </c>
      <c r="Y36" s="187">
        <v>46.359344999999998</v>
      </c>
      <c r="Z36" s="187">
        <v>0.99468535999999996</v>
      </c>
      <c r="AA36" s="62">
        <v>0.99770502999999999</v>
      </c>
      <c r="AB36" s="62">
        <v>4.9054720000000001E-3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4"/>
      <c r="AM36" s="86">
        <f t="shared" si="4"/>
        <v>3.3483419999999953</v>
      </c>
      <c r="AN36" s="121">
        <f t="shared" si="4"/>
        <v>2.7874169999999978</v>
      </c>
      <c r="AO36" s="121">
        <f t="shared" si="4"/>
        <v>5.6199999999995143E-4</v>
      </c>
      <c r="AP36" s="121">
        <f t="shared" si="4"/>
        <v>8.4574000000003924E-4</v>
      </c>
      <c r="AQ36" s="87">
        <f t="shared" si="4"/>
        <v>-5.7893629999999996E-3</v>
      </c>
      <c r="AR36" s="40"/>
      <c r="AS36" s="40" t="str">
        <f t="shared" si="5"/>
        <v/>
      </c>
      <c r="AT36" s="40" t="str">
        <f t="shared" si="5"/>
        <v/>
      </c>
      <c r="AX36" s="12"/>
      <c r="AZ36" s="12"/>
    </row>
    <row r="37" spans="2:52" ht="13.5" customHeight="1" thickBot="1" x14ac:dyDescent="0.2">
      <c r="B37" s="294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71"/>
      <c r="T37" s="294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4"/>
      <c r="AM37" s="122" t="str">
        <f t="shared" si="4"/>
        <v/>
      </c>
      <c r="AN37" s="123" t="str">
        <f t="shared" si="4"/>
        <v/>
      </c>
      <c r="AO37" s="123" t="str">
        <f t="shared" si="4"/>
        <v/>
      </c>
      <c r="AP37" s="123" t="str">
        <f t="shared" si="4"/>
        <v/>
      </c>
      <c r="AQ37" s="124" t="str">
        <f t="shared" si="4"/>
        <v/>
      </c>
      <c r="AR37" s="40"/>
      <c r="AS37" s="40" t="str">
        <f t="shared" si="5"/>
        <v/>
      </c>
      <c r="AT37" s="40" t="str">
        <f t="shared" si="5"/>
        <v/>
      </c>
      <c r="AX37" s="12"/>
      <c r="AZ37" s="12"/>
    </row>
    <row r="38" spans="2:52" x14ac:dyDescent="0.15">
      <c r="B38" s="296" t="s">
        <v>71</v>
      </c>
      <c r="C38" s="25" t="s">
        <v>32</v>
      </c>
      <c r="D38" s="39"/>
      <c r="E38" s="55"/>
      <c r="F38" s="96">
        <v>34.98854</v>
      </c>
      <c r="G38" s="96">
        <v>39.114001000000002</v>
      </c>
      <c r="H38" s="96">
        <v>0.9859464</v>
      </c>
      <c r="I38" s="60">
        <v>0.99011978</v>
      </c>
      <c r="J38" s="60">
        <v>2.3027543000000001E-2</v>
      </c>
      <c r="K38" s="61"/>
      <c r="L38" s="257"/>
      <c r="M38" s="257"/>
      <c r="N38" s="55"/>
      <c r="O38" s="26"/>
      <c r="P38" s="55"/>
      <c r="Q38" s="26"/>
      <c r="R38" s="131"/>
      <c r="S38" s="271"/>
      <c r="T38" s="296" t="s">
        <v>71</v>
      </c>
      <c r="U38" s="25" t="s">
        <v>32</v>
      </c>
      <c r="V38" s="39"/>
      <c r="W38" s="55"/>
      <c r="X38" s="96">
        <v>36.890324999999997</v>
      </c>
      <c r="Y38" s="96">
        <v>41.422043000000002</v>
      </c>
      <c r="Z38" s="96">
        <v>0.98653323999999998</v>
      </c>
      <c r="AA38" s="60">
        <v>0.99333724000000001</v>
      </c>
      <c r="AB38" s="60">
        <v>1.5380618E-2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6" t="s">
        <v>71</v>
      </c>
      <c r="AM38" s="119">
        <f t="shared" si="4"/>
        <v>1.9017849999999967</v>
      </c>
      <c r="AN38" s="95">
        <f t="shared" si="4"/>
        <v>2.3080420000000004</v>
      </c>
      <c r="AO38" s="95">
        <f t="shared" si="4"/>
        <v>5.8683999999997738E-4</v>
      </c>
      <c r="AP38" s="95">
        <f t="shared" si="4"/>
        <v>3.2174600000000053E-3</v>
      </c>
      <c r="AQ38" s="120">
        <f t="shared" si="4"/>
        <v>-7.6469250000000006E-3</v>
      </c>
      <c r="AR38" s="40"/>
      <c r="AS38" s="40" t="str">
        <f t="shared" si="5"/>
        <v/>
      </c>
      <c r="AT38" s="40" t="str">
        <f t="shared" si="5"/>
        <v/>
      </c>
      <c r="AX38" s="12"/>
      <c r="AZ38" s="12"/>
    </row>
    <row r="39" spans="2:52" ht="13.5" customHeight="1" x14ac:dyDescent="0.15">
      <c r="B39" s="294"/>
      <c r="C39" s="27" t="s">
        <v>33</v>
      </c>
      <c r="D39" s="186"/>
      <c r="E39" s="56"/>
      <c r="F39" s="187">
        <v>37.545914000000003</v>
      </c>
      <c r="G39" s="187">
        <v>41.501085000000003</v>
      </c>
      <c r="H39" s="187">
        <v>0.99163305000000002</v>
      </c>
      <c r="I39" s="62">
        <v>0.99159987999999999</v>
      </c>
      <c r="J39" s="62">
        <v>1.43402275E-2</v>
      </c>
      <c r="K39" s="188"/>
      <c r="L39" s="258"/>
      <c r="M39" s="258"/>
      <c r="N39" s="56"/>
      <c r="O39" s="28"/>
      <c r="P39" s="56"/>
      <c r="Q39" s="28"/>
      <c r="R39" s="132"/>
      <c r="S39" s="271"/>
      <c r="T39" s="294"/>
      <c r="U39" s="27" t="s">
        <v>33</v>
      </c>
      <c r="V39" s="186"/>
      <c r="W39" s="56"/>
      <c r="X39" s="187">
        <v>40.148000000000003</v>
      </c>
      <c r="Y39" s="187">
        <v>44.102052</v>
      </c>
      <c r="Z39" s="187">
        <v>0.99218854000000001</v>
      </c>
      <c r="AA39" s="62">
        <v>0.99486841999999998</v>
      </c>
      <c r="AB39" s="62">
        <v>7.9980959999999997E-3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4"/>
      <c r="AM39" s="86">
        <f t="shared" si="4"/>
        <v>2.6020859999999999</v>
      </c>
      <c r="AN39" s="121">
        <f t="shared" si="4"/>
        <v>2.6009669999999971</v>
      </c>
      <c r="AO39" s="121">
        <f t="shared" si="4"/>
        <v>5.5548999999999182E-4</v>
      </c>
      <c r="AP39" s="121">
        <f t="shared" si="4"/>
        <v>3.2685399999999865E-3</v>
      </c>
      <c r="AQ39" s="87">
        <f t="shared" si="4"/>
        <v>-6.3421315000000006E-3</v>
      </c>
      <c r="AR39" s="40"/>
      <c r="AS39" s="40" t="str">
        <f t="shared" si="5"/>
        <v/>
      </c>
      <c r="AT39" s="40" t="str">
        <f t="shared" si="5"/>
        <v/>
      </c>
      <c r="AX39" s="12"/>
      <c r="AZ39" s="12"/>
    </row>
    <row r="40" spans="2:52" ht="13.5" customHeight="1" x14ac:dyDescent="0.15">
      <c r="B40" s="294"/>
      <c r="C40" s="27" t="s">
        <v>34</v>
      </c>
      <c r="D40" s="186"/>
      <c r="E40" s="56"/>
      <c r="F40" s="187">
        <v>38.703963000000002</v>
      </c>
      <c r="G40" s="187">
        <v>42.633884000000002</v>
      </c>
      <c r="H40" s="187">
        <v>0.99326610000000004</v>
      </c>
      <c r="I40" s="62">
        <v>0.99270186999999999</v>
      </c>
      <c r="J40" s="62">
        <v>1.2120248E-2</v>
      </c>
      <c r="K40" s="188"/>
      <c r="L40" s="258"/>
      <c r="M40" s="258"/>
      <c r="N40" s="56"/>
      <c r="O40" s="28"/>
      <c r="P40" s="56"/>
      <c r="Q40" s="28"/>
      <c r="R40" s="132"/>
      <c r="S40" s="271"/>
      <c r="T40" s="294"/>
      <c r="U40" s="27" t="s">
        <v>34</v>
      </c>
      <c r="V40" s="186"/>
      <c r="W40" s="56"/>
      <c r="X40" s="187">
        <v>41.735086000000003</v>
      </c>
      <c r="Y40" s="187">
        <v>45.371411000000002</v>
      </c>
      <c r="Z40" s="187">
        <v>0.99381825999999995</v>
      </c>
      <c r="AA40" s="62">
        <v>0.99615724999999999</v>
      </c>
      <c r="AB40" s="62">
        <v>5.9414610000000003E-3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4"/>
      <c r="AM40" s="86">
        <f t="shared" si="4"/>
        <v>3.0311230000000009</v>
      </c>
      <c r="AN40" s="121">
        <f t="shared" si="4"/>
        <v>2.737527</v>
      </c>
      <c r="AO40" s="121">
        <f t="shared" si="4"/>
        <v>5.5215999999991272E-4</v>
      </c>
      <c r="AP40" s="121">
        <f t="shared" si="4"/>
        <v>3.4553800000000079E-3</v>
      </c>
      <c r="AQ40" s="87">
        <f t="shared" si="4"/>
        <v>-6.1787869999999998E-3</v>
      </c>
      <c r="AR40" s="40"/>
      <c r="AS40" s="40" t="str">
        <f t="shared" si="5"/>
        <v/>
      </c>
      <c r="AT40" s="40" t="str">
        <f t="shared" si="5"/>
        <v/>
      </c>
      <c r="AX40" s="12"/>
      <c r="AZ40" s="12"/>
    </row>
    <row r="41" spans="2:52" ht="13.5" customHeight="1" x14ac:dyDescent="0.15">
      <c r="B41" s="294"/>
      <c r="C41" s="27" t="s">
        <v>36</v>
      </c>
      <c r="D41" s="186"/>
      <c r="E41" s="56"/>
      <c r="F41" s="187">
        <v>39.303722999999998</v>
      </c>
      <c r="G41" s="187">
        <v>43.258952000000001</v>
      </c>
      <c r="H41" s="187">
        <v>0.99401941999999999</v>
      </c>
      <c r="I41" s="62">
        <v>0.99408892999999998</v>
      </c>
      <c r="J41" s="62">
        <v>1.1243738E-2</v>
      </c>
      <c r="K41" s="188"/>
      <c r="L41" s="258"/>
      <c r="M41" s="258"/>
      <c r="N41" s="56"/>
      <c r="O41" s="28"/>
      <c r="P41" s="56"/>
      <c r="Q41" s="28"/>
      <c r="R41" s="132"/>
      <c r="S41" s="271"/>
      <c r="T41" s="294"/>
      <c r="U41" s="27" t="s">
        <v>36</v>
      </c>
      <c r="V41" s="186"/>
      <c r="W41" s="56"/>
      <c r="X41" s="187">
        <v>42.712899</v>
      </c>
      <c r="Y41" s="187">
        <v>46.172060000000002</v>
      </c>
      <c r="Z41" s="187">
        <v>0.99460939000000004</v>
      </c>
      <c r="AA41" s="62">
        <v>0.99774136000000002</v>
      </c>
      <c r="AB41" s="62">
        <v>4.8933780000000003E-3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4"/>
      <c r="AM41" s="86">
        <f t="shared" si="4"/>
        <v>3.4091760000000022</v>
      </c>
      <c r="AN41" s="121">
        <f t="shared" si="4"/>
        <v>2.9131080000000011</v>
      </c>
      <c r="AO41" s="121">
        <f t="shared" si="4"/>
        <v>5.8997000000005073E-4</v>
      </c>
      <c r="AP41" s="121">
        <f t="shared" si="4"/>
        <v>3.6524300000000398E-3</v>
      </c>
      <c r="AQ41" s="87">
        <f t="shared" si="4"/>
        <v>-6.3503599999999993E-3</v>
      </c>
      <c r="AR41" s="40"/>
      <c r="AS41" s="40" t="str">
        <f t="shared" si="5"/>
        <v/>
      </c>
      <c r="AT41" s="40" t="str">
        <f t="shared" si="5"/>
        <v/>
      </c>
      <c r="AX41" s="12"/>
      <c r="AZ41" s="12"/>
    </row>
    <row r="42" spans="2:52" ht="13.5" customHeight="1" thickBot="1" x14ac:dyDescent="0.2">
      <c r="B42" s="294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71"/>
      <c r="T42" s="294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4"/>
      <c r="AM42" s="122" t="str">
        <f t="shared" si="4"/>
        <v/>
      </c>
      <c r="AN42" s="123" t="str">
        <f t="shared" si="4"/>
        <v/>
      </c>
      <c r="AO42" s="123" t="str">
        <f t="shared" si="4"/>
        <v/>
      </c>
      <c r="AP42" s="123" t="str">
        <f t="shared" si="4"/>
        <v/>
      </c>
      <c r="AQ42" s="124" t="str">
        <f t="shared" si="4"/>
        <v/>
      </c>
      <c r="AR42" s="40"/>
      <c r="AS42" s="40" t="str">
        <f t="shared" si="5"/>
        <v/>
      </c>
      <c r="AT42" s="40" t="str">
        <f t="shared" si="5"/>
        <v/>
      </c>
      <c r="AX42" s="12"/>
      <c r="AZ42" s="12"/>
    </row>
    <row r="43" spans="2:52" x14ac:dyDescent="0.15">
      <c r="B43" s="296" t="s">
        <v>72</v>
      </c>
      <c r="C43" s="25" t="s">
        <v>32</v>
      </c>
      <c r="D43" s="39"/>
      <c r="E43" s="55"/>
      <c r="F43" s="96">
        <v>35.054386999999998</v>
      </c>
      <c r="G43" s="96">
        <v>39.179025000000003</v>
      </c>
      <c r="H43" s="96">
        <v>0.98609164000000005</v>
      </c>
      <c r="I43" s="60">
        <v>0.99045227999999996</v>
      </c>
      <c r="J43" s="60">
        <v>2.1918910999999999E-2</v>
      </c>
      <c r="K43" s="61"/>
      <c r="L43" s="257"/>
      <c r="M43" s="257"/>
      <c r="N43" s="55"/>
      <c r="O43" s="26"/>
      <c r="P43" s="55"/>
      <c r="Q43" s="26"/>
      <c r="R43" s="131"/>
      <c r="S43" s="271"/>
      <c r="T43" s="296" t="s">
        <v>72</v>
      </c>
      <c r="U43" s="25" t="s">
        <v>32</v>
      </c>
      <c r="V43" s="39"/>
      <c r="W43" s="55"/>
      <c r="X43" s="96">
        <v>36.931283999999998</v>
      </c>
      <c r="Y43" s="96">
        <v>41.487828</v>
      </c>
      <c r="Z43" s="96">
        <v>0.98671076999999996</v>
      </c>
      <c r="AA43" s="60">
        <v>0.99393021000000004</v>
      </c>
      <c r="AB43" s="60">
        <v>1.4700627000000001E-2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6" t="s">
        <v>72</v>
      </c>
      <c r="AM43" s="119">
        <f t="shared" si="4"/>
        <v>1.8768969999999996</v>
      </c>
      <c r="AN43" s="95">
        <f t="shared" si="4"/>
        <v>2.3088029999999975</v>
      </c>
      <c r="AO43" s="95">
        <f t="shared" si="4"/>
        <v>6.1912999999991225E-4</v>
      </c>
      <c r="AP43" s="95">
        <f t="shared" si="4"/>
        <v>3.4779300000000735E-3</v>
      </c>
      <c r="AQ43" s="120">
        <f t="shared" si="4"/>
        <v>-7.2182839999999984E-3</v>
      </c>
      <c r="AR43" s="40"/>
      <c r="AS43" s="40" t="str">
        <f t="shared" si="5"/>
        <v/>
      </c>
      <c r="AT43" s="40" t="str">
        <f t="shared" si="5"/>
        <v/>
      </c>
      <c r="AX43" s="12"/>
      <c r="AZ43" s="12"/>
    </row>
    <row r="44" spans="2:52" ht="13.5" customHeight="1" x14ac:dyDescent="0.15">
      <c r="B44" s="294"/>
      <c r="C44" s="27" t="s">
        <v>33</v>
      </c>
      <c r="D44" s="186"/>
      <c r="E44" s="56"/>
      <c r="F44" s="187">
        <v>37.591357000000002</v>
      </c>
      <c r="G44" s="187">
        <v>41.550986000000002</v>
      </c>
      <c r="H44" s="187">
        <v>0.99172713999999995</v>
      </c>
      <c r="I44" s="62">
        <v>0.99199353999999995</v>
      </c>
      <c r="J44" s="62">
        <v>1.3441944000000001E-2</v>
      </c>
      <c r="K44" s="188"/>
      <c r="L44" s="258"/>
      <c r="M44" s="258"/>
      <c r="N44" s="56"/>
      <c r="O44" s="28"/>
      <c r="P44" s="56"/>
      <c r="Q44" s="28"/>
      <c r="R44" s="132"/>
      <c r="S44" s="271"/>
      <c r="T44" s="294"/>
      <c r="U44" s="27" t="s">
        <v>33</v>
      </c>
      <c r="V44" s="186"/>
      <c r="W44" s="56"/>
      <c r="X44" s="187">
        <v>40.159492999999998</v>
      </c>
      <c r="Y44" s="187">
        <v>44.143188000000002</v>
      </c>
      <c r="Z44" s="187">
        <v>0.99229559000000001</v>
      </c>
      <c r="AA44" s="62">
        <v>0.99534454000000006</v>
      </c>
      <c r="AB44" s="62">
        <v>7.4389210000000002E-3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4"/>
      <c r="AM44" s="86">
        <f t="shared" si="4"/>
        <v>2.5681359999999955</v>
      </c>
      <c r="AN44" s="121">
        <f t="shared" si="4"/>
        <v>2.5922020000000003</v>
      </c>
      <c r="AO44" s="121">
        <f t="shared" si="4"/>
        <v>5.6845000000005363E-4</v>
      </c>
      <c r="AP44" s="121">
        <f t="shared" si="4"/>
        <v>3.3510000000001039E-3</v>
      </c>
      <c r="AQ44" s="87">
        <f t="shared" si="4"/>
        <v>-6.0030230000000006E-3</v>
      </c>
      <c r="AR44" s="40"/>
      <c r="AS44" s="40" t="str">
        <f t="shared" si="5"/>
        <v/>
      </c>
      <c r="AT44" s="40" t="str">
        <f t="shared" si="5"/>
        <v/>
      </c>
      <c r="AX44" s="12"/>
      <c r="AZ44" s="12"/>
    </row>
    <row r="45" spans="2:52" ht="13.5" customHeight="1" x14ac:dyDescent="0.15">
      <c r="B45" s="294"/>
      <c r="C45" s="27" t="s">
        <v>34</v>
      </c>
      <c r="D45" s="186"/>
      <c r="E45" s="56"/>
      <c r="F45" s="187">
        <v>38.716313999999997</v>
      </c>
      <c r="G45" s="187">
        <v>42.651209999999999</v>
      </c>
      <c r="H45" s="187">
        <v>0.99325264999999996</v>
      </c>
      <c r="I45" s="62">
        <v>0.99297544999999998</v>
      </c>
      <c r="J45" s="62">
        <v>1.1442336000000001E-2</v>
      </c>
      <c r="K45" s="188"/>
      <c r="L45" s="258"/>
      <c r="M45" s="258"/>
      <c r="N45" s="56"/>
      <c r="O45" s="28"/>
      <c r="P45" s="56"/>
      <c r="Q45" s="28"/>
      <c r="R45" s="132"/>
      <c r="S45" s="271"/>
      <c r="T45" s="294"/>
      <c r="U45" s="27" t="s">
        <v>34</v>
      </c>
      <c r="V45" s="186"/>
      <c r="W45" s="56"/>
      <c r="X45" s="187">
        <v>41.731862999999997</v>
      </c>
      <c r="Y45" s="187">
        <v>45.387177999999999</v>
      </c>
      <c r="Z45" s="187">
        <v>0.99381629999999999</v>
      </c>
      <c r="AA45" s="62">
        <v>0.99648208000000005</v>
      </c>
      <c r="AB45" s="62">
        <v>5.5864844000000002E-3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4"/>
      <c r="AM45" s="86">
        <f t="shared" si="4"/>
        <v>3.015549</v>
      </c>
      <c r="AN45" s="121">
        <f t="shared" si="4"/>
        <v>2.7359679999999997</v>
      </c>
      <c r="AO45" s="121">
        <f t="shared" si="4"/>
        <v>5.6365000000002663E-4</v>
      </c>
      <c r="AP45" s="121">
        <f t="shared" si="4"/>
        <v>3.5066300000000661E-3</v>
      </c>
      <c r="AQ45" s="87">
        <f t="shared" si="4"/>
        <v>-5.8558516000000007E-3</v>
      </c>
      <c r="AR45" s="40"/>
      <c r="AS45" s="40" t="str">
        <f t="shared" si="5"/>
        <v/>
      </c>
      <c r="AT45" s="40" t="str">
        <f t="shared" si="5"/>
        <v/>
      </c>
      <c r="AX45" s="12"/>
      <c r="AZ45" s="12"/>
    </row>
    <row r="46" spans="2:52" ht="13.5" customHeight="1" x14ac:dyDescent="0.15">
      <c r="B46" s="294"/>
      <c r="C46" s="27" t="s">
        <v>36</v>
      </c>
      <c r="D46" s="186"/>
      <c r="E46" s="56"/>
      <c r="F46" s="187">
        <v>39.259095000000002</v>
      </c>
      <c r="G46" s="187">
        <v>43.220519000000003</v>
      </c>
      <c r="H46" s="187">
        <v>0.99397365999999998</v>
      </c>
      <c r="I46" s="62">
        <v>0.99402120999999999</v>
      </c>
      <c r="J46" s="62">
        <v>1.084892E-2</v>
      </c>
      <c r="K46" s="188"/>
      <c r="L46" s="258"/>
      <c r="M46" s="258"/>
      <c r="N46" s="56"/>
      <c r="O46" s="28"/>
      <c r="P46" s="56"/>
      <c r="Q46" s="28"/>
      <c r="R46" s="132"/>
      <c r="S46" s="271"/>
      <c r="T46" s="294"/>
      <c r="U46" s="27" t="s">
        <v>36</v>
      </c>
      <c r="V46" s="186"/>
      <c r="W46" s="56"/>
      <c r="X46" s="187">
        <v>42.666096000000003</v>
      </c>
      <c r="Y46" s="187">
        <v>46.159266000000002</v>
      </c>
      <c r="Z46" s="187">
        <v>0.99457572999999999</v>
      </c>
      <c r="AA46" s="62">
        <v>0.99772552999999997</v>
      </c>
      <c r="AB46" s="62">
        <v>4.7105039999999999E-3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4"/>
      <c r="AM46" s="86">
        <f t="shared" si="4"/>
        <v>3.4070010000000011</v>
      </c>
      <c r="AN46" s="121">
        <f t="shared" si="4"/>
        <v>2.9387469999999993</v>
      </c>
      <c r="AO46" s="121">
        <f t="shared" si="4"/>
        <v>6.020700000000101E-4</v>
      </c>
      <c r="AP46" s="121">
        <f t="shared" si="4"/>
        <v>3.7043199999999832E-3</v>
      </c>
      <c r="AQ46" s="87">
        <f t="shared" si="4"/>
        <v>-6.1384159999999998E-3</v>
      </c>
      <c r="AR46" s="40"/>
      <c r="AS46" s="40" t="str">
        <f t="shared" si="5"/>
        <v/>
      </c>
      <c r="AT46" s="40" t="str">
        <f t="shared" si="5"/>
        <v/>
      </c>
      <c r="AX46" s="12"/>
      <c r="AZ46" s="12"/>
    </row>
    <row r="47" spans="2:52" ht="13.5" customHeight="1" thickBot="1" x14ac:dyDescent="0.2">
      <c r="B47" s="294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71"/>
      <c r="T47" s="294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4"/>
      <c r="AM47" s="122" t="str">
        <f t="shared" si="4"/>
        <v/>
      </c>
      <c r="AN47" s="123" t="str">
        <f t="shared" si="4"/>
        <v/>
      </c>
      <c r="AO47" s="123" t="str">
        <f t="shared" si="4"/>
        <v/>
      </c>
      <c r="AP47" s="123" t="str">
        <f t="shared" si="4"/>
        <v/>
      </c>
      <c r="AQ47" s="124" t="str">
        <f t="shared" si="4"/>
        <v/>
      </c>
      <c r="AR47" s="40"/>
      <c r="AS47" s="40" t="str">
        <f t="shared" si="5"/>
        <v/>
      </c>
      <c r="AT47" s="40" t="str">
        <f t="shared" si="5"/>
        <v/>
      </c>
      <c r="AX47" s="12"/>
      <c r="AZ47" s="12"/>
    </row>
    <row r="48" spans="2:52" x14ac:dyDescent="0.15">
      <c r="B48" s="296" t="s">
        <v>73</v>
      </c>
      <c r="C48" s="25" t="s">
        <v>32</v>
      </c>
      <c r="D48" s="39"/>
      <c r="E48" s="55"/>
      <c r="F48" s="96">
        <v>34.982998000000002</v>
      </c>
      <c r="G48" s="96">
        <v>39.102172000000003</v>
      </c>
      <c r="H48" s="96">
        <v>0.98587634000000002</v>
      </c>
      <c r="I48" s="60">
        <v>0.99011757</v>
      </c>
      <c r="J48" s="60">
        <v>2.3314149999999999E-2</v>
      </c>
      <c r="K48" s="61"/>
      <c r="L48" s="257"/>
      <c r="M48" s="257"/>
      <c r="N48" s="55"/>
      <c r="O48" s="26"/>
      <c r="P48" s="55"/>
      <c r="Q48" s="26"/>
      <c r="R48" s="131"/>
      <c r="S48" s="271"/>
      <c r="T48" s="296" t="s">
        <v>73</v>
      </c>
      <c r="U48" s="25" t="s">
        <v>32</v>
      </c>
      <c r="V48" s="39"/>
      <c r="W48" s="55"/>
      <c r="X48" s="96">
        <v>36.792912000000001</v>
      </c>
      <c r="Y48" s="96">
        <v>41.337477</v>
      </c>
      <c r="Z48" s="96">
        <v>0.98650598</v>
      </c>
      <c r="AA48" s="60">
        <v>0.99368312999999997</v>
      </c>
      <c r="AB48" s="60">
        <v>1.6118159999999999E-2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6" t="s">
        <v>73</v>
      </c>
      <c r="AM48" s="119">
        <f t="shared" si="4"/>
        <v>1.8099139999999991</v>
      </c>
      <c r="AN48" s="95">
        <f t="shared" si="4"/>
        <v>2.2353049999999968</v>
      </c>
      <c r="AO48" s="95">
        <f t="shared" si="4"/>
        <v>6.2963999999998688E-4</v>
      </c>
      <c r="AP48" s="95">
        <f t="shared" si="4"/>
        <v>3.5655599999999676E-3</v>
      </c>
      <c r="AQ48" s="120">
        <f t="shared" si="4"/>
        <v>-7.1959899999999993E-3</v>
      </c>
      <c r="AR48" s="40" t="str">
        <f t="shared" si="4"/>
        <v/>
      </c>
      <c r="AS48" s="40" t="str">
        <f t="shared" si="5"/>
        <v/>
      </c>
      <c r="AT48" s="40" t="str">
        <f t="shared" si="5"/>
        <v/>
      </c>
      <c r="AX48" s="12"/>
      <c r="AZ48" s="12"/>
    </row>
    <row r="49" spans="2:52" ht="13.5" customHeight="1" x14ac:dyDescent="0.15">
      <c r="B49" s="294"/>
      <c r="C49" s="27" t="s">
        <v>33</v>
      </c>
      <c r="D49" s="186"/>
      <c r="E49" s="56"/>
      <c r="F49" s="187">
        <v>37.532626999999998</v>
      </c>
      <c r="G49" s="187">
        <v>41.485618000000002</v>
      </c>
      <c r="H49" s="187">
        <v>0.99155506000000004</v>
      </c>
      <c r="I49" s="62">
        <v>0.99193997</v>
      </c>
      <c r="J49" s="62">
        <v>1.4134871E-2</v>
      </c>
      <c r="K49" s="188"/>
      <c r="L49" s="258"/>
      <c r="M49" s="258"/>
      <c r="N49" s="56"/>
      <c r="O49" s="28"/>
      <c r="P49" s="56"/>
      <c r="Q49" s="28"/>
      <c r="R49" s="132"/>
      <c r="S49" s="271"/>
      <c r="T49" s="294"/>
      <c r="U49" s="27" t="s">
        <v>33</v>
      </c>
      <c r="V49" s="186"/>
      <c r="W49" s="56"/>
      <c r="X49" s="187">
        <v>40.026446999999997</v>
      </c>
      <c r="Y49" s="187">
        <v>44.003832000000003</v>
      </c>
      <c r="Z49" s="187">
        <v>0.9921122</v>
      </c>
      <c r="AA49" s="62">
        <v>0.99547618999999998</v>
      </c>
      <c r="AB49" s="62">
        <v>8.1972840000000009E-3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4"/>
      <c r="AM49" s="86">
        <f t="shared" si="4"/>
        <v>2.4938199999999995</v>
      </c>
      <c r="AN49" s="121">
        <f t="shared" si="4"/>
        <v>2.5182140000000004</v>
      </c>
      <c r="AO49" s="121">
        <f t="shared" si="4"/>
        <v>5.57139999999956E-4</v>
      </c>
      <c r="AP49" s="121">
        <f t="shared" si="4"/>
        <v>3.5362199999999788E-3</v>
      </c>
      <c r="AQ49" s="87">
        <f t="shared" si="4"/>
        <v>-5.9375869999999994E-3</v>
      </c>
      <c r="AR49" s="40" t="str">
        <f t="shared" si="4"/>
        <v/>
      </c>
      <c r="AS49" s="40" t="str">
        <f t="shared" si="5"/>
        <v/>
      </c>
      <c r="AT49" s="40" t="str">
        <f t="shared" si="5"/>
        <v/>
      </c>
      <c r="AX49" s="12"/>
      <c r="AZ49" s="12"/>
    </row>
    <row r="50" spans="2:52" ht="13.5" customHeight="1" x14ac:dyDescent="0.15">
      <c r="B50" s="294"/>
      <c r="C50" s="27" t="s">
        <v>34</v>
      </c>
      <c r="D50" s="186"/>
      <c r="E50" s="56"/>
      <c r="F50" s="187">
        <v>38.633268999999999</v>
      </c>
      <c r="G50" s="187">
        <v>42.559258999999997</v>
      </c>
      <c r="H50" s="187">
        <v>0.99314325999999997</v>
      </c>
      <c r="I50" s="62">
        <v>0.99294192000000003</v>
      </c>
      <c r="J50" s="62">
        <v>1.1943622500000001E-2</v>
      </c>
      <c r="K50" s="188"/>
      <c r="L50" s="258"/>
      <c r="M50" s="258"/>
      <c r="N50" s="56"/>
      <c r="O50" s="28"/>
      <c r="P50" s="56"/>
      <c r="Q50" s="28"/>
      <c r="R50" s="132"/>
      <c r="S50" s="271"/>
      <c r="T50" s="294"/>
      <c r="U50" s="27" t="s">
        <v>34</v>
      </c>
      <c r="V50" s="186"/>
      <c r="W50" s="56"/>
      <c r="X50" s="187">
        <v>41.611877</v>
      </c>
      <c r="Y50" s="187">
        <v>45.260871999999999</v>
      </c>
      <c r="Z50" s="187">
        <v>0.99368933000000004</v>
      </c>
      <c r="AA50" s="62">
        <v>0.99660627000000002</v>
      </c>
      <c r="AB50" s="62">
        <v>6.1389184999999999E-3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4"/>
      <c r="AM50" s="86">
        <f t="shared" si="4"/>
        <v>2.9786080000000013</v>
      </c>
      <c r="AN50" s="121">
        <f t="shared" si="4"/>
        <v>2.7016130000000018</v>
      </c>
      <c r="AO50" s="121">
        <f t="shared" si="4"/>
        <v>5.4607000000006511E-4</v>
      </c>
      <c r="AP50" s="121">
        <f t="shared" si="4"/>
        <v>3.6643499999999829E-3</v>
      </c>
      <c r="AQ50" s="87">
        <f t="shared" si="4"/>
        <v>-5.8047040000000008E-3</v>
      </c>
      <c r="AR50" s="40" t="str">
        <f t="shared" si="4"/>
        <v/>
      </c>
      <c r="AS50" s="40" t="str">
        <f t="shared" si="5"/>
        <v/>
      </c>
      <c r="AT50" s="40" t="str">
        <f t="shared" si="5"/>
        <v/>
      </c>
      <c r="AX50" s="12"/>
      <c r="AZ50" s="12"/>
    </row>
    <row r="51" spans="2:52" ht="13.5" customHeight="1" x14ac:dyDescent="0.15">
      <c r="B51" s="294"/>
      <c r="C51" s="27" t="s">
        <v>36</v>
      </c>
      <c r="D51" s="186"/>
      <c r="E51" s="56"/>
      <c r="F51" s="187">
        <v>39.214084999999997</v>
      </c>
      <c r="G51" s="187">
        <v>43.176236000000003</v>
      </c>
      <c r="H51" s="187">
        <v>0.99389132999999996</v>
      </c>
      <c r="I51" s="62">
        <v>0.99386693000000004</v>
      </c>
      <c r="J51" s="62">
        <v>1.1289062000000001E-2</v>
      </c>
      <c r="K51" s="188"/>
      <c r="L51" s="258"/>
      <c r="M51" s="258"/>
      <c r="N51" s="56"/>
      <c r="O51" s="28"/>
      <c r="P51" s="56"/>
      <c r="Q51" s="28"/>
      <c r="R51" s="132"/>
      <c r="S51" s="271"/>
      <c r="T51" s="294"/>
      <c r="U51" s="27" t="s">
        <v>36</v>
      </c>
      <c r="V51" s="186"/>
      <c r="W51" s="56"/>
      <c r="X51" s="187">
        <v>42.592148000000002</v>
      </c>
      <c r="Y51" s="187">
        <v>46.071837000000002</v>
      </c>
      <c r="Z51" s="187">
        <v>0.99447145000000003</v>
      </c>
      <c r="AA51" s="62">
        <v>0.99769958000000003</v>
      </c>
      <c r="AB51" s="62">
        <v>5.1591503E-3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4"/>
      <c r="AM51" s="86">
        <f t="shared" si="4"/>
        <v>3.3780630000000045</v>
      </c>
      <c r="AN51" s="121">
        <f t="shared" si="4"/>
        <v>2.8956009999999992</v>
      </c>
      <c r="AO51" s="121">
        <f t="shared" si="4"/>
        <v>5.801200000000728E-4</v>
      </c>
      <c r="AP51" s="121">
        <f t="shared" si="4"/>
        <v>3.832649999999993E-3</v>
      </c>
      <c r="AQ51" s="87">
        <f t="shared" si="4"/>
        <v>-6.1299117000000007E-3</v>
      </c>
      <c r="AR51" s="40" t="str">
        <f t="shared" si="4"/>
        <v/>
      </c>
      <c r="AS51" s="40" t="str">
        <f t="shared" si="5"/>
        <v/>
      </c>
      <c r="AT51" s="40" t="str">
        <f t="shared" si="5"/>
        <v/>
      </c>
      <c r="AX51" s="12"/>
      <c r="AZ51" s="12"/>
    </row>
    <row r="52" spans="2:52" ht="13.5" customHeight="1" thickBot="1" x14ac:dyDescent="0.2">
      <c r="B52" s="294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71"/>
      <c r="T52" s="294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4"/>
      <c r="AM52" s="122" t="str">
        <f t="shared" si="4"/>
        <v/>
      </c>
      <c r="AN52" s="123" t="str">
        <f t="shared" si="4"/>
        <v/>
      </c>
      <c r="AO52" s="123" t="str">
        <f t="shared" si="4"/>
        <v/>
      </c>
      <c r="AP52" s="123" t="str">
        <f t="shared" si="4"/>
        <v/>
      </c>
      <c r="AQ52" s="124" t="str">
        <f t="shared" si="4"/>
        <v/>
      </c>
      <c r="AR52" s="40" t="str">
        <f t="shared" si="4"/>
        <v/>
      </c>
      <c r="AS52" s="40" t="str">
        <f t="shared" si="5"/>
        <v/>
      </c>
      <c r="AT52" s="40" t="str">
        <f t="shared" si="5"/>
        <v/>
      </c>
      <c r="AX52" s="12"/>
      <c r="AZ52" s="12"/>
    </row>
    <row r="53" spans="2:52" x14ac:dyDescent="0.15">
      <c r="B53" s="296" t="s">
        <v>74</v>
      </c>
      <c r="C53" s="25" t="s">
        <v>32</v>
      </c>
      <c r="D53" s="39"/>
      <c r="E53" s="55"/>
      <c r="F53" s="96">
        <v>34.402977999999997</v>
      </c>
      <c r="G53" s="96">
        <v>38.509363</v>
      </c>
      <c r="H53" s="96">
        <v>0.98447788000000003</v>
      </c>
      <c r="I53" s="60">
        <v>0.98938331999999996</v>
      </c>
      <c r="J53" s="60">
        <v>2.5996829999999999E-2</v>
      </c>
      <c r="K53" s="61"/>
      <c r="L53" s="257"/>
      <c r="M53" s="257"/>
      <c r="N53" s="55"/>
      <c r="O53" s="26"/>
      <c r="P53" s="55"/>
      <c r="Q53" s="26"/>
      <c r="R53" s="131"/>
      <c r="S53" s="271"/>
      <c r="T53" s="296" t="s">
        <v>74</v>
      </c>
      <c r="U53" s="25" t="s">
        <v>32</v>
      </c>
      <c r="V53" s="39"/>
      <c r="W53" s="55"/>
      <c r="X53" s="96">
        <v>35.961950999999999</v>
      </c>
      <c r="Y53" s="96">
        <v>40.415967999999999</v>
      </c>
      <c r="Z53" s="96">
        <v>0.98514875000000002</v>
      </c>
      <c r="AA53" s="60">
        <v>0.99287143</v>
      </c>
      <c r="AB53" s="60">
        <v>1.8556922999999999E-2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6" t="s">
        <v>74</v>
      </c>
      <c r="AM53" s="119">
        <f t="shared" si="4"/>
        <v>1.5589730000000017</v>
      </c>
      <c r="AN53" s="95">
        <f t="shared" si="4"/>
        <v>1.906604999999999</v>
      </c>
      <c r="AO53" s="95">
        <f t="shared" si="4"/>
        <v>6.7086999999999009E-4</v>
      </c>
      <c r="AP53" s="95">
        <f t="shared" si="4"/>
        <v>3.4881100000000442E-3</v>
      </c>
      <c r="AQ53" s="120">
        <f t="shared" si="4"/>
        <v>-7.4399069999999991E-3</v>
      </c>
      <c r="AR53" s="40" t="str">
        <f t="shared" si="4"/>
        <v/>
      </c>
      <c r="AS53" s="40" t="str">
        <f t="shared" si="5"/>
        <v/>
      </c>
      <c r="AT53" s="40" t="str">
        <f t="shared" si="5"/>
        <v/>
      </c>
      <c r="AX53" s="12"/>
      <c r="AZ53" s="12"/>
    </row>
    <row r="54" spans="2:52" ht="13.5" customHeight="1" x14ac:dyDescent="0.15">
      <c r="B54" s="294"/>
      <c r="C54" s="27" t="s">
        <v>33</v>
      </c>
      <c r="D54" s="186"/>
      <c r="E54" s="56"/>
      <c r="F54" s="187">
        <v>37.02373</v>
      </c>
      <c r="G54" s="187">
        <v>40.949157</v>
      </c>
      <c r="H54" s="187">
        <v>0.99082736999999999</v>
      </c>
      <c r="I54" s="62">
        <v>0.99202614</v>
      </c>
      <c r="J54" s="62">
        <v>1.5945088E-2</v>
      </c>
      <c r="K54" s="188"/>
      <c r="L54" s="258"/>
      <c r="M54" s="258"/>
      <c r="N54" s="56"/>
      <c r="O54" s="28"/>
      <c r="P54" s="56"/>
      <c r="Q54" s="28"/>
      <c r="R54" s="132"/>
      <c r="S54" s="271"/>
      <c r="T54" s="294"/>
      <c r="U54" s="27" t="s">
        <v>33</v>
      </c>
      <c r="V54" s="186"/>
      <c r="W54" s="56"/>
      <c r="X54" s="187">
        <v>39.215508</v>
      </c>
      <c r="Y54" s="187">
        <v>43.087845999999999</v>
      </c>
      <c r="Z54" s="187">
        <v>0.99137271999999999</v>
      </c>
      <c r="AA54" s="62">
        <v>0.99548300999999995</v>
      </c>
      <c r="AB54" s="62">
        <v>9.9688220000000004E-3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4"/>
      <c r="AM54" s="86">
        <f t="shared" si="4"/>
        <v>2.1917779999999993</v>
      </c>
      <c r="AN54" s="121">
        <f t="shared" si="4"/>
        <v>2.1386889999999994</v>
      </c>
      <c r="AO54" s="121">
        <f t="shared" si="4"/>
        <v>5.4535E-4</v>
      </c>
      <c r="AP54" s="121">
        <f t="shared" si="4"/>
        <v>3.4568699999999453E-3</v>
      </c>
      <c r="AQ54" s="87">
        <f t="shared" si="4"/>
        <v>-5.9762659999999992E-3</v>
      </c>
      <c r="AR54" s="40" t="str">
        <f t="shared" si="4"/>
        <v/>
      </c>
      <c r="AS54" s="40" t="str">
        <f t="shared" si="5"/>
        <v/>
      </c>
      <c r="AT54" s="40" t="str">
        <f t="shared" si="5"/>
        <v/>
      </c>
      <c r="AX54" s="12"/>
      <c r="AZ54" s="12"/>
    </row>
    <row r="55" spans="2:52" ht="13.5" customHeight="1" x14ac:dyDescent="0.15">
      <c r="B55" s="294"/>
      <c r="C55" s="27" t="s">
        <v>34</v>
      </c>
      <c r="D55" s="186"/>
      <c r="E55" s="56"/>
      <c r="F55" s="187">
        <v>38.280048999999998</v>
      </c>
      <c r="G55" s="187">
        <v>42.191457</v>
      </c>
      <c r="H55" s="187">
        <v>0.99272903999999995</v>
      </c>
      <c r="I55" s="62">
        <v>0.99320551000000001</v>
      </c>
      <c r="J55" s="62">
        <v>1.3191843E-2</v>
      </c>
      <c r="K55" s="188"/>
      <c r="L55" s="258"/>
      <c r="M55" s="258"/>
      <c r="N55" s="56"/>
      <c r="O55" s="28"/>
      <c r="P55" s="56"/>
      <c r="Q55" s="28"/>
      <c r="R55" s="132"/>
      <c r="S55" s="271"/>
      <c r="T55" s="294"/>
      <c r="U55" s="27" t="s">
        <v>34</v>
      </c>
      <c r="V55" s="186"/>
      <c r="W55" s="56"/>
      <c r="X55" s="187">
        <v>41.037883999999998</v>
      </c>
      <c r="Y55" s="187">
        <v>44.618535999999999</v>
      </c>
      <c r="Z55" s="187">
        <v>0.99326809999999999</v>
      </c>
      <c r="AA55" s="62">
        <v>0.99668473999999996</v>
      </c>
      <c r="AB55" s="62">
        <v>7.2017089999999997E-3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4"/>
      <c r="AM55" s="86">
        <f t="shared" si="4"/>
        <v>2.757835</v>
      </c>
      <c r="AN55" s="121">
        <f t="shared" si="4"/>
        <v>2.4270789999999991</v>
      </c>
      <c r="AO55" s="121">
        <f t="shared" si="4"/>
        <v>5.3906000000003562E-4</v>
      </c>
      <c r="AP55" s="121">
        <f t="shared" si="4"/>
        <v>3.4792299999999443E-3</v>
      </c>
      <c r="AQ55" s="87">
        <f t="shared" si="4"/>
        <v>-5.9901340000000003E-3</v>
      </c>
      <c r="AR55" s="40" t="str">
        <f t="shared" si="4"/>
        <v/>
      </c>
      <c r="AS55" s="40" t="str">
        <f t="shared" si="5"/>
        <v/>
      </c>
      <c r="AT55" s="40" t="str">
        <f t="shared" si="5"/>
        <v/>
      </c>
      <c r="AX55" s="12"/>
      <c r="AZ55" s="12"/>
    </row>
    <row r="56" spans="2:52" ht="13.5" customHeight="1" x14ac:dyDescent="0.15">
      <c r="B56" s="294"/>
      <c r="C56" s="27" t="s">
        <v>36</v>
      </c>
      <c r="D56" s="186"/>
      <c r="E56" s="56"/>
      <c r="F56" s="187">
        <v>38.944797000000001</v>
      </c>
      <c r="G56" s="187">
        <v>42.898240999999999</v>
      </c>
      <c r="H56" s="187">
        <v>0.99365999000000005</v>
      </c>
      <c r="I56" s="62">
        <v>0.99400091999999995</v>
      </c>
      <c r="J56" s="62">
        <v>1.225652E-2</v>
      </c>
      <c r="K56" s="188"/>
      <c r="L56" s="258"/>
      <c r="M56" s="258"/>
      <c r="N56" s="56"/>
      <c r="O56" s="28"/>
      <c r="P56" s="56"/>
      <c r="Q56" s="28"/>
      <c r="R56" s="132"/>
      <c r="S56" s="271"/>
      <c r="T56" s="294"/>
      <c r="U56" s="27" t="s">
        <v>36</v>
      </c>
      <c r="V56" s="186"/>
      <c r="W56" s="56"/>
      <c r="X56" s="187">
        <v>42.132139000000002</v>
      </c>
      <c r="Y56" s="187">
        <v>45.604655000000001</v>
      </c>
      <c r="Z56" s="187">
        <v>0.99423717</v>
      </c>
      <c r="AA56" s="62">
        <v>0.99756129999999998</v>
      </c>
      <c r="AB56" s="62">
        <v>5.9117414E-3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4"/>
      <c r="AM56" s="86">
        <f t="shared" si="4"/>
        <v>3.187342000000001</v>
      </c>
      <c r="AN56" s="121">
        <f t="shared" si="4"/>
        <v>2.7064140000000023</v>
      </c>
      <c r="AO56" s="121">
        <f t="shared" si="4"/>
        <v>5.7717999999995495E-4</v>
      </c>
      <c r="AP56" s="121">
        <f t="shared" si="4"/>
        <v>3.5603800000000296E-3</v>
      </c>
      <c r="AQ56" s="87">
        <f t="shared" si="4"/>
        <v>-6.3447785999999999E-3</v>
      </c>
      <c r="AR56" s="40" t="str">
        <f t="shared" si="4"/>
        <v/>
      </c>
      <c r="AS56" s="40" t="str">
        <f t="shared" si="5"/>
        <v/>
      </c>
      <c r="AT56" s="40" t="str">
        <f t="shared" si="5"/>
        <v/>
      </c>
      <c r="AX56" s="12"/>
      <c r="AZ56" s="12"/>
    </row>
    <row r="57" spans="2:52" ht="13.5" customHeight="1" thickBot="1" x14ac:dyDescent="0.2">
      <c r="B57" s="294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71"/>
      <c r="T57" s="294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4"/>
      <c r="AM57" s="122" t="str">
        <f t="shared" si="4"/>
        <v/>
      </c>
      <c r="AN57" s="123" t="str">
        <f t="shared" si="4"/>
        <v/>
      </c>
      <c r="AO57" s="123" t="str">
        <f t="shared" si="4"/>
        <v/>
      </c>
      <c r="AP57" s="123" t="str">
        <f t="shared" si="4"/>
        <v/>
      </c>
      <c r="AQ57" s="124" t="str">
        <f t="shared" si="4"/>
        <v/>
      </c>
      <c r="AR57" s="40" t="str">
        <f t="shared" si="4"/>
        <v/>
      </c>
      <c r="AS57" s="40" t="str">
        <f t="shared" si="5"/>
        <v/>
      </c>
      <c r="AT57" s="40" t="str">
        <f t="shared" si="5"/>
        <v/>
      </c>
      <c r="AX57" s="12"/>
      <c r="AZ57" s="12"/>
    </row>
    <row r="58" spans="2:52" x14ac:dyDescent="0.15">
      <c r="B58" s="296" t="s">
        <v>75</v>
      </c>
      <c r="C58" s="25" t="s">
        <v>32</v>
      </c>
      <c r="D58" s="39"/>
      <c r="E58" s="55"/>
      <c r="F58" s="96">
        <v>34.836874999999999</v>
      </c>
      <c r="G58" s="96">
        <v>39.009546</v>
      </c>
      <c r="H58" s="96">
        <v>0.98611188000000005</v>
      </c>
      <c r="I58" s="60">
        <v>0.99049061999999999</v>
      </c>
      <c r="J58" s="60">
        <v>2.2912071999999999E-2</v>
      </c>
      <c r="K58" s="61"/>
      <c r="L58" s="257"/>
      <c r="M58" s="257"/>
      <c r="N58" s="55"/>
      <c r="O58" s="26"/>
      <c r="P58" s="55"/>
      <c r="Q58" s="26"/>
      <c r="R58" s="131"/>
      <c r="S58" s="271"/>
      <c r="T58" s="296" t="s">
        <v>75</v>
      </c>
      <c r="U58" s="25" t="s">
        <v>32</v>
      </c>
      <c r="V58" s="39"/>
      <c r="W58" s="55"/>
      <c r="X58" s="96">
        <v>36.758797999999999</v>
      </c>
      <c r="Y58" s="96">
        <v>41.376683</v>
      </c>
      <c r="Z58" s="96">
        <v>0.98667565000000002</v>
      </c>
      <c r="AA58" s="60">
        <v>0.99293571999999997</v>
      </c>
      <c r="AB58" s="60">
        <v>1.4900468E-2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6" t="s">
        <v>75</v>
      </c>
      <c r="AM58" s="119">
        <f t="shared" si="4"/>
        <v>1.9219229999999996</v>
      </c>
      <c r="AN58" s="95">
        <f t="shared" si="4"/>
        <v>2.3671369999999996</v>
      </c>
      <c r="AO58" s="95">
        <f t="shared" si="4"/>
        <v>5.6376999999996347E-4</v>
      </c>
      <c r="AP58" s="95">
        <f t="shared" si="4"/>
        <v>2.4450999999999778E-3</v>
      </c>
      <c r="AQ58" s="120">
        <f t="shared" si="4"/>
        <v>-8.0116039999999986E-3</v>
      </c>
      <c r="AR58" s="40" t="str">
        <f t="shared" si="4"/>
        <v/>
      </c>
      <c r="AS58" s="40" t="str">
        <f t="shared" si="5"/>
        <v/>
      </c>
      <c r="AT58" s="40" t="str">
        <f t="shared" si="5"/>
        <v/>
      </c>
      <c r="AX58" s="12"/>
      <c r="AZ58" s="12"/>
    </row>
    <row r="59" spans="2:52" ht="12.75" customHeight="1" x14ac:dyDescent="0.15">
      <c r="B59" s="294"/>
      <c r="C59" s="27" t="s">
        <v>33</v>
      </c>
      <c r="D59" s="186"/>
      <c r="E59" s="56"/>
      <c r="F59" s="187">
        <v>37.475672000000003</v>
      </c>
      <c r="G59" s="187">
        <v>41.461638999999998</v>
      </c>
      <c r="H59" s="187">
        <v>0.99202449000000004</v>
      </c>
      <c r="I59" s="62">
        <v>0.99206214000000004</v>
      </c>
      <c r="J59" s="62">
        <v>1.40631525E-2</v>
      </c>
      <c r="K59" s="188"/>
      <c r="L59" s="258"/>
      <c r="M59" s="258"/>
      <c r="N59" s="56"/>
      <c r="O59" s="28"/>
      <c r="P59" s="56"/>
      <c r="Q59" s="28"/>
      <c r="R59" s="132"/>
      <c r="S59" s="271"/>
      <c r="T59" s="294"/>
      <c r="U59" s="27" t="s">
        <v>33</v>
      </c>
      <c r="V59" s="186"/>
      <c r="W59" s="56"/>
      <c r="X59" s="187">
        <v>40.160784999999997</v>
      </c>
      <c r="Y59" s="187">
        <v>44.152763999999998</v>
      </c>
      <c r="Z59" s="187">
        <v>0.99254094999999998</v>
      </c>
      <c r="AA59" s="62">
        <v>0.99500535999999995</v>
      </c>
      <c r="AB59" s="62">
        <v>7.4347722999999998E-3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4"/>
      <c r="AM59" s="86">
        <f t="shared" si="4"/>
        <v>2.6851129999999941</v>
      </c>
      <c r="AN59" s="121">
        <f t="shared" si="4"/>
        <v>2.6911249999999995</v>
      </c>
      <c r="AO59" s="121">
        <f t="shared" si="4"/>
        <v>5.1645999999994086E-4</v>
      </c>
      <c r="AP59" s="121">
        <f t="shared" si="4"/>
        <v>2.9432199999999131E-3</v>
      </c>
      <c r="AQ59" s="87">
        <f t="shared" si="4"/>
        <v>-6.6283802000000006E-3</v>
      </c>
      <c r="AR59" s="40" t="str">
        <f t="shared" si="4"/>
        <v/>
      </c>
      <c r="AS59" s="40" t="str">
        <f t="shared" si="5"/>
        <v/>
      </c>
      <c r="AT59" s="40" t="str">
        <f t="shared" si="5"/>
        <v/>
      </c>
      <c r="AX59" s="12"/>
      <c r="AZ59" s="12"/>
    </row>
    <row r="60" spans="2:52" ht="12.75" customHeight="1" x14ac:dyDescent="0.15">
      <c r="B60" s="294"/>
      <c r="C60" s="27" t="s">
        <v>34</v>
      </c>
      <c r="D60" s="186"/>
      <c r="E60" s="56"/>
      <c r="F60" s="187">
        <v>38.825980999999999</v>
      </c>
      <c r="G60" s="187">
        <v>42.762726000000001</v>
      </c>
      <c r="H60" s="187">
        <v>0.99380466000000001</v>
      </c>
      <c r="I60" s="62">
        <v>0.99320595</v>
      </c>
      <c r="J60" s="62">
        <v>1.1470431E-2</v>
      </c>
      <c r="K60" s="188"/>
      <c r="L60" s="258"/>
      <c r="M60" s="258"/>
      <c r="N60" s="56"/>
      <c r="O60" s="28"/>
      <c r="P60" s="56"/>
      <c r="Q60" s="28"/>
      <c r="R60" s="132"/>
      <c r="S60" s="271"/>
      <c r="T60" s="294"/>
      <c r="U60" s="27" t="s">
        <v>34</v>
      </c>
      <c r="V60" s="186"/>
      <c r="W60" s="56"/>
      <c r="X60" s="187">
        <v>41.970775000000003</v>
      </c>
      <c r="Y60" s="187">
        <v>45.609648999999997</v>
      </c>
      <c r="Z60" s="187">
        <v>0.99431617000000005</v>
      </c>
      <c r="AA60" s="62">
        <v>0.99624225</v>
      </c>
      <c r="AB60" s="62">
        <v>5.1381947000000002E-3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4"/>
      <c r="AM60" s="86">
        <f t="shared" si="4"/>
        <v>3.1447940000000045</v>
      </c>
      <c r="AN60" s="121">
        <f t="shared" si="4"/>
        <v>2.8469229999999968</v>
      </c>
      <c r="AO60" s="121">
        <f t="shared" si="4"/>
        <v>5.1151000000004831E-4</v>
      </c>
      <c r="AP60" s="121">
        <f t="shared" si="4"/>
        <v>3.0362999999999918E-3</v>
      </c>
      <c r="AQ60" s="87">
        <f t="shared" si="4"/>
        <v>-6.3322362999999994E-3</v>
      </c>
      <c r="AR60" s="40" t="str">
        <f t="shared" si="4"/>
        <v/>
      </c>
      <c r="AS60" s="40" t="str">
        <f t="shared" si="5"/>
        <v/>
      </c>
      <c r="AT60" s="40" t="str">
        <f t="shared" si="5"/>
        <v/>
      </c>
      <c r="AX60" s="12"/>
      <c r="AZ60" s="12"/>
    </row>
    <row r="61" spans="2:52" ht="12.75" customHeight="1" x14ac:dyDescent="0.15">
      <c r="B61" s="294"/>
      <c r="C61" s="27" t="s">
        <v>36</v>
      </c>
      <c r="D61" s="186"/>
      <c r="E61" s="56"/>
      <c r="F61" s="187">
        <v>39.542828999999998</v>
      </c>
      <c r="G61" s="187">
        <v>43.489885000000001</v>
      </c>
      <c r="H61" s="187">
        <v>0.99457266</v>
      </c>
      <c r="I61" s="62">
        <v>0.99695747999999995</v>
      </c>
      <c r="J61" s="62">
        <v>1.0484329000000001E-2</v>
      </c>
      <c r="K61" s="188"/>
      <c r="L61" s="258"/>
      <c r="M61" s="258"/>
      <c r="N61" s="56"/>
      <c r="O61" s="28"/>
      <c r="P61" s="56"/>
      <c r="Q61" s="28"/>
      <c r="R61" s="132"/>
      <c r="S61" s="271"/>
      <c r="T61" s="294"/>
      <c r="U61" s="27" t="s">
        <v>36</v>
      </c>
      <c r="V61" s="186"/>
      <c r="W61" s="56"/>
      <c r="X61" s="187">
        <v>43.047181000000002</v>
      </c>
      <c r="Y61" s="187">
        <v>46.455942999999998</v>
      </c>
      <c r="Z61" s="187">
        <v>0.99512882000000003</v>
      </c>
      <c r="AA61" s="62">
        <v>0.99783328999999998</v>
      </c>
      <c r="AB61" s="62">
        <v>4.0881787000000003E-3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4"/>
      <c r="AM61" s="86">
        <f t="shared" si="4"/>
        <v>3.5043520000000044</v>
      </c>
      <c r="AN61" s="121">
        <f t="shared" si="4"/>
        <v>2.9660579999999968</v>
      </c>
      <c r="AO61" s="121">
        <f t="shared" si="4"/>
        <v>5.5616000000002774E-4</v>
      </c>
      <c r="AP61" s="121">
        <f t="shared" si="4"/>
        <v>8.758100000000324E-4</v>
      </c>
      <c r="AQ61" s="87">
        <f t="shared" si="4"/>
        <v>-6.3961503000000003E-3</v>
      </c>
      <c r="AR61" s="40" t="str">
        <f t="shared" si="4"/>
        <v/>
      </c>
      <c r="AS61" s="40" t="str">
        <f t="shared" si="5"/>
        <v/>
      </c>
      <c r="AT61" s="40" t="str">
        <f t="shared" si="5"/>
        <v/>
      </c>
      <c r="AX61" s="12"/>
      <c r="AZ61" s="12"/>
    </row>
    <row r="62" spans="2:52" ht="13.5" customHeight="1" thickBot="1" x14ac:dyDescent="0.2">
      <c r="B62" s="294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71"/>
      <c r="T62" s="294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4"/>
      <c r="AM62" s="122" t="str">
        <f t="shared" si="4"/>
        <v/>
      </c>
      <c r="AN62" s="123" t="str">
        <f t="shared" si="4"/>
        <v/>
      </c>
      <c r="AO62" s="123" t="str">
        <f t="shared" si="4"/>
        <v/>
      </c>
      <c r="AP62" s="123" t="str">
        <f t="shared" si="4"/>
        <v/>
      </c>
      <c r="AQ62" s="124" t="str">
        <f t="shared" si="4"/>
        <v/>
      </c>
      <c r="AR62" s="40" t="str">
        <f t="shared" si="4"/>
        <v/>
      </c>
      <c r="AS62" s="40" t="str">
        <f t="shared" si="5"/>
        <v/>
      </c>
      <c r="AT62" s="40" t="str">
        <f t="shared" si="5"/>
        <v/>
      </c>
      <c r="AX62" s="12"/>
      <c r="AZ62" s="12"/>
    </row>
    <row r="63" spans="2:52" x14ac:dyDescent="0.15">
      <c r="B63" s="296" t="s">
        <v>76</v>
      </c>
      <c r="C63" s="25" t="s">
        <v>32</v>
      </c>
      <c r="D63" s="39"/>
      <c r="E63" s="55"/>
      <c r="F63" s="96">
        <v>35.068742999999998</v>
      </c>
      <c r="G63" s="96">
        <v>39.205523999999997</v>
      </c>
      <c r="H63" s="96">
        <v>0.98663566000000003</v>
      </c>
      <c r="I63" s="60">
        <v>0.99076618000000005</v>
      </c>
      <c r="J63" s="60">
        <v>2.1753748999999999E-2</v>
      </c>
      <c r="K63" s="61"/>
      <c r="L63" s="257"/>
      <c r="M63" s="257"/>
      <c r="N63" s="55"/>
      <c r="O63" s="26"/>
      <c r="P63" s="55"/>
      <c r="Q63" s="26"/>
      <c r="R63" s="131"/>
      <c r="S63" s="271"/>
      <c r="T63" s="296" t="s">
        <v>76</v>
      </c>
      <c r="U63" s="25" t="s">
        <v>32</v>
      </c>
      <c r="V63" s="39"/>
      <c r="W63" s="55"/>
      <c r="X63" s="96">
        <v>37.083402</v>
      </c>
      <c r="Y63" s="96">
        <v>41.646118999999999</v>
      </c>
      <c r="Z63" s="96">
        <v>0.98721035999999995</v>
      </c>
      <c r="AA63" s="60">
        <v>0.99388779999999999</v>
      </c>
      <c r="AB63" s="60">
        <v>1.3741293999999999E-2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6" t="s">
        <v>76</v>
      </c>
      <c r="AM63" s="119">
        <f t="shared" si="4"/>
        <v>2.0146590000000018</v>
      </c>
      <c r="AN63" s="95">
        <f t="shared" si="4"/>
        <v>2.4405950000000018</v>
      </c>
      <c r="AO63" s="95">
        <f t="shared" si="4"/>
        <v>5.7469999999992805E-4</v>
      </c>
      <c r="AP63" s="95">
        <f t="shared" si="4"/>
        <v>3.1216199999999361E-3</v>
      </c>
      <c r="AQ63" s="120">
        <f t="shared" si="4"/>
        <v>-8.0124549999999999E-3</v>
      </c>
      <c r="AR63" s="40" t="str">
        <f t="shared" si="4"/>
        <v/>
      </c>
      <c r="AS63" s="40" t="str">
        <f t="shared" si="5"/>
        <v/>
      </c>
      <c r="AT63" s="40" t="str">
        <f t="shared" si="5"/>
        <v/>
      </c>
      <c r="AX63" s="12"/>
      <c r="AZ63" s="12"/>
    </row>
    <row r="64" spans="2:52" ht="12.75" customHeight="1" x14ac:dyDescent="0.15">
      <c r="B64" s="294"/>
      <c r="C64" s="27" t="s">
        <v>33</v>
      </c>
      <c r="D64" s="186"/>
      <c r="E64" s="56"/>
      <c r="F64" s="187">
        <v>37.602943000000003</v>
      </c>
      <c r="G64" s="187">
        <v>41.574361000000003</v>
      </c>
      <c r="H64" s="187">
        <v>0.99220485999999997</v>
      </c>
      <c r="I64" s="62">
        <v>0.99201614000000005</v>
      </c>
      <c r="J64" s="62">
        <v>1.3511064E-2</v>
      </c>
      <c r="K64" s="188"/>
      <c r="L64" s="258"/>
      <c r="M64" s="258"/>
      <c r="N64" s="56"/>
      <c r="O64" s="28"/>
      <c r="P64" s="56"/>
      <c r="Q64" s="28"/>
      <c r="R64" s="132"/>
      <c r="S64" s="271"/>
      <c r="T64" s="294"/>
      <c r="U64" s="27" t="s">
        <v>33</v>
      </c>
      <c r="V64" s="186"/>
      <c r="W64" s="56"/>
      <c r="X64" s="187">
        <v>40.323853</v>
      </c>
      <c r="Y64" s="187">
        <v>44.320163000000001</v>
      </c>
      <c r="Z64" s="187">
        <v>0.99273184000000003</v>
      </c>
      <c r="AA64" s="62">
        <v>0.99540958999999996</v>
      </c>
      <c r="AB64" s="62">
        <v>6.9491075999999997E-3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4"/>
      <c r="AM64" s="86">
        <f t="shared" si="4"/>
        <v>2.7209099999999964</v>
      </c>
      <c r="AN64" s="121">
        <f t="shared" si="4"/>
        <v>2.7458019999999976</v>
      </c>
      <c r="AO64" s="121">
        <f t="shared" si="4"/>
        <v>5.2698000000006573E-4</v>
      </c>
      <c r="AP64" s="121">
        <f t="shared" si="4"/>
        <v>3.393449999999909E-3</v>
      </c>
      <c r="AQ64" s="87">
        <f t="shared" si="4"/>
        <v>-6.5619564E-3</v>
      </c>
      <c r="AR64" s="40" t="str">
        <f t="shared" si="4"/>
        <v/>
      </c>
      <c r="AS64" s="40" t="str">
        <f t="shared" si="5"/>
        <v/>
      </c>
      <c r="AT64" s="40" t="str">
        <f t="shared" si="5"/>
        <v/>
      </c>
      <c r="AX64" s="12"/>
      <c r="AZ64" s="12"/>
    </row>
    <row r="65" spans="2:52" ht="12.75" customHeight="1" x14ac:dyDescent="0.15">
      <c r="B65" s="294"/>
      <c r="C65" s="27" t="s">
        <v>34</v>
      </c>
      <c r="D65" s="186"/>
      <c r="E65" s="56"/>
      <c r="F65" s="187">
        <v>38.745655999999997</v>
      </c>
      <c r="G65" s="187">
        <v>42.689295000000001</v>
      </c>
      <c r="H65" s="187">
        <v>0.99376956000000005</v>
      </c>
      <c r="I65" s="62">
        <v>0.99299322999999995</v>
      </c>
      <c r="J65" s="62">
        <v>1.1337326999999999E-2</v>
      </c>
      <c r="K65" s="188"/>
      <c r="L65" s="258"/>
      <c r="M65" s="258"/>
      <c r="N65" s="56"/>
      <c r="O65" s="28"/>
      <c r="P65" s="56"/>
      <c r="Q65" s="28"/>
      <c r="R65" s="132"/>
      <c r="S65" s="271"/>
      <c r="T65" s="294"/>
      <c r="U65" s="27" t="s">
        <v>34</v>
      </c>
      <c r="V65" s="186"/>
      <c r="W65" s="56"/>
      <c r="X65" s="187">
        <v>41.908456999999999</v>
      </c>
      <c r="Y65" s="187">
        <v>45.592208999999997</v>
      </c>
      <c r="Z65" s="187">
        <v>0.99429031000000001</v>
      </c>
      <c r="AA65" s="62">
        <v>0.99637239</v>
      </c>
      <c r="AB65" s="62">
        <v>4.9711979999999996E-3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4"/>
      <c r="AM65" s="86">
        <f t="shared" si="4"/>
        <v>3.1628010000000017</v>
      </c>
      <c r="AN65" s="121">
        <f t="shared" si="4"/>
        <v>2.9029139999999956</v>
      </c>
      <c r="AO65" s="121">
        <f t="shared" si="4"/>
        <v>5.2074999999995875E-4</v>
      </c>
      <c r="AP65" s="121">
        <f t="shared" si="4"/>
        <v>3.3791600000000477E-3</v>
      </c>
      <c r="AQ65" s="87">
        <f t="shared" si="4"/>
        <v>-6.3661289999999999E-3</v>
      </c>
      <c r="AR65" s="40" t="str">
        <f t="shared" si="4"/>
        <v/>
      </c>
      <c r="AS65" s="40" t="str">
        <f t="shared" si="4"/>
        <v/>
      </c>
      <c r="AT65" s="40" t="str">
        <f t="shared" si="4"/>
        <v/>
      </c>
      <c r="AX65" s="12"/>
      <c r="AZ65" s="12"/>
    </row>
    <row r="66" spans="2:52" ht="12.75" customHeight="1" x14ac:dyDescent="0.15">
      <c r="B66" s="294"/>
      <c r="C66" s="27" t="s">
        <v>36</v>
      </c>
      <c r="D66" s="186"/>
      <c r="E66" s="56"/>
      <c r="F66" s="187">
        <v>39.314289000000002</v>
      </c>
      <c r="G66" s="187">
        <v>43.280256000000001</v>
      </c>
      <c r="H66" s="187">
        <v>0.99444827000000002</v>
      </c>
      <c r="I66" s="62">
        <v>0.99409256000000001</v>
      </c>
      <c r="J66" s="62">
        <v>1.0611035E-2</v>
      </c>
      <c r="K66" s="188"/>
      <c r="L66" s="258"/>
      <c r="M66" s="258"/>
      <c r="N66" s="56"/>
      <c r="O66" s="28"/>
      <c r="P66" s="56"/>
      <c r="Q66" s="28"/>
      <c r="R66" s="132"/>
      <c r="S66" s="271"/>
      <c r="T66" s="294"/>
      <c r="U66" s="27" t="s">
        <v>36</v>
      </c>
      <c r="V66" s="186"/>
      <c r="W66" s="56"/>
      <c r="X66" s="187">
        <v>42.824353000000002</v>
      </c>
      <c r="Y66" s="187">
        <v>46.321812000000001</v>
      </c>
      <c r="Z66" s="187">
        <v>0.99502318999999995</v>
      </c>
      <c r="AA66" s="62">
        <v>0.99780875999999996</v>
      </c>
      <c r="AB66" s="62">
        <v>4.1305404000000004E-3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4"/>
      <c r="AM66" s="86">
        <f t="shared" si="4"/>
        <v>3.5100639999999999</v>
      </c>
      <c r="AN66" s="121">
        <f t="shared" si="4"/>
        <v>3.0415559999999999</v>
      </c>
      <c r="AO66" s="121">
        <f t="shared" si="4"/>
        <v>5.7491999999992327E-4</v>
      </c>
      <c r="AP66" s="121">
        <f t="shared" si="4"/>
        <v>3.7161999999999473E-3</v>
      </c>
      <c r="AQ66" s="87">
        <f t="shared" si="4"/>
        <v>-6.4804945999999992E-3</v>
      </c>
      <c r="AR66" s="40" t="str">
        <f t="shared" si="4"/>
        <v/>
      </c>
      <c r="AS66" s="40" t="str">
        <f t="shared" si="4"/>
        <v/>
      </c>
      <c r="AT66" s="40" t="str">
        <f t="shared" si="4"/>
        <v/>
      </c>
      <c r="AX66" s="12"/>
      <c r="AZ66" s="12"/>
    </row>
    <row r="67" spans="2:52" ht="13.5" customHeight="1" thickBot="1" x14ac:dyDescent="0.2">
      <c r="B67" s="294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71"/>
      <c r="T67" s="294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4"/>
      <c r="AM67" s="122" t="str">
        <f t="shared" si="4"/>
        <v/>
      </c>
      <c r="AN67" s="123" t="str">
        <f t="shared" si="4"/>
        <v/>
      </c>
      <c r="AO67" s="123" t="str">
        <f t="shared" si="4"/>
        <v/>
      </c>
      <c r="AP67" s="123" t="str">
        <f t="shared" si="4"/>
        <v/>
      </c>
      <c r="AQ67" s="124" t="str">
        <f t="shared" si="4"/>
        <v/>
      </c>
      <c r="AR67" s="40" t="str">
        <f t="shared" si="4"/>
        <v/>
      </c>
      <c r="AS67" s="40" t="str">
        <f t="shared" si="4"/>
        <v/>
      </c>
      <c r="AT67" s="40" t="str">
        <f t="shared" si="4"/>
        <v/>
      </c>
      <c r="AX67" s="12"/>
      <c r="AZ67" s="12"/>
    </row>
    <row r="68" spans="2:52" x14ac:dyDescent="0.15">
      <c r="B68" s="296" t="s">
        <v>77</v>
      </c>
      <c r="C68" s="25" t="s">
        <v>32</v>
      </c>
      <c r="D68" s="39"/>
      <c r="E68" s="55"/>
      <c r="F68" s="96">
        <v>34.914543999999999</v>
      </c>
      <c r="G68" s="96">
        <v>39.129300000000001</v>
      </c>
      <c r="H68" s="96">
        <v>0.98675771999999995</v>
      </c>
      <c r="I68" s="60">
        <v>0.99080957999999997</v>
      </c>
      <c r="J68" s="60">
        <v>2.1115511999999999E-2</v>
      </c>
      <c r="K68" s="61"/>
      <c r="L68" s="257"/>
      <c r="M68" s="257"/>
      <c r="N68" s="55"/>
      <c r="O68" s="26"/>
      <c r="P68" s="55"/>
      <c r="Q68" s="26"/>
      <c r="R68" s="131"/>
      <c r="S68" s="271"/>
      <c r="T68" s="296" t="s">
        <v>77</v>
      </c>
      <c r="U68" s="25" t="s">
        <v>32</v>
      </c>
      <c r="V68" s="39"/>
      <c r="W68" s="55"/>
      <c r="X68" s="96">
        <v>37.009327999999996</v>
      </c>
      <c r="Y68" s="96">
        <v>41.624654999999997</v>
      </c>
      <c r="Z68" s="96">
        <v>0.98736016999999998</v>
      </c>
      <c r="AA68" s="60">
        <v>0.99415803000000003</v>
      </c>
      <c r="AB68" s="60">
        <v>1.3407077999999999E-2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6" t="s">
        <v>77</v>
      </c>
      <c r="AM68" s="119">
        <f t="shared" si="4"/>
        <v>2.0947839999999971</v>
      </c>
      <c r="AN68" s="95">
        <f t="shared" si="4"/>
        <v>2.4953549999999964</v>
      </c>
      <c r="AO68" s="95">
        <f t="shared" si="4"/>
        <v>6.0245000000003213E-4</v>
      </c>
      <c r="AP68" s="95">
        <f t="shared" si="4"/>
        <v>3.3484500000000583E-3</v>
      </c>
      <c r="AQ68" s="120">
        <f t="shared" si="4"/>
        <v>-7.7084340000000001E-3</v>
      </c>
      <c r="AR68" s="40" t="str">
        <f t="shared" si="4"/>
        <v/>
      </c>
      <c r="AS68" s="40" t="str">
        <f t="shared" si="4"/>
        <v/>
      </c>
      <c r="AT68" s="40" t="str">
        <f t="shared" si="4"/>
        <v/>
      </c>
      <c r="AX68" s="12"/>
      <c r="AZ68" s="12"/>
    </row>
    <row r="69" spans="2:52" ht="12.75" customHeight="1" x14ac:dyDescent="0.15">
      <c r="B69" s="294"/>
      <c r="C69" s="27" t="s">
        <v>33</v>
      </c>
      <c r="D69" s="186"/>
      <c r="E69" s="56"/>
      <c r="F69" s="187">
        <v>37.626984</v>
      </c>
      <c r="G69" s="187">
        <v>41.582005000000002</v>
      </c>
      <c r="H69" s="187">
        <v>0.99218474999999995</v>
      </c>
      <c r="I69" s="62">
        <v>0.99211749000000005</v>
      </c>
      <c r="J69" s="62">
        <v>1.3257695E-2</v>
      </c>
      <c r="K69" s="188"/>
      <c r="L69" s="258"/>
      <c r="M69" s="258"/>
      <c r="N69" s="56"/>
      <c r="O69" s="28"/>
      <c r="P69" s="56"/>
      <c r="Q69" s="28"/>
      <c r="R69" s="132"/>
      <c r="S69" s="271"/>
      <c r="T69" s="294"/>
      <c r="U69" s="27" t="s">
        <v>33</v>
      </c>
      <c r="V69" s="186"/>
      <c r="W69" s="56"/>
      <c r="X69" s="187">
        <v>40.259194000000001</v>
      </c>
      <c r="Y69" s="187">
        <v>44.309806999999999</v>
      </c>
      <c r="Z69" s="187">
        <v>0.99274275000000001</v>
      </c>
      <c r="AA69" s="62">
        <v>0.99561290000000002</v>
      </c>
      <c r="AB69" s="62">
        <v>6.7459293999999996E-3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4"/>
      <c r="AM69" s="86">
        <f t="shared" si="4"/>
        <v>2.6322100000000006</v>
      </c>
      <c r="AN69" s="121">
        <f t="shared" si="4"/>
        <v>2.727801999999997</v>
      </c>
      <c r="AO69" s="121">
        <f t="shared" si="4"/>
        <v>5.5800000000005845E-4</v>
      </c>
      <c r="AP69" s="121">
        <f t="shared" si="4"/>
        <v>3.4954099999999766E-3</v>
      </c>
      <c r="AQ69" s="87">
        <f t="shared" si="4"/>
        <v>-6.5117656000000003E-3</v>
      </c>
      <c r="AR69" s="40" t="str">
        <f t="shared" si="4"/>
        <v/>
      </c>
      <c r="AS69" s="40" t="str">
        <f t="shared" si="4"/>
        <v/>
      </c>
      <c r="AT69" s="40" t="str">
        <f t="shared" si="4"/>
        <v/>
      </c>
      <c r="AX69" s="12"/>
      <c r="AZ69" s="12"/>
    </row>
    <row r="70" spans="2:52" ht="12.75" customHeight="1" x14ac:dyDescent="0.15">
      <c r="B70" s="294"/>
      <c r="C70" s="27" t="s">
        <v>34</v>
      </c>
      <c r="D70" s="186"/>
      <c r="E70" s="56"/>
      <c r="F70" s="187">
        <v>38.711767000000002</v>
      </c>
      <c r="G70" s="187">
        <v>42.660567999999998</v>
      </c>
      <c r="H70" s="187">
        <v>0.99369624000000001</v>
      </c>
      <c r="I70" s="62">
        <v>0.99313971000000001</v>
      </c>
      <c r="J70" s="62">
        <v>1.1248146000000001E-2</v>
      </c>
      <c r="K70" s="188"/>
      <c r="L70" s="258"/>
      <c r="M70" s="258"/>
      <c r="N70" s="56"/>
      <c r="O70" s="28"/>
      <c r="P70" s="56"/>
      <c r="Q70" s="28"/>
      <c r="R70" s="132"/>
      <c r="S70" s="271"/>
      <c r="T70" s="294"/>
      <c r="U70" s="27" t="s">
        <v>34</v>
      </c>
      <c r="V70" s="186"/>
      <c r="W70" s="56"/>
      <c r="X70" s="187">
        <v>41.864624999999997</v>
      </c>
      <c r="Y70" s="187">
        <v>45.567856999999997</v>
      </c>
      <c r="Z70" s="187">
        <v>0.99424071999999997</v>
      </c>
      <c r="AA70" s="62">
        <v>0.99662846000000005</v>
      </c>
      <c r="AB70" s="62">
        <v>4.8930114000000002E-3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4"/>
      <c r="AM70" s="86">
        <f t="shared" si="4"/>
        <v>3.1528579999999948</v>
      </c>
      <c r="AN70" s="121">
        <f t="shared" si="4"/>
        <v>2.9072889999999987</v>
      </c>
      <c r="AO70" s="121">
        <f t="shared" si="4"/>
        <v>5.4447999999995833E-4</v>
      </c>
      <c r="AP70" s="121">
        <f t="shared" si="4"/>
        <v>3.4887500000000404E-3</v>
      </c>
      <c r="AQ70" s="87">
        <f t="shared" si="4"/>
        <v>-6.3551346000000003E-3</v>
      </c>
      <c r="AR70" s="40" t="str">
        <f t="shared" si="4"/>
        <v/>
      </c>
      <c r="AS70" s="40" t="str">
        <f t="shared" si="4"/>
        <v/>
      </c>
      <c r="AT70" s="40" t="str">
        <f t="shared" si="4"/>
        <v/>
      </c>
      <c r="AX70" s="12"/>
      <c r="AZ70" s="12"/>
    </row>
    <row r="71" spans="2:52" ht="12.75" customHeight="1" x14ac:dyDescent="0.15">
      <c r="B71" s="294"/>
      <c r="C71" s="27" t="s">
        <v>36</v>
      </c>
      <c r="D71" s="186"/>
      <c r="E71" s="56"/>
      <c r="F71" s="187">
        <v>39.233972999999999</v>
      </c>
      <c r="G71" s="187">
        <v>43.203311999999997</v>
      </c>
      <c r="H71" s="187">
        <v>0.99435412999999995</v>
      </c>
      <c r="I71" s="62">
        <v>0.99395873000000001</v>
      </c>
      <c r="J71" s="62">
        <v>1.0640375000000001E-2</v>
      </c>
      <c r="K71" s="188"/>
      <c r="L71" s="258"/>
      <c r="M71" s="258"/>
      <c r="N71" s="56"/>
      <c r="O71" s="28"/>
      <c r="P71" s="56"/>
      <c r="Q71" s="28"/>
      <c r="R71" s="132"/>
      <c r="S71" s="271"/>
      <c r="T71" s="294"/>
      <c r="U71" s="27" t="s">
        <v>36</v>
      </c>
      <c r="V71" s="186"/>
      <c r="W71" s="56"/>
      <c r="X71" s="187">
        <v>42.722454999999997</v>
      </c>
      <c r="Y71" s="187">
        <v>46.267387999999997</v>
      </c>
      <c r="Z71" s="187">
        <v>0.99493704999999999</v>
      </c>
      <c r="AA71" s="62">
        <v>0.99780793000000001</v>
      </c>
      <c r="AB71" s="62">
        <v>4.1494224999999996E-3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4"/>
      <c r="AM71" s="86">
        <f t="shared" si="4"/>
        <v>3.4884819999999976</v>
      </c>
      <c r="AN71" s="121">
        <f t="shared" si="4"/>
        <v>3.064076</v>
      </c>
      <c r="AO71" s="121">
        <f t="shared" si="4"/>
        <v>5.8292000000004229E-4</v>
      </c>
      <c r="AP71" s="121">
        <f t="shared" si="4"/>
        <v>3.8491999999999971E-3</v>
      </c>
      <c r="AQ71" s="87">
        <f t="shared" si="4"/>
        <v>-6.490952500000001E-3</v>
      </c>
      <c r="AR71" s="40" t="str">
        <f t="shared" si="4"/>
        <v/>
      </c>
      <c r="AS71" s="40" t="str">
        <f t="shared" si="4"/>
        <v/>
      </c>
      <c r="AT71" s="40" t="str">
        <f t="shared" si="4"/>
        <v/>
      </c>
      <c r="AX71" s="12"/>
      <c r="AZ71" s="12"/>
    </row>
    <row r="72" spans="2:52" ht="13.5" customHeight="1" thickBot="1" x14ac:dyDescent="0.2">
      <c r="B72" s="294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71"/>
      <c r="T72" s="294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4"/>
      <c r="AM72" s="122" t="str">
        <f t="shared" si="4"/>
        <v/>
      </c>
      <c r="AN72" s="123" t="str">
        <f t="shared" si="4"/>
        <v/>
      </c>
      <c r="AO72" s="123" t="str">
        <f t="shared" si="4"/>
        <v/>
      </c>
      <c r="AP72" s="123" t="str">
        <f t="shared" si="4"/>
        <v/>
      </c>
      <c r="AQ72" s="124" t="str">
        <f t="shared" si="4"/>
        <v/>
      </c>
      <c r="AR72" s="40" t="str">
        <f t="shared" si="4"/>
        <v/>
      </c>
      <c r="AS72" s="40" t="str">
        <f t="shared" si="4"/>
        <v/>
      </c>
      <c r="AT72" s="40" t="str">
        <f t="shared" si="4"/>
        <v/>
      </c>
      <c r="AX72" s="12"/>
      <c r="AZ72" s="12"/>
    </row>
    <row r="73" spans="2:52" x14ac:dyDescent="0.15">
      <c r="B73" s="296" t="s">
        <v>78</v>
      </c>
      <c r="C73" s="25" t="s">
        <v>32</v>
      </c>
      <c r="D73" s="39"/>
      <c r="E73" s="55"/>
      <c r="F73" s="96">
        <v>34.750118000000001</v>
      </c>
      <c r="G73" s="96">
        <v>39.005609</v>
      </c>
      <c r="H73" s="96">
        <v>0.98642421000000002</v>
      </c>
      <c r="I73" s="60">
        <v>0.99059463000000003</v>
      </c>
      <c r="J73" s="60">
        <v>2.248841E-2</v>
      </c>
      <c r="K73" s="61"/>
      <c r="L73" s="257"/>
      <c r="M73" s="257"/>
      <c r="N73" s="55"/>
      <c r="O73" s="26"/>
      <c r="P73" s="55"/>
      <c r="Q73" s="26"/>
      <c r="R73" s="131"/>
      <c r="S73" s="271"/>
      <c r="T73" s="296" t="s">
        <v>78</v>
      </c>
      <c r="U73" s="25" t="s">
        <v>32</v>
      </c>
      <c r="V73" s="39"/>
      <c r="W73" s="55"/>
      <c r="X73" s="96">
        <v>36.871513999999998</v>
      </c>
      <c r="Y73" s="96">
        <v>41.466639000000001</v>
      </c>
      <c r="Z73" s="96">
        <v>0.98705138000000003</v>
      </c>
      <c r="AA73" s="60">
        <v>0.99407774000000004</v>
      </c>
      <c r="AB73" s="60">
        <v>1.4563932999999999E-2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6" t="s">
        <v>78</v>
      </c>
      <c r="AM73" s="119">
        <f t="shared" si="4"/>
        <v>2.1213959999999972</v>
      </c>
      <c r="AN73" s="95">
        <f t="shared" si="4"/>
        <v>2.4610300000000009</v>
      </c>
      <c r="AO73" s="95">
        <f t="shared" si="4"/>
        <v>6.2717000000001022E-4</v>
      </c>
      <c r="AP73" s="95">
        <f t="shared" si="4"/>
        <v>3.4831100000000115E-3</v>
      </c>
      <c r="AQ73" s="120">
        <f t="shared" si="4"/>
        <v>-7.924477000000001E-3</v>
      </c>
      <c r="AR73" s="40" t="str">
        <f t="shared" si="4"/>
        <v/>
      </c>
      <c r="AS73" s="40" t="str">
        <f t="shared" si="4"/>
        <v/>
      </c>
      <c r="AT73" s="40" t="str">
        <f t="shared" si="4"/>
        <v/>
      </c>
      <c r="AX73" s="12"/>
      <c r="AZ73" s="12"/>
    </row>
    <row r="74" spans="2:52" ht="12.75" customHeight="1" x14ac:dyDescent="0.15">
      <c r="B74" s="294"/>
      <c r="C74" s="27" t="s">
        <v>33</v>
      </c>
      <c r="D74" s="186"/>
      <c r="E74" s="56"/>
      <c r="F74" s="187">
        <v>37.549342000000003</v>
      </c>
      <c r="G74" s="187">
        <v>41.521906000000001</v>
      </c>
      <c r="H74" s="187">
        <v>0.99196684999999996</v>
      </c>
      <c r="I74" s="62">
        <v>0.99219637000000005</v>
      </c>
      <c r="J74" s="62">
        <v>1.3931288E-2</v>
      </c>
      <c r="K74" s="188"/>
      <c r="L74" s="258"/>
      <c r="M74" s="258"/>
      <c r="N74" s="56"/>
      <c r="O74" s="28"/>
      <c r="P74" s="56"/>
      <c r="Q74" s="28"/>
      <c r="R74" s="132"/>
      <c r="S74" s="271"/>
      <c r="T74" s="294"/>
      <c r="U74" s="27" t="s">
        <v>33</v>
      </c>
      <c r="V74" s="186"/>
      <c r="W74" s="56"/>
      <c r="X74" s="187">
        <v>40.135626000000002</v>
      </c>
      <c r="Y74" s="187">
        <v>44.155011999999999</v>
      </c>
      <c r="Z74" s="187">
        <v>0.99253124000000004</v>
      </c>
      <c r="AA74" s="62">
        <v>0.99579452000000002</v>
      </c>
      <c r="AB74" s="62">
        <v>7.4992393999999997E-3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4"/>
      <c r="AM74" s="86">
        <f t="shared" si="4"/>
        <v>2.5862839999999991</v>
      </c>
      <c r="AN74" s="121">
        <f t="shared" si="4"/>
        <v>2.6331059999999979</v>
      </c>
      <c r="AO74" s="121">
        <f t="shared" si="4"/>
        <v>5.6439000000008122E-4</v>
      </c>
      <c r="AP74" s="121">
        <f t="shared" si="4"/>
        <v>3.5981499999999667E-3</v>
      </c>
      <c r="AQ74" s="87">
        <f t="shared" si="4"/>
        <v>-6.4320486000000003E-3</v>
      </c>
      <c r="AR74" s="40" t="str">
        <f t="shared" si="4"/>
        <v/>
      </c>
      <c r="AS74" s="40" t="str">
        <f t="shared" ref="AS74:AT87" si="6">IF(OR(AD74="",L74=""),"",AD74-L74)</f>
        <v/>
      </c>
      <c r="AT74" s="40" t="str">
        <f t="shared" si="6"/>
        <v/>
      </c>
      <c r="AX74" s="12"/>
      <c r="AZ74" s="12"/>
    </row>
    <row r="75" spans="2:52" ht="12.75" customHeight="1" x14ac:dyDescent="0.15">
      <c r="B75" s="294"/>
      <c r="C75" s="27" t="s">
        <v>34</v>
      </c>
      <c r="D75" s="186"/>
      <c r="E75" s="56"/>
      <c r="F75" s="187">
        <v>38.615059000000002</v>
      </c>
      <c r="G75" s="187">
        <v>42.580638999999998</v>
      </c>
      <c r="H75" s="187">
        <v>0.99352655000000001</v>
      </c>
      <c r="I75" s="62">
        <v>0.99307000000000001</v>
      </c>
      <c r="J75" s="62">
        <v>1.1828702E-2</v>
      </c>
      <c r="K75" s="188"/>
      <c r="L75" s="258"/>
      <c r="M75" s="258"/>
      <c r="N75" s="56"/>
      <c r="O75" s="28"/>
      <c r="P75" s="56"/>
      <c r="Q75" s="28"/>
      <c r="R75" s="132"/>
      <c r="S75" s="271"/>
      <c r="T75" s="294"/>
      <c r="U75" s="27" t="s">
        <v>34</v>
      </c>
      <c r="V75" s="186"/>
      <c r="W75" s="56"/>
      <c r="X75" s="187">
        <v>41.751821999999997</v>
      </c>
      <c r="Y75" s="187">
        <v>45.431989999999999</v>
      </c>
      <c r="Z75" s="187">
        <v>0.99407064999999994</v>
      </c>
      <c r="AA75" s="62">
        <v>0.99670354000000005</v>
      </c>
      <c r="AB75" s="62">
        <v>5.4615037999999998E-3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4"/>
      <c r="AM75" s="86">
        <f t="shared" ref="AM75:AR123" si="7">IF(OR(X75="",F75=""),"",X75-F75)</f>
        <v>3.1367629999999949</v>
      </c>
      <c r="AN75" s="121">
        <f t="shared" si="7"/>
        <v>2.8513510000000011</v>
      </c>
      <c r="AO75" s="121">
        <f t="shared" si="7"/>
        <v>5.440999999999363E-4</v>
      </c>
      <c r="AP75" s="121">
        <f t="shared" si="7"/>
        <v>3.6335400000000462E-3</v>
      </c>
      <c r="AQ75" s="87">
        <f t="shared" si="7"/>
        <v>-6.3671982000000002E-3</v>
      </c>
      <c r="AR75" s="40" t="str">
        <f t="shared" si="7"/>
        <v/>
      </c>
      <c r="AS75" s="40" t="str">
        <f t="shared" si="6"/>
        <v/>
      </c>
      <c r="AT75" s="40" t="str">
        <f t="shared" si="6"/>
        <v/>
      </c>
      <c r="AX75" s="12"/>
      <c r="AZ75" s="12"/>
    </row>
    <row r="76" spans="2:52" ht="12.75" customHeight="1" x14ac:dyDescent="0.15">
      <c r="B76" s="294"/>
      <c r="C76" s="27" t="s">
        <v>36</v>
      </c>
      <c r="D76" s="186"/>
      <c r="E76" s="56"/>
      <c r="F76" s="187">
        <v>39.155352999999998</v>
      </c>
      <c r="G76" s="187">
        <v>43.136383000000002</v>
      </c>
      <c r="H76" s="187">
        <v>0.99421729000000003</v>
      </c>
      <c r="I76" s="62">
        <v>0.99388180999999998</v>
      </c>
      <c r="J76" s="62">
        <v>1.1125348E-2</v>
      </c>
      <c r="K76" s="188"/>
      <c r="L76" s="258"/>
      <c r="M76" s="258"/>
      <c r="N76" s="56"/>
      <c r="O76" s="28"/>
      <c r="P76" s="56"/>
      <c r="Q76" s="28"/>
      <c r="R76" s="132"/>
      <c r="S76" s="271"/>
      <c r="T76" s="294"/>
      <c r="U76" s="27" t="s">
        <v>36</v>
      </c>
      <c r="V76" s="186"/>
      <c r="W76" s="56"/>
      <c r="X76" s="187">
        <v>42.630946999999999</v>
      </c>
      <c r="Y76" s="187">
        <v>46.174776999999999</v>
      </c>
      <c r="Z76" s="187">
        <v>0.99479854000000001</v>
      </c>
      <c r="AA76" s="62">
        <v>0.99776193999999996</v>
      </c>
      <c r="AB76" s="62">
        <v>4.5934547999999997E-3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4"/>
      <c r="AM76" s="86">
        <f t="shared" si="7"/>
        <v>3.475594000000001</v>
      </c>
      <c r="AN76" s="121">
        <f t="shared" si="7"/>
        <v>3.0383939999999967</v>
      </c>
      <c r="AO76" s="121">
        <f t="shared" si="7"/>
        <v>5.8124999999997762E-4</v>
      </c>
      <c r="AP76" s="121">
        <f t="shared" si="7"/>
        <v>3.8801299999999816E-3</v>
      </c>
      <c r="AQ76" s="87">
        <f t="shared" si="7"/>
        <v>-6.5318932000000005E-3</v>
      </c>
      <c r="AR76" s="40" t="str">
        <f t="shared" si="7"/>
        <v/>
      </c>
      <c r="AS76" s="40" t="str">
        <f t="shared" si="6"/>
        <v/>
      </c>
      <c r="AT76" s="40" t="str">
        <f t="shared" si="6"/>
        <v/>
      </c>
      <c r="AX76" s="12"/>
      <c r="AZ76" s="12"/>
    </row>
    <row r="77" spans="2:52" ht="13.5" customHeight="1" thickBot="1" x14ac:dyDescent="0.2">
      <c r="B77" s="294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71"/>
      <c r="T77" s="294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4"/>
      <c r="AM77" s="122" t="str">
        <f t="shared" si="7"/>
        <v/>
      </c>
      <c r="AN77" s="123" t="str">
        <f t="shared" si="7"/>
        <v/>
      </c>
      <c r="AO77" s="123" t="str">
        <f t="shared" si="7"/>
        <v/>
      </c>
      <c r="AP77" s="123" t="str">
        <f t="shared" si="7"/>
        <v/>
      </c>
      <c r="AQ77" s="124" t="str">
        <f t="shared" si="7"/>
        <v/>
      </c>
      <c r="AR77" s="40" t="str">
        <f t="shared" si="7"/>
        <v/>
      </c>
      <c r="AS77" s="40" t="str">
        <f t="shared" si="6"/>
        <v/>
      </c>
      <c r="AT77" s="40" t="str">
        <f t="shared" si="6"/>
        <v/>
      </c>
      <c r="AX77" s="12"/>
      <c r="AZ77" s="12"/>
    </row>
    <row r="78" spans="2:52" x14ac:dyDescent="0.15">
      <c r="B78" s="296" t="s">
        <v>79</v>
      </c>
      <c r="C78" s="25" t="s">
        <v>32</v>
      </c>
      <c r="D78" s="39"/>
      <c r="E78" s="55"/>
      <c r="F78" s="96">
        <v>34.505561</v>
      </c>
      <c r="G78" s="96">
        <v>38.588455000000003</v>
      </c>
      <c r="H78" s="96">
        <v>0.98492601999999996</v>
      </c>
      <c r="I78" s="60">
        <v>0.99001415000000004</v>
      </c>
      <c r="J78" s="60">
        <v>2.466026E-2</v>
      </c>
      <c r="K78" s="61"/>
      <c r="L78" s="257"/>
      <c r="M78" s="257"/>
      <c r="N78" s="55"/>
      <c r="O78" s="26"/>
      <c r="P78" s="55"/>
      <c r="Q78" s="26"/>
      <c r="R78" s="131"/>
      <c r="S78" s="271"/>
      <c r="T78" s="296" t="s">
        <v>79</v>
      </c>
      <c r="U78" s="25" t="s">
        <v>32</v>
      </c>
      <c r="V78" s="39"/>
      <c r="W78" s="55"/>
      <c r="X78" s="96">
        <v>36.158090000000001</v>
      </c>
      <c r="Y78" s="96">
        <v>40.497981000000003</v>
      </c>
      <c r="Z78" s="96">
        <v>0.98561876000000004</v>
      </c>
      <c r="AA78" s="60">
        <v>0.99345556999999995</v>
      </c>
      <c r="AB78" s="60">
        <v>1.7050863999999999E-2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6" t="s">
        <v>79</v>
      </c>
      <c r="AM78" s="119">
        <f t="shared" si="7"/>
        <v>1.6525290000000012</v>
      </c>
      <c r="AN78" s="95">
        <f t="shared" si="7"/>
        <v>1.9095259999999996</v>
      </c>
      <c r="AO78" s="95">
        <f t="shared" si="7"/>
        <v>6.9274000000008051E-4</v>
      </c>
      <c r="AP78" s="95">
        <f t="shared" si="7"/>
        <v>3.4414199999999173E-3</v>
      </c>
      <c r="AQ78" s="120">
        <f t="shared" si="7"/>
        <v>-7.6093960000000009E-3</v>
      </c>
      <c r="AR78" s="40" t="str">
        <f t="shared" si="7"/>
        <v/>
      </c>
      <c r="AS78" s="40" t="str">
        <f t="shared" si="6"/>
        <v/>
      </c>
      <c r="AT78" s="40" t="str">
        <f t="shared" si="6"/>
        <v/>
      </c>
      <c r="AX78" s="12"/>
      <c r="AZ78" s="12"/>
    </row>
    <row r="79" spans="2:52" ht="12.75" customHeight="1" x14ac:dyDescent="0.15">
      <c r="B79" s="294"/>
      <c r="C79" s="27" t="s">
        <v>33</v>
      </c>
      <c r="D79" s="186"/>
      <c r="E79" s="56"/>
      <c r="F79" s="187">
        <v>37.093153000000001</v>
      </c>
      <c r="G79" s="187">
        <v>41.010365</v>
      </c>
      <c r="H79" s="187">
        <v>0.99118739</v>
      </c>
      <c r="I79" s="62">
        <v>0.99207855</v>
      </c>
      <c r="J79" s="62">
        <v>1.5154910000000001E-2</v>
      </c>
      <c r="K79" s="188"/>
      <c r="L79" s="258"/>
      <c r="M79" s="258"/>
      <c r="N79" s="56"/>
      <c r="O79" s="28"/>
      <c r="P79" s="56"/>
      <c r="Q79" s="28"/>
      <c r="R79" s="132"/>
      <c r="S79" s="271"/>
      <c r="T79" s="294"/>
      <c r="U79" s="27" t="s">
        <v>33</v>
      </c>
      <c r="V79" s="186"/>
      <c r="W79" s="56"/>
      <c r="X79" s="187">
        <v>39.294305999999999</v>
      </c>
      <c r="Y79" s="187">
        <v>43.128962999999999</v>
      </c>
      <c r="Z79" s="187">
        <v>0.99173286000000005</v>
      </c>
      <c r="AA79" s="62">
        <v>0.99569068999999999</v>
      </c>
      <c r="AB79" s="62">
        <v>8.9883629999999992E-3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4"/>
      <c r="AM79" s="86">
        <f t="shared" si="7"/>
        <v>2.2011529999999979</v>
      </c>
      <c r="AN79" s="121">
        <f t="shared" si="7"/>
        <v>2.1185979999999986</v>
      </c>
      <c r="AO79" s="121">
        <f t="shared" si="7"/>
        <v>5.4547000000004786E-4</v>
      </c>
      <c r="AP79" s="121">
        <f t="shared" si="7"/>
        <v>3.6121399999999859E-3</v>
      </c>
      <c r="AQ79" s="87">
        <f t="shared" si="7"/>
        <v>-6.1665470000000014E-3</v>
      </c>
      <c r="AR79" s="40" t="str">
        <f t="shared" si="7"/>
        <v/>
      </c>
      <c r="AS79" s="40" t="str">
        <f t="shared" si="6"/>
        <v/>
      </c>
      <c r="AT79" s="40" t="str">
        <f t="shared" si="6"/>
        <v/>
      </c>
      <c r="AX79" s="12"/>
      <c r="AZ79" s="12"/>
    </row>
    <row r="80" spans="2:52" ht="12.75" customHeight="1" x14ac:dyDescent="0.15">
      <c r="B80" s="294"/>
      <c r="C80" s="27" t="s">
        <v>34</v>
      </c>
      <c r="D80" s="186"/>
      <c r="E80" s="56"/>
      <c r="F80" s="187">
        <v>38.378189999999996</v>
      </c>
      <c r="G80" s="187">
        <v>42.294784</v>
      </c>
      <c r="H80" s="187">
        <v>0.99307422999999995</v>
      </c>
      <c r="I80" s="62">
        <v>0.99309557999999998</v>
      </c>
      <c r="J80" s="62">
        <v>1.2617049999999999E-2</v>
      </c>
      <c r="K80" s="188"/>
      <c r="L80" s="258"/>
      <c r="M80" s="258"/>
      <c r="N80" s="56"/>
      <c r="O80" s="28"/>
      <c r="P80" s="56"/>
      <c r="Q80" s="28"/>
      <c r="R80" s="132"/>
      <c r="S80" s="271"/>
      <c r="T80" s="294"/>
      <c r="U80" s="27" t="s">
        <v>34</v>
      </c>
      <c r="V80" s="186"/>
      <c r="W80" s="56"/>
      <c r="X80" s="187">
        <v>41.169961999999998</v>
      </c>
      <c r="Y80" s="187">
        <v>44.741565999999999</v>
      </c>
      <c r="Z80" s="187">
        <v>0.99360031999999998</v>
      </c>
      <c r="AA80" s="62">
        <v>0.99671414999999997</v>
      </c>
      <c r="AB80" s="62">
        <v>6.50872E-3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4"/>
      <c r="AM80" s="86">
        <f t="shared" si="7"/>
        <v>2.7917720000000017</v>
      </c>
      <c r="AN80" s="121">
        <f t="shared" si="7"/>
        <v>2.4467819999999989</v>
      </c>
      <c r="AO80" s="121">
        <f t="shared" si="7"/>
        <v>5.2609000000003459E-4</v>
      </c>
      <c r="AP80" s="121">
        <f t="shared" si="7"/>
        <v>3.6185699999999876E-3</v>
      </c>
      <c r="AQ80" s="87">
        <f t="shared" si="7"/>
        <v>-6.1083299999999995E-3</v>
      </c>
      <c r="AR80" s="40" t="str">
        <f t="shared" si="7"/>
        <v/>
      </c>
      <c r="AS80" s="40" t="str">
        <f t="shared" si="6"/>
        <v/>
      </c>
      <c r="AT80" s="40" t="str">
        <f t="shared" si="6"/>
        <v/>
      </c>
      <c r="AX80" s="12"/>
      <c r="AZ80" s="12"/>
    </row>
    <row r="81" spans="2:52" ht="12.75" customHeight="1" x14ac:dyDescent="0.15">
      <c r="B81" s="294"/>
      <c r="C81" s="27" t="s">
        <v>36</v>
      </c>
      <c r="D81" s="186"/>
      <c r="E81" s="56"/>
      <c r="F81" s="187">
        <v>39.054792999999997</v>
      </c>
      <c r="G81" s="187">
        <v>42.999811000000001</v>
      </c>
      <c r="H81" s="187">
        <v>0.99394187000000001</v>
      </c>
      <c r="I81" s="62">
        <v>0.99388531999999996</v>
      </c>
      <c r="J81" s="62">
        <v>1.1669689E-2</v>
      </c>
      <c r="K81" s="188"/>
      <c r="L81" s="258"/>
      <c r="M81" s="258"/>
      <c r="N81" s="56"/>
      <c r="O81" s="28"/>
      <c r="P81" s="56"/>
      <c r="Q81" s="28"/>
      <c r="R81" s="132"/>
      <c r="S81" s="271"/>
      <c r="T81" s="294"/>
      <c r="U81" s="27" t="s">
        <v>36</v>
      </c>
      <c r="V81" s="186"/>
      <c r="W81" s="56"/>
      <c r="X81" s="187">
        <v>42.269590999999998</v>
      </c>
      <c r="Y81" s="187">
        <v>45.737031000000002</v>
      </c>
      <c r="Z81" s="187">
        <v>0.99450848999999997</v>
      </c>
      <c r="AA81" s="62">
        <v>0.99761871999999996</v>
      </c>
      <c r="AB81" s="62">
        <v>5.3044664999999996E-3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4"/>
      <c r="AM81" s="86">
        <f t="shared" si="7"/>
        <v>3.2147980000000018</v>
      </c>
      <c r="AN81" s="121">
        <f t="shared" si="7"/>
        <v>2.7372200000000007</v>
      </c>
      <c r="AO81" s="121">
        <f t="shared" si="7"/>
        <v>5.6661999999996215E-4</v>
      </c>
      <c r="AP81" s="121">
        <f t="shared" si="7"/>
        <v>3.7333999999999978E-3</v>
      </c>
      <c r="AQ81" s="87">
        <f t="shared" si="7"/>
        <v>-6.3652225000000008E-3</v>
      </c>
      <c r="AR81" s="40" t="str">
        <f t="shared" si="7"/>
        <v/>
      </c>
      <c r="AS81" s="40" t="str">
        <f t="shared" si="6"/>
        <v/>
      </c>
      <c r="AT81" s="40" t="str">
        <f t="shared" si="6"/>
        <v/>
      </c>
      <c r="AX81" s="12"/>
      <c r="AZ81" s="12"/>
    </row>
    <row r="82" spans="2:52" ht="13.5" customHeight="1" thickBot="1" x14ac:dyDescent="0.2">
      <c r="B82" s="294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71"/>
      <c r="T82" s="294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4"/>
      <c r="AM82" s="122" t="str">
        <f t="shared" si="7"/>
        <v/>
      </c>
      <c r="AN82" s="123" t="str">
        <f t="shared" si="7"/>
        <v/>
      </c>
      <c r="AO82" s="123" t="str">
        <f t="shared" si="7"/>
        <v/>
      </c>
      <c r="AP82" s="123" t="str">
        <f t="shared" si="7"/>
        <v/>
      </c>
      <c r="AQ82" s="124" t="str">
        <f t="shared" si="7"/>
        <v/>
      </c>
      <c r="AR82" s="40" t="str">
        <f t="shared" si="7"/>
        <v/>
      </c>
      <c r="AS82" s="40" t="str">
        <f t="shared" si="6"/>
        <v/>
      </c>
      <c r="AT82" s="40" t="str">
        <f t="shared" si="6"/>
        <v/>
      </c>
      <c r="AX82" s="12"/>
      <c r="AZ82" s="12"/>
    </row>
    <row r="83" spans="2:52" ht="12.6" thickBot="1" x14ac:dyDescent="0.2">
      <c r="B83" s="293" t="s">
        <v>80</v>
      </c>
      <c r="C83" s="25" t="s">
        <v>32</v>
      </c>
      <c r="D83" s="39"/>
      <c r="E83" s="55"/>
      <c r="F83" s="96">
        <v>34.346471999999999</v>
      </c>
      <c r="G83" s="96">
        <v>38.546501999999997</v>
      </c>
      <c r="H83" s="96">
        <v>0.98518117999999999</v>
      </c>
      <c r="I83" s="60">
        <v>0.99046727999999995</v>
      </c>
      <c r="J83" s="60">
        <v>2.4059322000000001E-2</v>
      </c>
      <c r="K83" s="61"/>
      <c r="L83" s="257"/>
      <c r="M83" s="257"/>
      <c r="N83" s="55"/>
      <c r="O83" s="26"/>
      <c r="P83" s="55"/>
      <c r="Q83" s="26"/>
      <c r="R83" s="131"/>
      <c r="S83" s="271"/>
      <c r="T83" s="293" t="s">
        <v>80</v>
      </c>
      <c r="U83" s="25" t="s">
        <v>32</v>
      </c>
      <c r="V83" s="39"/>
      <c r="W83" s="55"/>
      <c r="X83" s="96">
        <v>36.190140999999997</v>
      </c>
      <c r="Y83" s="96">
        <v>40.840203000000002</v>
      </c>
      <c r="Z83" s="96">
        <v>0.98575438000000004</v>
      </c>
      <c r="AA83" s="60">
        <v>0.99304603000000002</v>
      </c>
      <c r="AB83" s="60">
        <v>1.5466193E-2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3" t="s">
        <v>80</v>
      </c>
      <c r="AM83" s="119">
        <f t="shared" si="7"/>
        <v>1.8436689999999984</v>
      </c>
      <c r="AN83" s="95">
        <f t="shared" si="7"/>
        <v>2.2937010000000058</v>
      </c>
      <c r="AO83" s="95">
        <f t="shared" si="7"/>
        <v>5.7320000000005145E-4</v>
      </c>
      <c r="AP83" s="95">
        <f t="shared" si="7"/>
        <v>2.578750000000074E-3</v>
      </c>
      <c r="AQ83" s="120">
        <f t="shared" si="7"/>
        <v>-8.5931290000000014E-3</v>
      </c>
      <c r="AR83" s="40" t="str">
        <f t="shared" si="7"/>
        <v/>
      </c>
      <c r="AS83" s="40" t="str">
        <f t="shared" si="6"/>
        <v/>
      </c>
      <c r="AT83" s="40" t="str">
        <f t="shared" si="6"/>
        <v/>
      </c>
      <c r="AX83" s="12"/>
      <c r="AZ83" s="12"/>
    </row>
    <row r="84" spans="2:52" ht="12.75" customHeight="1" x14ac:dyDescent="0.15">
      <c r="B84" s="294"/>
      <c r="C84" s="27" t="s">
        <v>33</v>
      </c>
      <c r="D84" s="186"/>
      <c r="E84" s="56"/>
      <c r="F84" s="187">
        <v>37.092911000000001</v>
      </c>
      <c r="G84" s="187">
        <v>41.083587999999999</v>
      </c>
      <c r="H84" s="187">
        <v>0.99168584000000004</v>
      </c>
      <c r="I84" s="62">
        <v>0.99238037000000001</v>
      </c>
      <c r="J84" s="62">
        <v>1.46520175E-2</v>
      </c>
      <c r="K84" s="188"/>
      <c r="L84" s="258"/>
      <c r="M84" s="258"/>
      <c r="N84" s="56"/>
      <c r="O84" s="28"/>
      <c r="P84" s="56"/>
      <c r="Q84" s="28"/>
      <c r="R84" s="132"/>
      <c r="S84" s="271"/>
      <c r="T84" s="294"/>
      <c r="U84" s="27" t="s">
        <v>33</v>
      </c>
      <c r="V84" s="186"/>
      <c r="W84" s="56"/>
      <c r="X84" s="187">
        <v>39.667461000000003</v>
      </c>
      <c r="Y84" s="187">
        <v>43.682093999999999</v>
      </c>
      <c r="Z84" s="187">
        <v>0.99217257999999997</v>
      </c>
      <c r="AA84" s="62">
        <v>0.99552392000000001</v>
      </c>
      <c r="AB84" s="62">
        <v>7.4792662999999997E-3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4"/>
      <c r="AM84" s="86">
        <f t="shared" si="7"/>
        <v>2.5745500000000021</v>
      </c>
      <c r="AN84" s="121">
        <f t="shared" si="7"/>
        <v>2.5985060000000004</v>
      </c>
      <c r="AO84" s="121">
        <f t="shared" si="7"/>
        <v>4.8673999999993001E-4</v>
      </c>
      <c r="AP84" s="121">
        <f t="shared" si="7"/>
        <v>3.143549999999995E-3</v>
      </c>
      <c r="AQ84" s="87">
        <f t="shared" si="7"/>
        <v>-7.1727511999999998E-3</v>
      </c>
      <c r="AR84" s="40" t="str">
        <f t="shared" si="7"/>
        <v/>
      </c>
      <c r="AS84" s="40" t="str">
        <f t="shared" si="6"/>
        <v/>
      </c>
      <c r="AT84" s="40" t="str">
        <f t="shared" si="6"/>
        <v/>
      </c>
      <c r="AX84" s="12"/>
      <c r="AZ84" s="12"/>
    </row>
    <row r="85" spans="2:52" ht="12.75" customHeight="1" x14ac:dyDescent="0.15">
      <c r="B85" s="294"/>
      <c r="C85" s="27" t="s">
        <v>34</v>
      </c>
      <c r="D85" s="186"/>
      <c r="E85" s="56"/>
      <c r="F85" s="187">
        <v>38.490285</v>
      </c>
      <c r="G85" s="187">
        <v>42.424498999999997</v>
      </c>
      <c r="H85" s="187">
        <v>0.99373140000000004</v>
      </c>
      <c r="I85" s="62">
        <v>0.99351319999999999</v>
      </c>
      <c r="J85" s="62">
        <v>1.1972442999999999E-2</v>
      </c>
      <c r="K85" s="188"/>
      <c r="L85" s="258"/>
      <c r="M85" s="258"/>
      <c r="N85" s="56"/>
      <c r="O85" s="28"/>
      <c r="P85" s="56"/>
      <c r="Q85" s="28"/>
      <c r="R85" s="132"/>
      <c r="S85" s="271"/>
      <c r="T85" s="294"/>
      <c r="U85" s="27" t="s">
        <v>34</v>
      </c>
      <c r="V85" s="186"/>
      <c r="W85" s="56"/>
      <c r="X85" s="187">
        <v>41.574134999999998</v>
      </c>
      <c r="Y85" s="187">
        <v>45.209116000000002</v>
      </c>
      <c r="Z85" s="187">
        <v>0.99420777000000005</v>
      </c>
      <c r="AA85" s="62">
        <v>0.99649052000000005</v>
      </c>
      <c r="AB85" s="62">
        <v>5.0320180000000001E-3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4"/>
      <c r="AM85" s="86">
        <f t="shared" si="7"/>
        <v>3.0838499999999982</v>
      </c>
      <c r="AN85" s="121">
        <f t="shared" si="7"/>
        <v>2.7846170000000043</v>
      </c>
      <c r="AO85" s="121">
        <f t="shared" si="7"/>
        <v>4.7637000000000373E-4</v>
      </c>
      <c r="AP85" s="121">
        <f t="shared" si="7"/>
        <v>2.977320000000061E-3</v>
      </c>
      <c r="AQ85" s="87">
        <f t="shared" si="7"/>
        <v>-6.9404249999999992E-3</v>
      </c>
      <c r="AR85" s="40" t="str">
        <f t="shared" si="7"/>
        <v/>
      </c>
      <c r="AS85" s="40" t="str">
        <f t="shared" si="6"/>
        <v/>
      </c>
      <c r="AT85" s="40" t="str">
        <f t="shared" si="6"/>
        <v/>
      </c>
      <c r="AX85" s="12"/>
      <c r="AZ85" s="12"/>
    </row>
    <row r="86" spans="2:52" ht="12.75" customHeight="1" x14ac:dyDescent="0.15">
      <c r="B86" s="294"/>
      <c r="C86" s="27" t="s">
        <v>36</v>
      </c>
      <c r="D86" s="186"/>
      <c r="E86" s="56"/>
      <c r="F86" s="187">
        <v>39.258363000000003</v>
      </c>
      <c r="G86" s="187">
        <v>43.200682</v>
      </c>
      <c r="H86" s="187">
        <v>0.99458504000000003</v>
      </c>
      <c r="I86" s="62">
        <v>0.99462901000000004</v>
      </c>
      <c r="J86" s="62">
        <v>1.0816364E-2</v>
      </c>
      <c r="K86" s="188"/>
      <c r="L86" s="258"/>
      <c r="M86" s="258"/>
      <c r="N86" s="56"/>
      <c r="O86" s="28"/>
      <c r="P86" s="56"/>
      <c r="Q86" s="28"/>
      <c r="R86" s="132"/>
      <c r="S86" s="271"/>
      <c r="T86" s="294"/>
      <c r="U86" s="27" t="s">
        <v>36</v>
      </c>
      <c r="V86" s="186"/>
      <c r="W86" s="56"/>
      <c r="X86" s="187">
        <v>42.677805999999997</v>
      </c>
      <c r="Y86" s="187">
        <v>46.144427</v>
      </c>
      <c r="Z86" s="187">
        <v>0.99510871999999995</v>
      </c>
      <c r="AA86" s="62">
        <v>0.99782797999999995</v>
      </c>
      <c r="AB86" s="62">
        <v>3.932138E-3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4"/>
      <c r="AM86" s="86">
        <f t="shared" si="7"/>
        <v>3.419442999999994</v>
      </c>
      <c r="AN86" s="121">
        <f t="shared" si="7"/>
        <v>2.9437449999999998</v>
      </c>
      <c r="AO86" s="121">
        <f t="shared" si="7"/>
        <v>5.2367999999991532E-4</v>
      </c>
      <c r="AP86" s="121">
        <f t="shared" si="7"/>
        <v>3.1989699999999122E-3</v>
      </c>
      <c r="AQ86" s="87">
        <f t="shared" si="7"/>
        <v>-6.8842260000000002E-3</v>
      </c>
      <c r="AR86" s="40" t="str">
        <f t="shared" si="7"/>
        <v/>
      </c>
      <c r="AS86" s="40" t="str">
        <f t="shared" si="6"/>
        <v/>
      </c>
      <c r="AT86" s="40" t="str">
        <f t="shared" si="6"/>
        <v/>
      </c>
      <c r="AX86" s="12"/>
      <c r="AZ86" s="12"/>
    </row>
    <row r="87" spans="2:52" ht="13.5" customHeight="1" thickBot="1" x14ac:dyDescent="0.2">
      <c r="B87" s="295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71"/>
      <c r="T87" s="295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5"/>
      <c r="AM87" s="122" t="str">
        <f t="shared" si="7"/>
        <v/>
      </c>
      <c r="AN87" s="123" t="str">
        <f t="shared" si="7"/>
        <v/>
      </c>
      <c r="AO87" s="123" t="str">
        <f t="shared" si="7"/>
        <v/>
      </c>
      <c r="AP87" s="123" t="str">
        <f t="shared" si="7"/>
        <v/>
      </c>
      <c r="AQ87" s="124" t="str">
        <f t="shared" si="7"/>
        <v/>
      </c>
      <c r="AR87" s="40" t="str">
        <f t="shared" si="7"/>
        <v/>
      </c>
      <c r="AS87" s="40" t="str">
        <f t="shared" si="6"/>
        <v/>
      </c>
      <c r="AT87" s="40" t="str">
        <f t="shared" si="6"/>
        <v/>
      </c>
      <c r="AX87" s="12"/>
      <c r="AZ87" s="12"/>
    </row>
    <row r="88" spans="2:52" ht="13.5" customHeight="1" thickBot="1" x14ac:dyDescent="0.2">
      <c r="B88" s="293" t="s">
        <v>81</v>
      </c>
      <c r="C88" s="25" t="s">
        <v>32</v>
      </c>
      <c r="D88" s="39"/>
      <c r="E88" s="55"/>
      <c r="F88" s="96">
        <v>34.602322999999998</v>
      </c>
      <c r="G88" s="96">
        <v>38.785494999999997</v>
      </c>
      <c r="H88" s="96">
        <v>0.98587628000000005</v>
      </c>
      <c r="I88" s="60">
        <v>0.99060391999999997</v>
      </c>
      <c r="J88" s="60">
        <v>2.2919162999999999E-2</v>
      </c>
      <c r="K88" s="61"/>
      <c r="L88" s="257"/>
      <c r="M88" s="257"/>
      <c r="N88" s="55"/>
      <c r="O88" s="26"/>
      <c r="P88" s="55"/>
      <c r="Q88" s="26"/>
      <c r="R88" s="131"/>
      <c r="S88" s="271"/>
      <c r="T88" s="293" t="s">
        <v>81</v>
      </c>
      <c r="U88" s="25" t="s">
        <v>32</v>
      </c>
      <c r="V88" s="39"/>
      <c r="W88" s="55"/>
      <c r="X88" s="96">
        <v>36.558768999999998</v>
      </c>
      <c r="Y88" s="96">
        <v>41.210742000000003</v>
      </c>
      <c r="Z88" s="96">
        <v>0.98648343999999999</v>
      </c>
      <c r="AA88" s="60">
        <v>0.99366063000000004</v>
      </c>
      <c r="AB88" s="60">
        <v>1.41913695E-2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3" t="s">
        <v>81</v>
      </c>
      <c r="AM88" s="119">
        <f t="shared" si="7"/>
        <v>1.9564459999999997</v>
      </c>
      <c r="AN88" s="95">
        <f t="shared" si="7"/>
        <v>2.4252470000000059</v>
      </c>
      <c r="AO88" s="95">
        <f t="shared" si="7"/>
        <v>6.0715999999993997E-4</v>
      </c>
      <c r="AP88" s="95">
        <f t="shared" si="7"/>
        <v>3.0567100000000735E-3</v>
      </c>
      <c r="AQ88" s="120">
        <f t="shared" si="7"/>
        <v>-8.7277934999999991E-3</v>
      </c>
      <c r="AR88" s="37"/>
      <c r="AS88" s="233"/>
      <c r="AT88" s="37"/>
    </row>
    <row r="89" spans="2:52" ht="13.5" customHeight="1" x14ac:dyDescent="0.15">
      <c r="B89" s="294"/>
      <c r="C89" s="27" t="s">
        <v>33</v>
      </c>
      <c r="D89" s="186"/>
      <c r="E89" s="56"/>
      <c r="F89" s="187">
        <v>37.301228999999999</v>
      </c>
      <c r="G89" s="187">
        <v>41.290833999999997</v>
      </c>
      <c r="H89" s="187">
        <v>0.9920253</v>
      </c>
      <c r="I89" s="62">
        <v>0.99226095999999997</v>
      </c>
      <c r="J89" s="62">
        <v>1.4096322499999999E-2</v>
      </c>
      <c r="K89" s="188"/>
      <c r="L89" s="258"/>
      <c r="M89" s="258"/>
      <c r="N89" s="56"/>
      <c r="O89" s="28"/>
      <c r="P89" s="56"/>
      <c r="Q89" s="28"/>
      <c r="R89" s="132"/>
      <c r="S89" s="271"/>
      <c r="T89" s="294"/>
      <c r="U89" s="27" t="s">
        <v>33</v>
      </c>
      <c r="V89" s="186"/>
      <c r="W89" s="56"/>
      <c r="X89" s="187">
        <v>40.003135999999998</v>
      </c>
      <c r="Y89" s="187">
        <v>44.022787999999998</v>
      </c>
      <c r="Z89" s="187">
        <v>0.99254582999999996</v>
      </c>
      <c r="AA89" s="62">
        <v>0.99574308</v>
      </c>
      <c r="AB89" s="62">
        <v>6.8379733999999999E-3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4"/>
      <c r="AM89" s="86">
        <f t="shared" si="7"/>
        <v>2.7019069999999985</v>
      </c>
      <c r="AN89" s="121">
        <f t="shared" si="7"/>
        <v>2.7319540000000018</v>
      </c>
      <c r="AO89" s="121">
        <f t="shared" si="7"/>
        <v>5.2052999999996352E-4</v>
      </c>
      <c r="AP89" s="121">
        <f t="shared" si="7"/>
        <v>3.482120000000033E-3</v>
      </c>
      <c r="AQ89" s="87">
        <f t="shared" si="7"/>
        <v>-7.2583490999999995E-3</v>
      </c>
      <c r="AR89" s="37"/>
      <c r="AS89" s="233"/>
      <c r="AT89" s="37"/>
    </row>
    <row r="90" spans="2:52" ht="13.5" customHeight="1" x14ac:dyDescent="0.15">
      <c r="B90" s="294"/>
      <c r="C90" s="27" t="s">
        <v>34</v>
      </c>
      <c r="D90" s="186"/>
      <c r="E90" s="56"/>
      <c r="F90" s="187">
        <v>38.577474000000002</v>
      </c>
      <c r="G90" s="187">
        <v>42.523443999999998</v>
      </c>
      <c r="H90" s="187">
        <v>0.99382552000000002</v>
      </c>
      <c r="I90" s="62">
        <v>0.99332392000000003</v>
      </c>
      <c r="J90" s="62">
        <v>1.1796486E-2</v>
      </c>
      <c r="K90" s="188"/>
      <c r="L90" s="258"/>
      <c r="M90" s="258"/>
      <c r="N90" s="56"/>
      <c r="O90" s="28"/>
      <c r="P90" s="56"/>
      <c r="Q90" s="28"/>
      <c r="R90" s="132"/>
      <c r="S90" s="271"/>
      <c r="T90" s="294"/>
      <c r="U90" s="27" t="s">
        <v>34</v>
      </c>
      <c r="V90" s="186"/>
      <c r="W90" s="56"/>
      <c r="X90" s="187">
        <v>41.761251000000001</v>
      </c>
      <c r="Y90" s="187">
        <v>45.418087999999997</v>
      </c>
      <c r="Z90" s="187">
        <v>0.99432209999999999</v>
      </c>
      <c r="AA90" s="62">
        <v>0.99658163</v>
      </c>
      <c r="AB90" s="62">
        <v>4.782059E-3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4"/>
      <c r="AM90" s="86">
        <f t="shared" si="7"/>
        <v>3.1837769999999992</v>
      </c>
      <c r="AN90" s="121">
        <f t="shared" si="7"/>
        <v>2.8946439999999996</v>
      </c>
      <c r="AO90" s="121">
        <f t="shared" si="7"/>
        <v>4.9657999999996871E-4</v>
      </c>
      <c r="AP90" s="121">
        <f t="shared" si="7"/>
        <v>3.2577099999999692E-3</v>
      </c>
      <c r="AQ90" s="87">
        <f t="shared" si="7"/>
        <v>-7.0144270000000002E-3</v>
      </c>
      <c r="AR90" s="37"/>
      <c r="AS90" s="233"/>
      <c r="AT90" s="37"/>
    </row>
    <row r="91" spans="2:52" ht="13.5" customHeight="1" x14ac:dyDescent="0.15">
      <c r="B91" s="294"/>
      <c r="C91" s="27" t="s">
        <v>36</v>
      </c>
      <c r="D91" s="186"/>
      <c r="E91" s="56"/>
      <c r="F91" s="187">
        <v>39.220390000000002</v>
      </c>
      <c r="G91" s="187">
        <v>43.180422999999998</v>
      </c>
      <c r="H91" s="187">
        <v>0.99457340000000005</v>
      </c>
      <c r="I91" s="62">
        <v>0.99426439</v>
      </c>
      <c r="J91" s="62">
        <v>1.0927233999999999E-2</v>
      </c>
      <c r="K91" s="188"/>
      <c r="L91" s="258"/>
      <c r="M91" s="258"/>
      <c r="N91" s="56"/>
      <c r="O91" s="28"/>
      <c r="P91" s="56"/>
      <c r="Q91" s="28"/>
      <c r="R91" s="132"/>
      <c r="S91" s="271"/>
      <c r="T91" s="294"/>
      <c r="U91" s="27" t="s">
        <v>36</v>
      </c>
      <c r="V91" s="186"/>
      <c r="W91" s="56"/>
      <c r="X91" s="187">
        <v>42.731251999999998</v>
      </c>
      <c r="Y91" s="187">
        <v>46.233252999999998</v>
      </c>
      <c r="Z91" s="187">
        <v>0.99512573000000004</v>
      </c>
      <c r="AA91" s="62">
        <v>0.99784525000000002</v>
      </c>
      <c r="AB91" s="62">
        <v>3.8867835000000002E-3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4"/>
      <c r="AM91" s="86">
        <f t="shared" si="7"/>
        <v>3.5108619999999959</v>
      </c>
      <c r="AN91" s="121">
        <f t="shared" si="7"/>
        <v>3.0528300000000002</v>
      </c>
      <c r="AO91" s="121">
        <f t="shared" si="7"/>
        <v>5.5232999999998977E-4</v>
      </c>
      <c r="AP91" s="121">
        <f t="shared" si="7"/>
        <v>3.580860000000019E-3</v>
      </c>
      <c r="AQ91" s="87">
        <f t="shared" si="7"/>
        <v>-7.040450499999999E-3</v>
      </c>
      <c r="AR91" s="37"/>
      <c r="AS91" s="233"/>
      <c r="AT91" s="37"/>
    </row>
    <row r="92" spans="2:52" ht="13.5" customHeight="1" thickBot="1" x14ac:dyDescent="0.2">
      <c r="B92" s="295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71"/>
      <c r="T92" s="295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5"/>
      <c r="AM92" s="122" t="str">
        <f t="shared" si="7"/>
        <v/>
      </c>
      <c r="AN92" s="123" t="str">
        <f t="shared" si="7"/>
        <v/>
      </c>
      <c r="AO92" s="123" t="str">
        <f t="shared" si="7"/>
        <v/>
      </c>
      <c r="AP92" s="123" t="str">
        <f t="shared" si="7"/>
        <v/>
      </c>
      <c r="AQ92" s="124" t="str">
        <f t="shared" si="7"/>
        <v/>
      </c>
      <c r="AR92" s="37"/>
      <c r="AS92" s="233"/>
      <c r="AT92" s="37"/>
    </row>
    <row r="93" spans="2:52" ht="13.5" customHeight="1" thickBot="1" x14ac:dyDescent="0.2">
      <c r="B93" s="293" t="s">
        <v>82</v>
      </c>
      <c r="C93" s="25" t="s">
        <v>32</v>
      </c>
      <c r="D93" s="39"/>
      <c r="E93" s="55"/>
      <c r="F93" s="96">
        <v>34.909120000000001</v>
      </c>
      <c r="G93" s="96">
        <v>39.042268</v>
      </c>
      <c r="H93" s="96">
        <v>0.98618954000000003</v>
      </c>
      <c r="I93" s="60">
        <v>0.99038113999999999</v>
      </c>
      <c r="J93" s="60">
        <v>2.1776790000000001E-2</v>
      </c>
      <c r="K93" s="61"/>
      <c r="L93" s="257"/>
      <c r="M93" s="257"/>
      <c r="N93" s="55"/>
      <c r="O93" s="26"/>
      <c r="P93" s="55"/>
      <c r="Q93" s="26"/>
      <c r="R93" s="131"/>
      <c r="S93" s="271"/>
      <c r="T93" s="293" t="s">
        <v>82</v>
      </c>
      <c r="U93" s="25" t="s">
        <v>32</v>
      </c>
      <c r="V93" s="39"/>
      <c r="W93" s="55"/>
      <c r="X93" s="96">
        <v>36.816336999999997</v>
      </c>
      <c r="Y93" s="96">
        <v>41.438595999999997</v>
      </c>
      <c r="Z93" s="96">
        <v>0.98681887999999995</v>
      </c>
      <c r="AA93" s="60">
        <v>0.99417960000000005</v>
      </c>
      <c r="AB93" s="60">
        <v>1.3545049999999999E-2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3" t="s">
        <v>82</v>
      </c>
      <c r="AM93" s="119">
        <f t="shared" si="7"/>
        <v>1.9072169999999957</v>
      </c>
      <c r="AN93" s="95">
        <f t="shared" si="7"/>
        <v>2.3963279999999969</v>
      </c>
      <c r="AO93" s="95">
        <f t="shared" si="7"/>
        <v>6.2933999999992274E-4</v>
      </c>
      <c r="AP93" s="95">
        <f t="shared" si="7"/>
        <v>3.798460000000059E-3</v>
      </c>
      <c r="AQ93" s="120">
        <f t="shared" si="7"/>
        <v>-8.2317400000000013E-3</v>
      </c>
      <c r="AR93" s="37"/>
      <c r="AS93" s="233"/>
      <c r="AT93" s="37"/>
    </row>
    <row r="94" spans="2:52" ht="13.5" customHeight="1" x14ac:dyDescent="0.15">
      <c r="B94" s="294"/>
      <c r="C94" s="27" t="s">
        <v>33</v>
      </c>
      <c r="D94" s="186"/>
      <c r="E94" s="56"/>
      <c r="F94" s="187">
        <v>37.548727999999997</v>
      </c>
      <c r="G94" s="187">
        <v>41.501154</v>
      </c>
      <c r="H94" s="187">
        <v>0.99212232</v>
      </c>
      <c r="I94" s="62">
        <v>0.99193447999999995</v>
      </c>
      <c r="J94" s="62">
        <v>1.3479804E-2</v>
      </c>
      <c r="K94" s="188"/>
      <c r="L94" s="258"/>
      <c r="M94" s="258"/>
      <c r="N94" s="56"/>
      <c r="O94" s="28"/>
      <c r="P94" s="56"/>
      <c r="Q94" s="28"/>
      <c r="R94" s="132"/>
      <c r="S94" s="271"/>
      <c r="T94" s="294"/>
      <c r="U94" s="27" t="s">
        <v>33</v>
      </c>
      <c r="V94" s="186"/>
      <c r="W94" s="56"/>
      <c r="X94" s="187">
        <v>40.167741999999997</v>
      </c>
      <c r="Y94" s="187">
        <v>44.170642999999998</v>
      </c>
      <c r="Z94" s="187">
        <v>0.99265859999999995</v>
      </c>
      <c r="AA94" s="62">
        <v>0.99589201000000005</v>
      </c>
      <c r="AB94" s="62">
        <v>6.6524979999999997E-3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4"/>
      <c r="AM94" s="86">
        <f t="shared" si="7"/>
        <v>2.619014</v>
      </c>
      <c r="AN94" s="121">
        <f t="shared" si="7"/>
        <v>2.6694889999999987</v>
      </c>
      <c r="AO94" s="121">
        <f t="shared" si="7"/>
        <v>5.3627999999994458E-4</v>
      </c>
      <c r="AP94" s="121">
        <f t="shared" si="7"/>
        <v>3.9575300000000979E-3</v>
      </c>
      <c r="AQ94" s="87">
        <f t="shared" si="7"/>
        <v>-6.827306E-3</v>
      </c>
      <c r="AR94" s="37"/>
      <c r="AS94" s="233"/>
      <c r="AT94" s="37"/>
    </row>
    <row r="95" spans="2:52" ht="13.5" customHeight="1" x14ac:dyDescent="0.15">
      <c r="B95" s="294"/>
      <c r="C95" s="27" t="s">
        <v>34</v>
      </c>
      <c r="D95" s="186"/>
      <c r="E95" s="56"/>
      <c r="F95" s="187">
        <v>38.746391000000003</v>
      </c>
      <c r="G95" s="187">
        <v>42.670067000000003</v>
      </c>
      <c r="H95" s="187">
        <v>0.99381748000000003</v>
      </c>
      <c r="I95" s="62">
        <v>0.99306850999999996</v>
      </c>
      <c r="J95" s="62">
        <v>1.1211609000000001E-2</v>
      </c>
      <c r="K95" s="188"/>
      <c r="L95" s="258"/>
      <c r="M95" s="258"/>
      <c r="N95" s="56"/>
      <c r="O95" s="28"/>
      <c r="P95" s="56"/>
      <c r="Q95" s="28"/>
      <c r="R95" s="132"/>
      <c r="S95" s="271"/>
      <c r="T95" s="294"/>
      <c r="U95" s="27" t="s">
        <v>34</v>
      </c>
      <c r="V95" s="186"/>
      <c r="W95" s="56"/>
      <c r="X95" s="187">
        <v>41.83</v>
      </c>
      <c r="Y95" s="187">
        <v>45.488030999999999</v>
      </c>
      <c r="Z95" s="187">
        <v>0.99432891000000001</v>
      </c>
      <c r="AA95" s="62">
        <v>0.99681280000000005</v>
      </c>
      <c r="AB95" s="62">
        <v>4.6345639999999999E-3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4"/>
      <c r="AM95" s="86">
        <f t="shared" si="7"/>
        <v>3.0836089999999956</v>
      </c>
      <c r="AN95" s="121">
        <f t="shared" si="7"/>
        <v>2.8179639999999964</v>
      </c>
      <c r="AO95" s="121">
        <f t="shared" si="7"/>
        <v>5.114299999999794E-4</v>
      </c>
      <c r="AP95" s="121">
        <f t="shared" si="7"/>
        <v>3.7442900000000945E-3</v>
      </c>
      <c r="AQ95" s="87">
        <f t="shared" si="7"/>
        <v>-6.577045000000001E-3</v>
      </c>
      <c r="AR95" s="37"/>
      <c r="AS95" s="233"/>
      <c r="AT95" s="37"/>
    </row>
    <row r="96" spans="2:52" ht="13.5" customHeight="1" x14ac:dyDescent="0.15">
      <c r="B96" s="294"/>
      <c r="C96" s="27" t="s">
        <v>36</v>
      </c>
      <c r="D96" s="186"/>
      <c r="E96" s="56"/>
      <c r="F96" s="187">
        <v>39.298206</v>
      </c>
      <c r="G96" s="187">
        <v>43.246808999999999</v>
      </c>
      <c r="H96" s="187">
        <v>0.99453807999999999</v>
      </c>
      <c r="I96" s="62">
        <v>0.99376503000000005</v>
      </c>
      <c r="J96" s="62">
        <v>1.0504964E-2</v>
      </c>
      <c r="K96" s="188"/>
      <c r="L96" s="258"/>
      <c r="M96" s="258"/>
      <c r="N96" s="56"/>
      <c r="O96" s="28"/>
      <c r="P96" s="56"/>
      <c r="Q96" s="28"/>
      <c r="R96" s="132"/>
      <c r="S96" s="271"/>
      <c r="T96" s="294"/>
      <c r="U96" s="27" t="s">
        <v>36</v>
      </c>
      <c r="V96" s="186"/>
      <c r="W96" s="56"/>
      <c r="X96" s="187">
        <v>42.760430999999997</v>
      </c>
      <c r="Y96" s="187">
        <v>46.269495999999997</v>
      </c>
      <c r="Z96" s="187">
        <v>0.99510407999999995</v>
      </c>
      <c r="AA96" s="62">
        <v>0.99782725000000005</v>
      </c>
      <c r="AB96" s="62">
        <v>3.8204255999999999E-3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4"/>
      <c r="AM96" s="86">
        <f t="shared" si="7"/>
        <v>3.4622249999999966</v>
      </c>
      <c r="AN96" s="121">
        <f t="shared" si="7"/>
        <v>3.0226869999999977</v>
      </c>
      <c r="AO96" s="121">
        <f t="shared" si="7"/>
        <v>5.6599999999995543E-4</v>
      </c>
      <c r="AP96" s="121">
        <f t="shared" si="7"/>
        <v>4.0622200000000053E-3</v>
      </c>
      <c r="AQ96" s="87">
        <f t="shared" si="7"/>
        <v>-6.6845384000000004E-3</v>
      </c>
      <c r="AR96" s="37"/>
      <c r="AS96" s="233"/>
      <c r="AT96" s="37"/>
    </row>
    <row r="97" spans="2:46" ht="13.5" customHeight="1" thickBot="1" x14ac:dyDescent="0.2">
      <c r="B97" s="295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71"/>
      <c r="T97" s="295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5"/>
      <c r="AM97" s="122" t="str">
        <f t="shared" si="7"/>
        <v/>
      </c>
      <c r="AN97" s="123" t="str">
        <f t="shared" si="7"/>
        <v/>
      </c>
      <c r="AO97" s="123" t="str">
        <f t="shared" si="7"/>
        <v/>
      </c>
      <c r="AP97" s="123" t="str">
        <f t="shared" si="7"/>
        <v/>
      </c>
      <c r="AQ97" s="124" t="str">
        <f t="shared" si="7"/>
        <v/>
      </c>
      <c r="AR97" s="37"/>
      <c r="AS97" s="233"/>
      <c r="AT97" s="37"/>
    </row>
    <row r="98" spans="2:46" ht="13.5" customHeight="1" thickBot="1" x14ac:dyDescent="0.2">
      <c r="B98" s="293" t="s">
        <v>83</v>
      </c>
      <c r="C98" s="25" t="s">
        <v>32</v>
      </c>
      <c r="D98" s="39"/>
      <c r="E98" s="55"/>
      <c r="F98" s="96">
        <v>34.729278000000001</v>
      </c>
      <c r="G98" s="96">
        <v>38.880462999999999</v>
      </c>
      <c r="H98" s="96">
        <v>0.98594519999999997</v>
      </c>
      <c r="I98" s="60">
        <v>0.99053371999999995</v>
      </c>
      <c r="J98" s="60">
        <v>2.2816855E-2</v>
      </c>
      <c r="K98" s="61"/>
      <c r="L98" s="257"/>
      <c r="M98" s="257"/>
      <c r="N98" s="55"/>
      <c r="O98" s="26"/>
      <c r="P98" s="55"/>
      <c r="Q98" s="26"/>
      <c r="R98" s="131"/>
      <c r="S98" s="271"/>
      <c r="T98" s="293" t="s">
        <v>83</v>
      </c>
      <c r="U98" s="25" t="s">
        <v>32</v>
      </c>
      <c r="V98" s="39"/>
      <c r="W98" s="55"/>
      <c r="X98" s="96">
        <v>36.661869000000003</v>
      </c>
      <c r="Y98" s="96">
        <v>41.293067000000001</v>
      </c>
      <c r="Z98" s="96">
        <v>0.98658489999999999</v>
      </c>
      <c r="AA98" s="60">
        <v>0.99410434000000003</v>
      </c>
      <c r="AB98" s="60">
        <v>1.4514654E-2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3" t="s">
        <v>83</v>
      </c>
      <c r="AM98" s="119">
        <f t="shared" si="7"/>
        <v>1.9325910000000022</v>
      </c>
      <c r="AN98" s="95">
        <f t="shared" si="7"/>
        <v>2.4126040000000017</v>
      </c>
      <c r="AO98" s="95">
        <f t="shared" si="7"/>
        <v>6.3970000000002081E-4</v>
      </c>
      <c r="AP98" s="95">
        <f t="shared" si="7"/>
        <v>3.5706200000000798E-3</v>
      </c>
      <c r="AQ98" s="120">
        <f t="shared" si="7"/>
        <v>-8.3022010000000004E-3</v>
      </c>
      <c r="AR98" s="37"/>
      <c r="AS98" s="233"/>
      <c r="AT98" s="37"/>
    </row>
    <row r="99" spans="2:46" ht="13.5" customHeight="1" x14ac:dyDescent="0.15">
      <c r="B99" s="294"/>
      <c r="C99" s="27" t="s">
        <v>33</v>
      </c>
      <c r="D99" s="186"/>
      <c r="E99" s="56"/>
      <c r="F99" s="187">
        <v>37.342973999999998</v>
      </c>
      <c r="G99" s="187">
        <v>41.328808000000002</v>
      </c>
      <c r="H99" s="187">
        <v>0.99196532000000004</v>
      </c>
      <c r="I99" s="62">
        <v>0.99212761999999999</v>
      </c>
      <c r="J99" s="62">
        <v>1.4010115E-2</v>
      </c>
      <c r="K99" s="188"/>
      <c r="L99" s="258"/>
      <c r="M99" s="258"/>
      <c r="N99" s="56"/>
      <c r="O99" s="28"/>
      <c r="P99" s="56"/>
      <c r="Q99" s="28"/>
      <c r="R99" s="132"/>
      <c r="S99" s="271"/>
      <c r="T99" s="294"/>
      <c r="U99" s="27" t="s">
        <v>33</v>
      </c>
      <c r="V99" s="186"/>
      <c r="W99" s="56"/>
      <c r="X99" s="187">
        <v>39.987886000000003</v>
      </c>
      <c r="Y99" s="187">
        <v>43.999639000000002</v>
      </c>
      <c r="Z99" s="187">
        <v>0.99252799000000003</v>
      </c>
      <c r="AA99" s="62">
        <v>0.99587313</v>
      </c>
      <c r="AB99" s="62">
        <v>7.2846906000000001E-3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4"/>
      <c r="AM99" s="86">
        <f t="shared" si="7"/>
        <v>2.644912000000005</v>
      </c>
      <c r="AN99" s="121">
        <f t="shared" si="7"/>
        <v>2.6708309999999997</v>
      </c>
      <c r="AO99" s="121">
        <f t="shared" si="7"/>
        <v>5.6266999999998735E-4</v>
      </c>
      <c r="AP99" s="121">
        <f t="shared" si="7"/>
        <v>3.7455100000000074E-3</v>
      </c>
      <c r="AQ99" s="87">
        <f t="shared" si="7"/>
        <v>-6.7254243999999999E-3</v>
      </c>
      <c r="AR99" s="37"/>
      <c r="AS99" s="233"/>
      <c r="AT99" s="37"/>
    </row>
    <row r="100" spans="2:46" ht="13.5" customHeight="1" x14ac:dyDescent="0.15">
      <c r="B100" s="294"/>
      <c r="C100" s="27" t="s">
        <v>34</v>
      </c>
      <c r="D100" s="186"/>
      <c r="E100" s="56"/>
      <c r="F100" s="187">
        <v>38.538901000000003</v>
      </c>
      <c r="G100" s="187">
        <v>42.496248999999999</v>
      </c>
      <c r="H100" s="187">
        <v>0.99371564000000001</v>
      </c>
      <c r="I100" s="62">
        <v>0.99309597999999999</v>
      </c>
      <c r="J100" s="62">
        <v>1.1687960000000001E-2</v>
      </c>
      <c r="K100" s="188"/>
      <c r="L100" s="258"/>
      <c r="M100" s="258"/>
      <c r="N100" s="56"/>
      <c r="O100" s="28"/>
      <c r="P100" s="56"/>
      <c r="Q100" s="28"/>
      <c r="R100" s="132"/>
      <c r="S100" s="271"/>
      <c r="T100" s="294"/>
      <c r="U100" s="27" t="s">
        <v>34</v>
      </c>
      <c r="V100" s="186"/>
      <c r="W100" s="56"/>
      <c r="X100" s="187">
        <v>41.716064000000003</v>
      </c>
      <c r="Y100" s="187">
        <v>45.366869999999999</v>
      </c>
      <c r="Z100" s="187">
        <v>0.99423561000000005</v>
      </c>
      <c r="AA100" s="62">
        <v>0.9967317</v>
      </c>
      <c r="AB100" s="62">
        <v>5.0707779999999997E-3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4"/>
      <c r="AM100" s="86">
        <f t="shared" si="7"/>
        <v>3.1771630000000002</v>
      </c>
      <c r="AN100" s="121">
        <f t="shared" si="7"/>
        <v>2.8706209999999999</v>
      </c>
      <c r="AO100" s="121">
        <f t="shared" si="7"/>
        <v>5.1997000000003624E-4</v>
      </c>
      <c r="AP100" s="121">
        <f t="shared" si="7"/>
        <v>3.6357200000000089E-3</v>
      </c>
      <c r="AQ100" s="87">
        <f t="shared" si="7"/>
        <v>-6.617182000000001E-3</v>
      </c>
      <c r="AR100" s="37"/>
      <c r="AS100" s="233"/>
      <c r="AT100" s="37"/>
    </row>
    <row r="101" spans="2:46" ht="13.5" customHeight="1" x14ac:dyDescent="0.15">
      <c r="B101" s="294"/>
      <c r="C101" s="27" t="s">
        <v>36</v>
      </c>
      <c r="D101" s="186"/>
      <c r="E101" s="56"/>
      <c r="F101" s="187">
        <v>39.141601000000001</v>
      </c>
      <c r="G101" s="187">
        <v>43.120764000000001</v>
      </c>
      <c r="H101" s="187">
        <v>0.99445156999999995</v>
      </c>
      <c r="I101" s="62">
        <v>0.99396969999999996</v>
      </c>
      <c r="J101" s="62">
        <v>1.0972686000000001E-2</v>
      </c>
      <c r="K101" s="188"/>
      <c r="L101" s="258"/>
      <c r="M101" s="258"/>
      <c r="N101" s="56"/>
      <c r="O101" s="28"/>
      <c r="P101" s="56"/>
      <c r="Q101" s="28"/>
      <c r="R101" s="132"/>
      <c r="S101" s="271"/>
      <c r="T101" s="294"/>
      <c r="U101" s="27" t="s">
        <v>36</v>
      </c>
      <c r="V101" s="186"/>
      <c r="W101" s="56"/>
      <c r="X101" s="187">
        <v>42.672812999999998</v>
      </c>
      <c r="Y101" s="187">
        <v>46.178733999999999</v>
      </c>
      <c r="Z101" s="187">
        <v>0.99501006999999997</v>
      </c>
      <c r="AA101" s="62">
        <v>0.99782168999999998</v>
      </c>
      <c r="AB101" s="62">
        <v>4.1778893000000003E-3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4"/>
      <c r="AM101" s="86">
        <f t="shared" si="7"/>
        <v>3.5312119999999965</v>
      </c>
      <c r="AN101" s="121">
        <f t="shared" si="7"/>
        <v>3.0579699999999974</v>
      </c>
      <c r="AO101" s="121">
        <f t="shared" si="7"/>
        <v>5.5850000000001732E-4</v>
      </c>
      <c r="AP101" s="121">
        <f t="shared" si="7"/>
        <v>3.8519900000000273E-3</v>
      </c>
      <c r="AQ101" s="87">
        <f t="shared" si="7"/>
        <v>-6.7947967000000003E-3</v>
      </c>
      <c r="AR101" s="37"/>
      <c r="AS101" s="233"/>
      <c r="AT101" s="37"/>
    </row>
    <row r="102" spans="2:46" ht="13.5" customHeight="1" thickBot="1" x14ac:dyDescent="0.2">
      <c r="B102" s="295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71"/>
      <c r="T102" s="295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5"/>
      <c r="AM102" s="122" t="str">
        <f t="shared" si="7"/>
        <v/>
      </c>
      <c r="AN102" s="123" t="str">
        <f t="shared" si="7"/>
        <v/>
      </c>
      <c r="AO102" s="123" t="str">
        <f t="shared" si="7"/>
        <v/>
      </c>
      <c r="AP102" s="123" t="str">
        <f t="shared" si="7"/>
        <v/>
      </c>
      <c r="AQ102" s="124" t="str">
        <f t="shared" si="7"/>
        <v/>
      </c>
      <c r="AR102" s="37"/>
      <c r="AS102" s="233"/>
      <c r="AT102" s="37"/>
    </row>
    <row r="103" spans="2:46" ht="13.5" customHeight="1" thickBot="1" x14ac:dyDescent="0.2">
      <c r="B103" s="293" t="s">
        <v>84</v>
      </c>
      <c r="C103" s="25" t="s">
        <v>32</v>
      </c>
      <c r="D103" s="39"/>
      <c r="E103" s="55"/>
      <c r="F103" s="96">
        <v>34.106518999999999</v>
      </c>
      <c r="G103" s="96">
        <v>38.191673999999999</v>
      </c>
      <c r="H103" s="96">
        <v>0.98438376000000005</v>
      </c>
      <c r="I103" s="60">
        <v>0.98965285999999997</v>
      </c>
      <c r="J103" s="60">
        <v>2.5505986000000001E-2</v>
      </c>
      <c r="K103" s="61"/>
      <c r="L103" s="257"/>
      <c r="M103" s="257"/>
      <c r="N103" s="55"/>
      <c r="O103" s="26"/>
      <c r="P103" s="55"/>
      <c r="Q103" s="26"/>
      <c r="R103" s="131"/>
      <c r="S103" s="271"/>
      <c r="T103" s="293" t="s">
        <v>84</v>
      </c>
      <c r="U103" s="25" t="s">
        <v>32</v>
      </c>
      <c r="V103" s="39"/>
      <c r="W103" s="55"/>
      <c r="X103" s="96">
        <v>35.687666</v>
      </c>
      <c r="Y103" s="96">
        <v>39.969330999999997</v>
      </c>
      <c r="Z103" s="96">
        <v>0.98506362999999997</v>
      </c>
      <c r="AA103" s="60">
        <v>0.99303728999999996</v>
      </c>
      <c r="AB103" s="60">
        <v>1.7405662999999998E-2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3" t="s">
        <v>84</v>
      </c>
      <c r="AM103" s="119">
        <f t="shared" si="7"/>
        <v>1.5811470000000014</v>
      </c>
      <c r="AN103" s="95">
        <f t="shared" si="7"/>
        <v>1.7776569999999978</v>
      </c>
      <c r="AO103" s="95">
        <f t="shared" si="7"/>
        <v>6.7986999999991582E-4</v>
      </c>
      <c r="AP103" s="95">
        <f t="shared" si="7"/>
        <v>3.3844299999999938E-3</v>
      </c>
      <c r="AQ103" s="120">
        <f t="shared" si="7"/>
        <v>-8.100323000000003E-3</v>
      </c>
      <c r="AR103" s="37"/>
      <c r="AS103" s="233"/>
      <c r="AT103" s="37"/>
    </row>
    <row r="104" spans="2:46" ht="13.5" customHeight="1" x14ac:dyDescent="0.15">
      <c r="B104" s="294"/>
      <c r="C104" s="27" t="s">
        <v>33</v>
      </c>
      <c r="D104" s="186"/>
      <c r="E104" s="56"/>
      <c r="F104" s="187">
        <v>36.723194999999997</v>
      </c>
      <c r="G104" s="187">
        <v>40.653750000000002</v>
      </c>
      <c r="H104" s="187">
        <v>0.99109203999999995</v>
      </c>
      <c r="I104" s="62">
        <v>0.99188061999999999</v>
      </c>
      <c r="J104" s="62">
        <v>1.5630318000000001E-2</v>
      </c>
      <c r="K104" s="188"/>
      <c r="L104" s="258"/>
      <c r="M104" s="258"/>
      <c r="N104" s="56"/>
      <c r="O104" s="28"/>
      <c r="P104" s="56"/>
      <c r="Q104" s="28"/>
      <c r="R104" s="132"/>
      <c r="S104" s="271"/>
      <c r="T104" s="294"/>
      <c r="U104" s="27" t="s">
        <v>33</v>
      </c>
      <c r="V104" s="186"/>
      <c r="W104" s="56"/>
      <c r="X104" s="187">
        <v>38.838428</v>
      </c>
      <c r="Y104" s="187">
        <v>42.629703999999997</v>
      </c>
      <c r="Z104" s="187">
        <v>0.9916123</v>
      </c>
      <c r="AA104" s="62">
        <v>0.99547571000000001</v>
      </c>
      <c r="AB104" s="62">
        <v>9.0580539999999994E-3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4"/>
      <c r="AM104" s="86">
        <f t="shared" si="7"/>
        <v>2.1152330000000035</v>
      </c>
      <c r="AN104" s="121">
        <f t="shared" si="7"/>
        <v>1.9759539999999944</v>
      </c>
      <c r="AO104" s="121">
        <f t="shared" si="7"/>
        <v>5.2026000000005013E-4</v>
      </c>
      <c r="AP104" s="121">
        <f t="shared" si="7"/>
        <v>3.595090000000023E-3</v>
      </c>
      <c r="AQ104" s="87">
        <f t="shared" si="7"/>
        <v>-6.5722640000000013E-3</v>
      </c>
      <c r="AR104" s="37"/>
      <c r="AS104" s="233"/>
      <c r="AT104" s="37"/>
    </row>
    <row r="105" spans="2:46" ht="13.5" customHeight="1" x14ac:dyDescent="0.15">
      <c r="B105" s="294"/>
      <c r="C105" s="27" t="s">
        <v>34</v>
      </c>
      <c r="D105" s="186"/>
      <c r="E105" s="56"/>
      <c r="F105" s="187">
        <v>38.137932999999997</v>
      </c>
      <c r="G105" s="187">
        <v>42.049900000000001</v>
      </c>
      <c r="H105" s="187">
        <v>0.99318835000000005</v>
      </c>
      <c r="I105" s="62">
        <v>0.99297170999999995</v>
      </c>
      <c r="J105" s="62">
        <v>1.2927829E-2</v>
      </c>
      <c r="K105" s="188"/>
      <c r="L105" s="258"/>
      <c r="M105" s="258"/>
      <c r="N105" s="56"/>
      <c r="O105" s="28"/>
      <c r="P105" s="56"/>
      <c r="Q105" s="28"/>
      <c r="R105" s="132"/>
      <c r="S105" s="271"/>
      <c r="T105" s="294"/>
      <c r="U105" s="27" t="s">
        <v>34</v>
      </c>
      <c r="V105" s="186"/>
      <c r="W105" s="56"/>
      <c r="X105" s="187">
        <v>40.864452999999997</v>
      </c>
      <c r="Y105" s="187">
        <v>44.417274999999997</v>
      </c>
      <c r="Z105" s="187">
        <v>0.99367306</v>
      </c>
      <c r="AA105" s="62">
        <v>0.99638053000000004</v>
      </c>
      <c r="AB105" s="62">
        <v>6.3939820000000003E-3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4"/>
      <c r="AM105" s="86">
        <f t="shared" si="7"/>
        <v>2.7265200000000007</v>
      </c>
      <c r="AN105" s="121">
        <f t="shared" si="7"/>
        <v>2.3673749999999956</v>
      </c>
      <c r="AO105" s="121">
        <f t="shared" si="7"/>
        <v>4.847099999999438E-4</v>
      </c>
      <c r="AP105" s="121">
        <f t="shared" si="7"/>
        <v>3.4088200000000901E-3</v>
      </c>
      <c r="AQ105" s="87">
        <f t="shared" si="7"/>
        <v>-6.5338469999999997E-3</v>
      </c>
      <c r="AR105" s="37"/>
      <c r="AS105" s="233"/>
      <c r="AT105" s="37"/>
    </row>
    <row r="106" spans="2:46" ht="13.5" customHeight="1" x14ac:dyDescent="0.15">
      <c r="B106" s="294"/>
      <c r="C106" s="27" t="s">
        <v>36</v>
      </c>
      <c r="D106" s="186"/>
      <c r="E106" s="56"/>
      <c r="F106" s="187">
        <v>38.919699999999999</v>
      </c>
      <c r="G106" s="187">
        <v>42.860729999999997</v>
      </c>
      <c r="H106" s="187">
        <v>0.99414566999999998</v>
      </c>
      <c r="I106" s="62">
        <v>0.99404276000000003</v>
      </c>
      <c r="J106" s="62">
        <v>1.1760202000000001E-2</v>
      </c>
      <c r="K106" s="188"/>
      <c r="L106" s="258"/>
      <c r="M106" s="258"/>
      <c r="N106" s="56"/>
      <c r="O106" s="28"/>
      <c r="P106" s="56"/>
      <c r="Q106" s="28"/>
      <c r="R106" s="132"/>
      <c r="S106" s="271"/>
      <c r="T106" s="294"/>
      <c r="U106" s="27" t="s">
        <v>36</v>
      </c>
      <c r="V106" s="186"/>
      <c r="W106" s="56"/>
      <c r="X106" s="187">
        <v>42.144250999999997</v>
      </c>
      <c r="Y106" s="187">
        <v>45.578356999999997</v>
      </c>
      <c r="Z106" s="187">
        <v>0.99466924999999995</v>
      </c>
      <c r="AA106" s="62">
        <v>0.99761809999999995</v>
      </c>
      <c r="AB106" s="62">
        <v>5.0671120000000004E-3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4"/>
      <c r="AM106" s="86">
        <f t="shared" si="7"/>
        <v>3.2245509999999982</v>
      </c>
      <c r="AN106" s="121">
        <f t="shared" si="7"/>
        <v>2.7176270000000002</v>
      </c>
      <c r="AO106" s="121">
        <f t="shared" si="7"/>
        <v>5.2357999999996796E-4</v>
      </c>
      <c r="AP106" s="121">
        <f t="shared" si="7"/>
        <v>3.5753399999999269E-3</v>
      </c>
      <c r="AQ106" s="87">
        <f t="shared" si="7"/>
        <v>-6.6930900000000005E-3</v>
      </c>
      <c r="AR106" s="37"/>
      <c r="AS106" s="233"/>
      <c r="AT106" s="37"/>
    </row>
    <row r="107" spans="2:46" ht="13.5" customHeight="1" thickBot="1" x14ac:dyDescent="0.2">
      <c r="B107" s="295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71"/>
      <c r="T107" s="295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5"/>
      <c r="AM107" s="122" t="str">
        <f t="shared" si="7"/>
        <v/>
      </c>
      <c r="AN107" s="123" t="str">
        <f t="shared" si="7"/>
        <v/>
      </c>
      <c r="AO107" s="123" t="str">
        <f t="shared" si="7"/>
        <v/>
      </c>
      <c r="AP107" s="123" t="str">
        <f t="shared" si="7"/>
        <v/>
      </c>
      <c r="AQ107" s="124" t="str">
        <f t="shared" si="7"/>
        <v/>
      </c>
      <c r="AR107" s="37"/>
      <c r="AS107" s="233"/>
      <c r="AT107" s="37"/>
    </row>
    <row r="108" spans="2:46" ht="13.5" customHeight="1" thickBot="1" x14ac:dyDescent="0.2">
      <c r="B108" s="293" t="s">
        <v>85</v>
      </c>
      <c r="C108" s="25" t="s">
        <v>32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71"/>
      <c r="T108" s="293" t="s">
        <v>85</v>
      </c>
      <c r="U108" s="25" t="s">
        <v>32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3" t="s">
        <v>85</v>
      </c>
      <c r="AM108" s="119" t="str">
        <f t="shared" si="7"/>
        <v/>
      </c>
      <c r="AN108" s="95" t="str">
        <f t="shared" si="7"/>
        <v/>
      </c>
      <c r="AO108" s="95" t="str">
        <f t="shared" si="7"/>
        <v/>
      </c>
      <c r="AP108" s="95" t="str">
        <f t="shared" si="7"/>
        <v/>
      </c>
      <c r="AQ108" s="120" t="str">
        <f t="shared" si="7"/>
        <v/>
      </c>
      <c r="AR108" s="37"/>
      <c r="AS108" s="233"/>
      <c r="AT108" s="37"/>
    </row>
    <row r="109" spans="2:46" ht="13.5" customHeight="1" x14ac:dyDescent="0.15">
      <c r="B109" s="294"/>
      <c r="C109" s="27" t="s">
        <v>33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71"/>
      <c r="T109" s="294"/>
      <c r="U109" s="27" t="s">
        <v>33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4"/>
      <c r="AM109" s="86" t="str">
        <f t="shared" si="7"/>
        <v/>
      </c>
      <c r="AN109" s="121" t="str">
        <f t="shared" si="7"/>
        <v/>
      </c>
      <c r="AO109" s="121" t="str">
        <f t="shared" si="7"/>
        <v/>
      </c>
      <c r="AP109" s="121" t="str">
        <f t="shared" si="7"/>
        <v/>
      </c>
      <c r="AQ109" s="87" t="str">
        <f t="shared" si="7"/>
        <v/>
      </c>
      <c r="AR109" s="37"/>
      <c r="AS109" s="233"/>
      <c r="AT109" s="37"/>
    </row>
    <row r="110" spans="2:46" ht="13.5" customHeight="1" x14ac:dyDescent="0.15">
      <c r="B110" s="294"/>
      <c r="C110" s="27" t="s">
        <v>34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71"/>
      <c r="T110" s="294"/>
      <c r="U110" s="27" t="s">
        <v>34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4"/>
      <c r="AM110" s="86" t="str">
        <f t="shared" si="7"/>
        <v/>
      </c>
      <c r="AN110" s="121" t="str">
        <f t="shared" si="7"/>
        <v/>
      </c>
      <c r="AO110" s="121" t="str">
        <f t="shared" si="7"/>
        <v/>
      </c>
      <c r="AP110" s="121" t="str">
        <f t="shared" si="7"/>
        <v/>
      </c>
      <c r="AQ110" s="87" t="str">
        <f t="shared" si="7"/>
        <v/>
      </c>
      <c r="AR110" s="37"/>
      <c r="AS110" s="233"/>
      <c r="AT110" s="37"/>
    </row>
    <row r="111" spans="2:46" ht="13.5" customHeight="1" x14ac:dyDescent="0.15">
      <c r="B111" s="294"/>
      <c r="C111" s="27" t="s">
        <v>36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71"/>
      <c r="T111" s="294"/>
      <c r="U111" s="27" t="s">
        <v>36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4"/>
      <c r="AM111" s="86" t="str">
        <f t="shared" si="7"/>
        <v/>
      </c>
      <c r="AN111" s="121" t="str">
        <f t="shared" si="7"/>
        <v/>
      </c>
      <c r="AO111" s="121" t="str">
        <f t="shared" si="7"/>
        <v/>
      </c>
      <c r="AP111" s="121" t="str">
        <f t="shared" si="7"/>
        <v/>
      </c>
      <c r="AQ111" s="87" t="str">
        <f t="shared" si="7"/>
        <v/>
      </c>
      <c r="AR111" s="37"/>
      <c r="AS111" s="233"/>
      <c r="AT111" s="37"/>
    </row>
    <row r="112" spans="2:46" ht="13.5" customHeight="1" thickBot="1" x14ac:dyDescent="0.2">
      <c r="B112" s="295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71"/>
      <c r="T112" s="295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5"/>
      <c r="AM112" s="122" t="str">
        <f t="shared" si="7"/>
        <v/>
      </c>
      <c r="AN112" s="123" t="str">
        <f t="shared" si="7"/>
        <v/>
      </c>
      <c r="AO112" s="123" t="str">
        <f t="shared" si="7"/>
        <v/>
      </c>
      <c r="AP112" s="123" t="str">
        <f t="shared" si="7"/>
        <v/>
      </c>
      <c r="AQ112" s="124" t="str">
        <f t="shared" si="7"/>
        <v/>
      </c>
      <c r="AR112" s="37"/>
      <c r="AS112" s="233"/>
      <c r="AT112" s="37"/>
    </row>
    <row r="113" spans="2:46" ht="13.5" customHeight="1" thickBot="1" x14ac:dyDescent="0.2">
      <c r="B113" s="293" t="s">
        <v>86</v>
      </c>
      <c r="C113" s="25" t="s">
        <v>32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71"/>
      <c r="T113" s="293" t="s">
        <v>86</v>
      </c>
      <c r="U113" s="25" t="s">
        <v>32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3" t="s">
        <v>86</v>
      </c>
      <c r="AM113" s="119" t="str">
        <f t="shared" si="7"/>
        <v/>
      </c>
      <c r="AN113" s="95" t="str">
        <f t="shared" si="7"/>
        <v/>
      </c>
      <c r="AO113" s="95" t="str">
        <f t="shared" si="7"/>
        <v/>
      </c>
      <c r="AP113" s="95" t="str">
        <f t="shared" si="7"/>
        <v/>
      </c>
      <c r="AQ113" s="120" t="str">
        <f t="shared" si="7"/>
        <v/>
      </c>
      <c r="AR113" s="37"/>
      <c r="AS113" s="233"/>
      <c r="AT113" s="37"/>
    </row>
    <row r="114" spans="2:46" ht="13.5" customHeight="1" x14ac:dyDescent="0.15">
      <c r="B114" s="294"/>
      <c r="C114" s="27" t="s">
        <v>33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71"/>
      <c r="T114" s="294"/>
      <c r="U114" s="27" t="s">
        <v>33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4"/>
      <c r="AM114" s="86" t="str">
        <f t="shared" si="7"/>
        <v/>
      </c>
      <c r="AN114" s="121" t="str">
        <f t="shared" si="7"/>
        <v/>
      </c>
      <c r="AO114" s="121" t="str">
        <f t="shared" si="7"/>
        <v/>
      </c>
      <c r="AP114" s="121" t="str">
        <f t="shared" si="7"/>
        <v/>
      </c>
      <c r="AQ114" s="87" t="str">
        <f t="shared" si="7"/>
        <v/>
      </c>
      <c r="AR114" s="37"/>
      <c r="AS114" s="233"/>
      <c r="AT114" s="37"/>
    </row>
    <row r="115" spans="2:46" ht="13.5" customHeight="1" x14ac:dyDescent="0.15">
      <c r="B115" s="294"/>
      <c r="C115" s="27" t="s">
        <v>34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71"/>
      <c r="T115" s="294"/>
      <c r="U115" s="27" t="s">
        <v>34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4"/>
      <c r="AM115" s="86" t="str">
        <f t="shared" si="7"/>
        <v/>
      </c>
      <c r="AN115" s="121" t="str">
        <f t="shared" si="7"/>
        <v/>
      </c>
      <c r="AO115" s="121" t="str">
        <f t="shared" si="7"/>
        <v/>
      </c>
      <c r="AP115" s="121" t="str">
        <f t="shared" si="7"/>
        <v/>
      </c>
      <c r="AQ115" s="87" t="str">
        <f t="shared" si="7"/>
        <v/>
      </c>
      <c r="AR115" s="37"/>
      <c r="AS115" s="233"/>
      <c r="AT115" s="37"/>
    </row>
    <row r="116" spans="2:46" ht="13.5" customHeight="1" x14ac:dyDescent="0.15">
      <c r="B116" s="294"/>
      <c r="C116" s="27" t="s">
        <v>36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71"/>
      <c r="T116" s="294"/>
      <c r="U116" s="27" t="s">
        <v>36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4"/>
      <c r="AM116" s="86" t="str">
        <f t="shared" si="7"/>
        <v/>
      </c>
      <c r="AN116" s="121" t="str">
        <f t="shared" si="7"/>
        <v/>
      </c>
      <c r="AO116" s="121" t="str">
        <f t="shared" si="7"/>
        <v/>
      </c>
      <c r="AP116" s="121" t="str">
        <f t="shared" si="7"/>
        <v/>
      </c>
      <c r="AQ116" s="87" t="str">
        <f t="shared" si="7"/>
        <v/>
      </c>
      <c r="AR116" s="37"/>
      <c r="AS116" s="233"/>
      <c r="AT116" s="37"/>
    </row>
    <row r="117" spans="2:46" ht="13.5" customHeight="1" thickBot="1" x14ac:dyDescent="0.2">
      <c r="B117" s="295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71"/>
      <c r="T117" s="295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5"/>
      <c r="AM117" s="122" t="str">
        <f t="shared" si="7"/>
        <v/>
      </c>
      <c r="AN117" s="123" t="str">
        <f t="shared" si="7"/>
        <v/>
      </c>
      <c r="AO117" s="123" t="str">
        <f t="shared" si="7"/>
        <v/>
      </c>
      <c r="AP117" s="123" t="str">
        <f t="shared" si="7"/>
        <v/>
      </c>
      <c r="AQ117" s="124" t="str">
        <f t="shared" si="7"/>
        <v/>
      </c>
      <c r="AR117" s="37"/>
      <c r="AS117" s="233"/>
      <c r="AT117" s="37"/>
    </row>
    <row r="118" spans="2:46" ht="13.5" customHeight="1" thickBot="1" x14ac:dyDescent="0.2">
      <c r="B118" s="293" t="s">
        <v>87</v>
      </c>
      <c r="C118" s="25" t="s">
        <v>32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71"/>
      <c r="T118" s="293" t="s">
        <v>87</v>
      </c>
      <c r="U118" s="25" t="s">
        <v>32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3" t="s">
        <v>87</v>
      </c>
      <c r="AM118" s="119" t="str">
        <f t="shared" si="7"/>
        <v/>
      </c>
      <c r="AN118" s="95" t="str">
        <f t="shared" si="7"/>
        <v/>
      </c>
      <c r="AO118" s="95" t="str">
        <f t="shared" si="7"/>
        <v/>
      </c>
      <c r="AP118" s="95" t="str">
        <f t="shared" si="7"/>
        <v/>
      </c>
      <c r="AQ118" s="120" t="str">
        <f t="shared" si="7"/>
        <v/>
      </c>
      <c r="AR118" s="37"/>
      <c r="AS118" s="233"/>
      <c r="AT118" s="37"/>
    </row>
    <row r="119" spans="2:46" ht="13.5" customHeight="1" x14ac:dyDescent="0.15">
      <c r="B119" s="294"/>
      <c r="C119" s="27" t="s">
        <v>33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71"/>
      <c r="T119" s="294"/>
      <c r="U119" s="27" t="s">
        <v>33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4"/>
      <c r="AM119" s="86" t="str">
        <f t="shared" si="7"/>
        <v/>
      </c>
      <c r="AN119" s="121" t="str">
        <f t="shared" si="7"/>
        <v/>
      </c>
      <c r="AO119" s="121" t="str">
        <f t="shared" si="7"/>
        <v/>
      </c>
      <c r="AP119" s="121" t="str">
        <f t="shared" si="7"/>
        <v/>
      </c>
      <c r="AQ119" s="87" t="str">
        <f t="shared" si="7"/>
        <v/>
      </c>
      <c r="AR119" s="37"/>
      <c r="AS119" s="233"/>
      <c r="AT119" s="37"/>
    </row>
    <row r="120" spans="2:46" ht="13.5" customHeight="1" x14ac:dyDescent="0.15">
      <c r="B120" s="294"/>
      <c r="C120" s="27" t="s">
        <v>34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71"/>
      <c r="T120" s="294"/>
      <c r="U120" s="27" t="s">
        <v>34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4"/>
      <c r="AM120" s="86" t="str">
        <f t="shared" si="7"/>
        <v/>
      </c>
      <c r="AN120" s="121" t="str">
        <f t="shared" si="7"/>
        <v/>
      </c>
      <c r="AO120" s="121" t="str">
        <f t="shared" si="7"/>
        <v/>
      </c>
      <c r="AP120" s="121" t="str">
        <f t="shared" si="7"/>
        <v/>
      </c>
      <c r="AQ120" s="87" t="str">
        <f t="shared" si="7"/>
        <v/>
      </c>
      <c r="AR120" s="37"/>
      <c r="AS120" s="233"/>
      <c r="AT120" s="37"/>
    </row>
    <row r="121" spans="2:46" ht="13.5" customHeight="1" x14ac:dyDescent="0.15">
      <c r="B121" s="294"/>
      <c r="C121" s="27" t="s">
        <v>36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71"/>
      <c r="T121" s="294"/>
      <c r="U121" s="27" t="s">
        <v>36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4"/>
      <c r="AM121" s="86" t="str">
        <f t="shared" si="7"/>
        <v/>
      </c>
      <c r="AN121" s="121" t="str">
        <f t="shared" si="7"/>
        <v/>
      </c>
      <c r="AO121" s="121" t="str">
        <f t="shared" si="7"/>
        <v/>
      </c>
      <c r="AP121" s="121" t="str">
        <f t="shared" si="7"/>
        <v/>
      </c>
      <c r="AQ121" s="87" t="str">
        <f t="shared" si="7"/>
        <v/>
      </c>
      <c r="AR121" s="37"/>
      <c r="AS121" s="233"/>
      <c r="AT121" s="37"/>
    </row>
    <row r="122" spans="2:46" ht="13.5" customHeight="1" thickBot="1" x14ac:dyDescent="0.2">
      <c r="B122" s="295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71"/>
      <c r="T122" s="295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5"/>
      <c r="AM122" s="122" t="str">
        <f t="shared" si="7"/>
        <v/>
      </c>
      <c r="AN122" s="123" t="str">
        <f t="shared" si="7"/>
        <v/>
      </c>
      <c r="AO122" s="123" t="str">
        <f t="shared" si="7"/>
        <v/>
      </c>
      <c r="AP122" s="123" t="str">
        <f t="shared" si="7"/>
        <v/>
      </c>
      <c r="AQ122" s="124" t="str">
        <f t="shared" si="7"/>
        <v/>
      </c>
      <c r="AR122" s="37"/>
      <c r="AS122" s="233"/>
      <c r="AT122" s="37"/>
    </row>
    <row r="123" spans="2:46" ht="13.5" customHeight="1" thickBot="1" x14ac:dyDescent="0.2">
      <c r="B123" s="293" t="s">
        <v>88</v>
      </c>
      <c r="C123" s="25" t="s">
        <v>32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71"/>
      <c r="T123" s="293" t="s">
        <v>88</v>
      </c>
      <c r="U123" s="25" t="s">
        <v>32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3" t="s">
        <v>88</v>
      </c>
      <c r="AM123" s="119" t="str">
        <f t="shared" si="7"/>
        <v/>
      </c>
      <c r="AN123" s="95" t="str">
        <f t="shared" si="7"/>
        <v/>
      </c>
      <c r="AO123" s="95" t="str">
        <f t="shared" ref="AO123:AQ186" si="8">IF(OR(Z123="",H123=""),"",Z123-H123)</f>
        <v/>
      </c>
      <c r="AP123" s="95" t="str">
        <f t="shared" si="8"/>
        <v/>
      </c>
      <c r="AQ123" s="120" t="str">
        <f t="shared" si="8"/>
        <v/>
      </c>
      <c r="AR123" s="37"/>
      <c r="AS123" s="233"/>
      <c r="AT123" s="37"/>
    </row>
    <row r="124" spans="2:46" ht="13.5" customHeight="1" x14ac:dyDescent="0.15">
      <c r="B124" s="294"/>
      <c r="C124" s="27" t="s">
        <v>33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71"/>
      <c r="T124" s="294"/>
      <c r="U124" s="27" t="s">
        <v>33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4"/>
      <c r="AM124" s="86" t="str">
        <f t="shared" ref="AM124:AQ187" si="9">IF(OR(X124="",F124=""),"",X124-F124)</f>
        <v/>
      </c>
      <c r="AN124" s="121" t="str">
        <f t="shared" si="9"/>
        <v/>
      </c>
      <c r="AO124" s="121" t="str">
        <f t="shared" si="8"/>
        <v/>
      </c>
      <c r="AP124" s="121" t="str">
        <f t="shared" si="8"/>
        <v/>
      </c>
      <c r="AQ124" s="87" t="str">
        <f t="shared" si="8"/>
        <v/>
      </c>
      <c r="AR124" s="37"/>
      <c r="AS124" s="233"/>
      <c r="AT124" s="37"/>
    </row>
    <row r="125" spans="2:46" ht="13.5" customHeight="1" x14ac:dyDescent="0.15">
      <c r="B125" s="294"/>
      <c r="C125" s="27" t="s">
        <v>34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71"/>
      <c r="T125" s="294"/>
      <c r="U125" s="27" t="s">
        <v>34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4"/>
      <c r="AM125" s="86" t="str">
        <f t="shared" si="9"/>
        <v/>
      </c>
      <c r="AN125" s="121" t="str">
        <f t="shared" si="9"/>
        <v/>
      </c>
      <c r="AO125" s="121" t="str">
        <f t="shared" si="8"/>
        <v/>
      </c>
      <c r="AP125" s="121" t="str">
        <f t="shared" si="8"/>
        <v/>
      </c>
      <c r="AQ125" s="87" t="str">
        <f t="shared" si="8"/>
        <v/>
      </c>
      <c r="AR125" s="37"/>
      <c r="AS125" s="233"/>
      <c r="AT125" s="37"/>
    </row>
    <row r="126" spans="2:46" ht="13.5" customHeight="1" x14ac:dyDescent="0.15">
      <c r="B126" s="294"/>
      <c r="C126" s="27" t="s">
        <v>36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71"/>
      <c r="T126" s="294"/>
      <c r="U126" s="27" t="s">
        <v>36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4"/>
      <c r="AM126" s="86" t="str">
        <f t="shared" si="9"/>
        <v/>
      </c>
      <c r="AN126" s="121" t="str">
        <f t="shared" si="9"/>
        <v/>
      </c>
      <c r="AO126" s="121" t="str">
        <f t="shared" si="8"/>
        <v/>
      </c>
      <c r="AP126" s="121" t="str">
        <f t="shared" si="8"/>
        <v/>
      </c>
      <c r="AQ126" s="87" t="str">
        <f t="shared" si="8"/>
        <v/>
      </c>
      <c r="AR126" s="37"/>
      <c r="AS126" s="233"/>
      <c r="AT126" s="37"/>
    </row>
    <row r="127" spans="2:46" ht="13.5" customHeight="1" thickBot="1" x14ac:dyDescent="0.2">
      <c r="B127" s="295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71"/>
      <c r="T127" s="295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5"/>
      <c r="AM127" s="122" t="str">
        <f t="shared" si="9"/>
        <v/>
      </c>
      <c r="AN127" s="123" t="str">
        <f t="shared" si="9"/>
        <v/>
      </c>
      <c r="AO127" s="123" t="str">
        <f t="shared" si="8"/>
        <v/>
      </c>
      <c r="AP127" s="123" t="str">
        <f t="shared" si="8"/>
        <v/>
      </c>
      <c r="AQ127" s="124" t="str">
        <f t="shared" si="8"/>
        <v/>
      </c>
      <c r="AR127" s="37"/>
      <c r="AS127" s="233"/>
      <c r="AT127" s="37"/>
    </row>
    <row r="128" spans="2:46" ht="13.5" customHeight="1" thickBot="1" x14ac:dyDescent="0.2">
      <c r="B128" s="293" t="s">
        <v>89</v>
      </c>
      <c r="C128" s="25" t="s">
        <v>32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71"/>
      <c r="T128" s="293" t="s">
        <v>89</v>
      </c>
      <c r="U128" s="25" t="s">
        <v>32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3" t="s">
        <v>89</v>
      </c>
      <c r="AM128" s="119" t="str">
        <f t="shared" si="9"/>
        <v/>
      </c>
      <c r="AN128" s="95" t="str">
        <f t="shared" si="9"/>
        <v/>
      </c>
      <c r="AO128" s="95" t="str">
        <f t="shared" si="8"/>
        <v/>
      </c>
      <c r="AP128" s="95" t="str">
        <f t="shared" si="8"/>
        <v/>
      </c>
      <c r="AQ128" s="120" t="str">
        <f t="shared" si="8"/>
        <v/>
      </c>
      <c r="AR128" s="37"/>
      <c r="AS128" s="233"/>
      <c r="AT128" s="37"/>
    </row>
    <row r="129" spans="2:46" ht="13.5" customHeight="1" x14ac:dyDescent="0.15">
      <c r="B129" s="294"/>
      <c r="C129" s="27" t="s">
        <v>33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71"/>
      <c r="T129" s="294"/>
      <c r="U129" s="27" t="s">
        <v>33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4"/>
      <c r="AM129" s="86" t="str">
        <f t="shared" si="9"/>
        <v/>
      </c>
      <c r="AN129" s="121" t="str">
        <f t="shared" si="9"/>
        <v/>
      </c>
      <c r="AO129" s="121" t="str">
        <f t="shared" si="8"/>
        <v/>
      </c>
      <c r="AP129" s="121" t="str">
        <f t="shared" si="8"/>
        <v/>
      </c>
      <c r="AQ129" s="87" t="str">
        <f t="shared" si="8"/>
        <v/>
      </c>
      <c r="AR129" s="37"/>
      <c r="AS129" s="233"/>
      <c r="AT129" s="37"/>
    </row>
    <row r="130" spans="2:46" ht="13.5" customHeight="1" x14ac:dyDescent="0.15">
      <c r="B130" s="294"/>
      <c r="C130" s="27" t="s">
        <v>34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71"/>
      <c r="T130" s="294"/>
      <c r="U130" s="27" t="s">
        <v>34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4"/>
      <c r="AM130" s="86" t="str">
        <f t="shared" si="9"/>
        <v/>
      </c>
      <c r="AN130" s="121" t="str">
        <f t="shared" si="9"/>
        <v/>
      </c>
      <c r="AO130" s="121" t="str">
        <f t="shared" si="8"/>
        <v/>
      </c>
      <c r="AP130" s="121" t="str">
        <f t="shared" si="8"/>
        <v/>
      </c>
      <c r="AQ130" s="87" t="str">
        <f t="shared" si="8"/>
        <v/>
      </c>
      <c r="AR130" s="37"/>
      <c r="AS130" s="233"/>
      <c r="AT130" s="37"/>
    </row>
    <row r="131" spans="2:46" ht="13.5" customHeight="1" x14ac:dyDescent="0.15">
      <c r="B131" s="294"/>
      <c r="C131" s="27" t="s">
        <v>36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71"/>
      <c r="T131" s="294"/>
      <c r="U131" s="27" t="s">
        <v>36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4"/>
      <c r="AM131" s="86" t="str">
        <f t="shared" si="9"/>
        <v/>
      </c>
      <c r="AN131" s="121" t="str">
        <f t="shared" si="9"/>
        <v/>
      </c>
      <c r="AO131" s="121" t="str">
        <f t="shared" si="8"/>
        <v/>
      </c>
      <c r="AP131" s="121" t="str">
        <f t="shared" si="8"/>
        <v/>
      </c>
      <c r="AQ131" s="87" t="str">
        <f t="shared" si="8"/>
        <v/>
      </c>
      <c r="AR131" s="37"/>
      <c r="AS131" s="233"/>
      <c r="AT131" s="37"/>
    </row>
    <row r="132" spans="2:46" ht="13.5" customHeight="1" thickBot="1" x14ac:dyDescent="0.2">
      <c r="B132" s="295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71"/>
      <c r="T132" s="295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5"/>
      <c r="AM132" s="122" t="str">
        <f t="shared" si="9"/>
        <v/>
      </c>
      <c r="AN132" s="123" t="str">
        <f t="shared" si="9"/>
        <v/>
      </c>
      <c r="AO132" s="123" t="str">
        <f t="shared" si="8"/>
        <v/>
      </c>
      <c r="AP132" s="123" t="str">
        <f t="shared" si="8"/>
        <v/>
      </c>
      <c r="AQ132" s="124" t="str">
        <f t="shared" si="8"/>
        <v/>
      </c>
      <c r="AR132" s="37"/>
      <c r="AS132" s="233"/>
      <c r="AT132" s="37"/>
    </row>
    <row r="133" spans="2:46" ht="13.5" customHeight="1" thickBot="1" x14ac:dyDescent="0.2">
      <c r="B133" s="293" t="s">
        <v>90</v>
      </c>
      <c r="C133" s="25" t="s">
        <v>32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71"/>
      <c r="T133" s="293" t="s">
        <v>90</v>
      </c>
      <c r="U133" s="25" t="s">
        <v>32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3" t="s">
        <v>90</v>
      </c>
      <c r="AM133" s="119" t="str">
        <f t="shared" si="9"/>
        <v/>
      </c>
      <c r="AN133" s="95" t="str">
        <f t="shared" si="9"/>
        <v/>
      </c>
      <c r="AO133" s="95" t="str">
        <f t="shared" si="8"/>
        <v/>
      </c>
      <c r="AP133" s="95" t="str">
        <f t="shared" si="8"/>
        <v/>
      </c>
      <c r="AQ133" s="120" t="str">
        <f t="shared" si="8"/>
        <v/>
      </c>
      <c r="AR133" s="37"/>
      <c r="AS133" s="233"/>
      <c r="AT133" s="37"/>
    </row>
    <row r="134" spans="2:46" ht="13.5" customHeight="1" x14ac:dyDescent="0.15">
      <c r="B134" s="294"/>
      <c r="C134" s="27" t="s">
        <v>33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71"/>
      <c r="T134" s="294"/>
      <c r="U134" s="27" t="s">
        <v>33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4"/>
      <c r="AM134" s="86" t="str">
        <f t="shared" si="9"/>
        <v/>
      </c>
      <c r="AN134" s="121" t="str">
        <f t="shared" si="9"/>
        <v/>
      </c>
      <c r="AO134" s="121" t="str">
        <f t="shared" si="8"/>
        <v/>
      </c>
      <c r="AP134" s="121" t="str">
        <f t="shared" si="8"/>
        <v/>
      </c>
      <c r="AQ134" s="87" t="str">
        <f t="shared" si="8"/>
        <v/>
      </c>
      <c r="AR134" s="37"/>
      <c r="AS134" s="233"/>
      <c r="AT134" s="37"/>
    </row>
    <row r="135" spans="2:46" ht="13.5" customHeight="1" x14ac:dyDescent="0.15">
      <c r="B135" s="294"/>
      <c r="C135" s="27" t="s">
        <v>34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71"/>
      <c r="T135" s="294"/>
      <c r="U135" s="27" t="s">
        <v>34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4"/>
      <c r="AM135" s="86" t="str">
        <f t="shared" si="9"/>
        <v/>
      </c>
      <c r="AN135" s="121" t="str">
        <f t="shared" si="9"/>
        <v/>
      </c>
      <c r="AO135" s="121" t="str">
        <f t="shared" si="8"/>
        <v/>
      </c>
      <c r="AP135" s="121" t="str">
        <f t="shared" si="8"/>
        <v/>
      </c>
      <c r="AQ135" s="87" t="str">
        <f t="shared" si="8"/>
        <v/>
      </c>
      <c r="AR135" s="37"/>
      <c r="AS135" s="233"/>
      <c r="AT135" s="37"/>
    </row>
    <row r="136" spans="2:46" ht="13.5" customHeight="1" x14ac:dyDescent="0.15">
      <c r="B136" s="294"/>
      <c r="C136" s="27" t="s">
        <v>36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71"/>
      <c r="T136" s="294"/>
      <c r="U136" s="27" t="s">
        <v>36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4"/>
      <c r="AM136" s="86" t="str">
        <f t="shared" si="9"/>
        <v/>
      </c>
      <c r="AN136" s="121" t="str">
        <f t="shared" si="9"/>
        <v/>
      </c>
      <c r="AO136" s="121" t="str">
        <f t="shared" si="8"/>
        <v/>
      </c>
      <c r="AP136" s="121" t="str">
        <f t="shared" si="8"/>
        <v/>
      </c>
      <c r="AQ136" s="87" t="str">
        <f t="shared" si="8"/>
        <v/>
      </c>
      <c r="AR136" s="37"/>
      <c r="AS136" s="233"/>
      <c r="AT136" s="37"/>
    </row>
    <row r="137" spans="2:46" ht="13.5" customHeight="1" thickBot="1" x14ac:dyDescent="0.2">
      <c r="B137" s="295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71"/>
      <c r="T137" s="295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5"/>
      <c r="AM137" s="122" t="str">
        <f t="shared" si="9"/>
        <v/>
      </c>
      <c r="AN137" s="123" t="str">
        <f t="shared" si="9"/>
        <v/>
      </c>
      <c r="AO137" s="123" t="str">
        <f t="shared" si="8"/>
        <v/>
      </c>
      <c r="AP137" s="123" t="str">
        <f t="shared" si="8"/>
        <v/>
      </c>
      <c r="AQ137" s="124" t="str">
        <f t="shared" si="8"/>
        <v/>
      </c>
      <c r="AR137" s="37"/>
      <c r="AS137" s="233"/>
      <c r="AT137" s="37"/>
    </row>
    <row r="138" spans="2:46" ht="13.5" customHeight="1" thickBot="1" x14ac:dyDescent="0.2">
      <c r="B138" s="293" t="s">
        <v>91</v>
      </c>
      <c r="C138" s="25" t="s">
        <v>32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71"/>
      <c r="T138" s="293" t="s">
        <v>91</v>
      </c>
      <c r="U138" s="25" t="s">
        <v>32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3" t="s">
        <v>91</v>
      </c>
      <c r="AM138" s="119" t="str">
        <f t="shared" si="9"/>
        <v/>
      </c>
      <c r="AN138" s="95" t="str">
        <f t="shared" si="9"/>
        <v/>
      </c>
      <c r="AO138" s="95" t="str">
        <f t="shared" si="8"/>
        <v/>
      </c>
      <c r="AP138" s="95" t="str">
        <f t="shared" si="8"/>
        <v/>
      </c>
      <c r="AQ138" s="120" t="str">
        <f t="shared" si="8"/>
        <v/>
      </c>
      <c r="AR138" s="37"/>
      <c r="AS138" s="233"/>
      <c r="AT138" s="37"/>
    </row>
    <row r="139" spans="2:46" ht="13.5" customHeight="1" x14ac:dyDescent="0.15">
      <c r="B139" s="294"/>
      <c r="C139" s="27" t="s">
        <v>33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71"/>
      <c r="T139" s="294"/>
      <c r="U139" s="27" t="s">
        <v>33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4"/>
      <c r="AM139" s="86" t="str">
        <f t="shared" si="9"/>
        <v/>
      </c>
      <c r="AN139" s="121" t="str">
        <f t="shared" si="9"/>
        <v/>
      </c>
      <c r="AO139" s="121" t="str">
        <f t="shared" si="8"/>
        <v/>
      </c>
      <c r="AP139" s="121" t="str">
        <f t="shared" si="8"/>
        <v/>
      </c>
      <c r="AQ139" s="87" t="str">
        <f t="shared" si="8"/>
        <v/>
      </c>
      <c r="AR139" s="37"/>
      <c r="AS139" s="233"/>
      <c r="AT139" s="37"/>
    </row>
    <row r="140" spans="2:46" ht="13.5" customHeight="1" x14ac:dyDescent="0.15">
      <c r="B140" s="294"/>
      <c r="C140" s="27" t="s">
        <v>34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71"/>
      <c r="T140" s="294"/>
      <c r="U140" s="27" t="s">
        <v>34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4"/>
      <c r="AM140" s="86" t="str">
        <f t="shared" si="9"/>
        <v/>
      </c>
      <c r="AN140" s="121" t="str">
        <f t="shared" si="9"/>
        <v/>
      </c>
      <c r="AO140" s="121" t="str">
        <f t="shared" si="8"/>
        <v/>
      </c>
      <c r="AP140" s="121" t="str">
        <f t="shared" si="8"/>
        <v/>
      </c>
      <c r="AQ140" s="87" t="str">
        <f t="shared" si="8"/>
        <v/>
      </c>
      <c r="AR140" s="37"/>
      <c r="AS140" s="233"/>
      <c r="AT140" s="37"/>
    </row>
    <row r="141" spans="2:46" ht="13.5" customHeight="1" x14ac:dyDescent="0.15">
      <c r="B141" s="294"/>
      <c r="C141" s="27" t="s">
        <v>36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71"/>
      <c r="T141" s="294"/>
      <c r="U141" s="27" t="s">
        <v>36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4"/>
      <c r="AM141" s="86" t="str">
        <f t="shared" si="9"/>
        <v/>
      </c>
      <c r="AN141" s="121" t="str">
        <f t="shared" si="9"/>
        <v/>
      </c>
      <c r="AO141" s="121" t="str">
        <f t="shared" si="8"/>
        <v/>
      </c>
      <c r="AP141" s="121" t="str">
        <f t="shared" si="8"/>
        <v/>
      </c>
      <c r="AQ141" s="87" t="str">
        <f t="shared" si="8"/>
        <v/>
      </c>
      <c r="AR141" s="37"/>
      <c r="AS141" s="233"/>
      <c r="AT141" s="37"/>
    </row>
    <row r="142" spans="2:46" ht="13.5" customHeight="1" thickBot="1" x14ac:dyDescent="0.2">
      <c r="B142" s="295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71"/>
      <c r="T142" s="295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5"/>
      <c r="AM142" s="122" t="str">
        <f t="shared" si="9"/>
        <v/>
      </c>
      <c r="AN142" s="123" t="str">
        <f t="shared" si="9"/>
        <v/>
      </c>
      <c r="AO142" s="123" t="str">
        <f t="shared" si="8"/>
        <v/>
      </c>
      <c r="AP142" s="123" t="str">
        <f t="shared" si="8"/>
        <v/>
      </c>
      <c r="AQ142" s="124" t="str">
        <f t="shared" si="8"/>
        <v/>
      </c>
      <c r="AR142" s="37"/>
      <c r="AS142" s="233"/>
      <c r="AT142" s="37"/>
    </row>
    <row r="143" spans="2:46" ht="13.5" customHeight="1" thickBot="1" x14ac:dyDescent="0.2">
      <c r="B143" s="293" t="s">
        <v>92</v>
      </c>
      <c r="C143" s="25" t="s">
        <v>32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71"/>
      <c r="T143" s="293" t="s">
        <v>92</v>
      </c>
      <c r="U143" s="25" t="s">
        <v>32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3" t="s">
        <v>92</v>
      </c>
      <c r="AM143" s="119" t="str">
        <f t="shared" si="9"/>
        <v/>
      </c>
      <c r="AN143" s="95" t="str">
        <f t="shared" si="9"/>
        <v/>
      </c>
      <c r="AO143" s="95" t="str">
        <f t="shared" si="8"/>
        <v/>
      </c>
      <c r="AP143" s="95" t="str">
        <f t="shared" si="8"/>
        <v/>
      </c>
      <c r="AQ143" s="120" t="str">
        <f t="shared" si="8"/>
        <v/>
      </c>
      <c r="AR143" s="37"/>
      <c r="AS143" s="233"/>
      <c r="AT143" s="37"/>
    </row>
    <row r="144" spans="2:46" ht="13.5" customHeight="1" x14ac:dyDescent="0.15">
      <c r="B144" s="294"/>
      <c r="C144" s="27" t="s">
        <v>33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71"/>
      <c r="T144" s="294"/>
      <c r="U144" s="27" t="s">
        <v>33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4"/>
      <c r="AM144" s="86" t="str">
        <f t="shared" si="9"/>
        <v/>
      </c>
      <c r="AN144" s="121" t="str">
        <f t="shared" si="9"/>
        <v/>
      </c>
      <c r="AO144" s="121" t="str">
        <f t="shared" si="8"/>
        <v/>
      </c>
      <c r="AP144" s="121" t="str">
        <f t="shared" si="8"/>
        <v/>
      </c>
      <c r="AQ144" s="87" t="str">
        <f t="shared" si="8"/>
        <v/>
      </c>
      <c r="AR144" s="37"/>
      <c r="AS144" s="233"/>
      <c r="AT144" s="37"/>
    </row>
    <row r="145" spans="2:46" ht="13.5" customHeight="1" x14ac:dyDescent="0.15">
      <c r="B145" s="294"/>
      <c r="C145" s="27" t="s">
        <v>34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71"/>
      <c r="T145" s="294"/>
      <c r="U145" s="27" t="s">
        <v>34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4"/>
      <c r="AM145" s="86" t="str">
        <f t="shared" si="9"/>
        <v/>
      </c>
      <c r="AN145" s="121" t="str">
        <f t="shared" si="9"/>
        <v/>
      </c>
      <c r="AO145" s="121" t="str">
        <f t="shared" si="8"/>
        <v/>
      </c>
      <c r="AP145" s="121" t="str">
        <f t="shared" si="8"/>
        <v/>
      </c>
      <c r="AQ145" s="87" t="str">
        <f t="shared" si="8"/>
        <v/>
      </c>
      <c r="AR145" s="37"/>
      <c r="AS145" s="233"/>
      <c r="AT145" s="37"/>
    </row>
    <row r="146" spans="2:46" ht="13.5" customHeight="1" x14ac:dyDescent="0.15">
      <c r="B146" s="294"/>
      <c r="C146" s="27" t="s">
        <v>36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71"/>
      <c r="T146" s="294"/>
      <c r="U146" s="27" t="s">
        <v>36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4"/>
      <c r="AM146" s="86" t="str">
        <f t="shared" si="9"/>
        <v/>
      </c>
      <c r="AN146" s="121" t="str">
        <f t="shared" si="9"/>
        <v/>
      </c>
      <c r="AO146" s="121" t="str">
        <f t="shared" si="8"/>
        <v/>
      </c>
      <c r="AP146" s="121" t="str">
        <f t="shared" si="8"/>
        <v/>
      </c>
      <c r="AQ146" s="87" t="str">
        <f t="shared" si="8"/>
        <v/>
      </c>
      <c r="AR146" s="37"/>
      <c r="AS146" s="233"/>
      <c r="AT146" s="37"/>
    </row>
    <row r="147" spans="2:46" ht="13.5" customHeight="1" thickBot="1" x14ac:dyDescent="0.2">
      <c r="B147" s="295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71"/>
      <c r="T147" s="295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5"/>
      <c r="AM147" s="122" t="str">
        <f t="shared" si="9"/>
        <v/>
      </c>
      <c r="AN147" s="123" t="str">
        <f t="shared" si="9"/>
        <v/>
      </c>
      <c r="AO147" s="123" t="str">
        <f t="shared" si="8"/>
        <v/>
      </c>
      <c r="AP147" s="123" t="str">
        <f t="shared" si="8"/>
        <v/>
      </c>
      <c r="AQ147" s="124" t="str">
        <f t="shared" si="8"/>
        <v/>
      </c>
      <c r="AR147" s="37"/>
      <c r="AS147" s="233"/>
      <c r="AT147" s="37"/>
    </row>
    <row r="148" spans="2:46" ht="13.5" customHeight="1" thickBot="1" x14ac:dyDescent="0.2">
      <c r="B148" s="293" t="s">
        <v>93</v>
      </c>
      <c r="C148" s="25" t="s">
        <v>32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71"/>
      <c r="T148" s="293" t="s">
        <v>93</v>
      </c>
      <c r="U148" s="25" t="s">
        <v>32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3" t="s">
        <v>93</v>
      </c>
      <c r="AM148" s="119" t="str">
        <f t="shared" si="9"/>
        <v/>
      </c>
      <c r="AN148" s="95" t="str">
        <f t="shared" si="9"/>
        <v/>
      </c>
      <c r="AO148" s="95" t="str">
        <f t="shared" si="8"/>
        <v/>
      </c>
      <c r="AP148" s="95" t="str">
        <f t="shared" si="8"/>
        <v/>
      </c>
      <c r="AQ148" s="120" t="str">
        <f t="shared" si="8"/>
        <v/>
      </c>
      <c r="AR148" s="37"/>
      <c r="AS148" s="233"/>
      <c r="AT148" s="37"/>
    </row>
    <row r="149" spans="2:46" ht="13.5" customHeight="1" x14ac:dyDescent="0.15">
      <c r="B149" s="294"/>
      <c r="C149" s="27" t="s">
        <v>33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71"/>
      <c r="T149" s="294"/>
      <c r="U149" s="27" t="s">
        <v>33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4"/>
      <c r="AM149" s="86" t="str">
        <f t="shared" si="9"/>
        <v/>
      </c>
      <c r="AN149" s="121" t="str">
        <f t="shared" si="9"/>
        <v/>
      </c>
      <c r="AO149" s="121" t="str">
        <f t="shared" si="8"/>
        <v/>
      </c>
      <c r="AP149" s="121" t="str">
        <f t="shared" si="8"/>
        <v/>
      </c>
      <c r="AQ149" s="87" t="str">
        <f t="shared" si="8"/>
        <v/>
      </c>
      <c r="AR149" s="37"/>
      <c r="AS149" s="233"/>
      <c r="AT149" s="37"/>
    </row>
    <row r="150" spans="2:46" ht="13.5" customHeight="1" x14ac:dyDescent="0.15">
      <c r="B150" s="294"/>
      <c r="C150" s="27" t="s">
        <v>34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71"/>
      <c r="T150" s="294"/>
      <c r="U150" s="27" t="s">
        <v>34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4"/>
      <c r="AM150" s="86" t="str">
        <f t="shared" si="9"/>
        <v/>
      </c>
      <c r="AN150" s="121" t="str">
        <f t="shared" si="9"/>
        <v/>
      </c>
      <c r="AO150" s="121" t="str">
        <f t="shared" si="8"/>
        <v/>
      </c>
      <c r="AP150" s="121" t="str">
        <f t="shared" si="8"/>
        <v/>
      </c>
      <c r="AQ150" s="87" t="str">
        <f t="shared" si="8"/>
        <v/>
      </c>
      <c r="AR150" s="37"/>
      <c r="AS150" s="233"/>
      <c r="AT150" s="37"/>
    </row>
    <row r="151" spans="2:46" ht="13.5" customHeight="1" x14ac:dyDescent="0.15">
      <c r="B151" s="294"/>
      <c r="C151" s="27" t="s">
        <v>36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71"/>
      <c r="T151" s="294"/>
      <c r="U151" s="27" t="s">
        <v>36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4"/>
      <c r="AM151" s="86" t="str">
        <f t="shared" si="9"/>
        <v/>
      </c>
      <c r="AN151" s="121" t="str">
        <f t="shared" si="9"/>
        <v/>
      </c>
      <c r="AO151" s="121" t="str">
        <f t="shared" si="8"/>
        <v/>
      </c>
      <c r="AP151" s="121" t="str">
        <f t="shared" si="8"/>
        <v/>
      </c>
      <c r="AQ151" s="87" t="str">
        <f t="shared" si="8"/>
        <v/>
      </c>
      <c r="AR151" s="37"/>
      <c r="AS151" s="233"/>
      <c r="AT151" s="37"/>
    </row>
    <row r="152" spans="2:46" ht="13.5" customHeight="1" thickBot="1" x14ac:dyDescent="0.2">
      <c r="B152" s="295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71"/>
      <c r="T152" s="295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5"/>
      <c r="AM152" s="122" t="str">
        <f t="shared" si="9"/>
        <v/>
      </c>
      <c r="AN152" s="123" t="str">
        <f t="shared" si="9"/>
        <v/>
      </c>
      <c r="AO152" s="123" t="str">
        <f t="shared" si="8"/>
        <v/>
      </c>
      <c r="AP152" s="123" t="str">
        <f t="shared" si="8"/>
        <v/>
      </c>
      <c r="AQ152" s="124" t="str">
        <f t="shared" si="8"/>
        <v/>
      </c>
      <c r="AR152" s="37"/>
      <c r="AS152" s="233"/>
      <c r="AT152" s="37"/>
    </row>
    <row r="153" spans="2:46" ht="13.5" customHeight="1" thickBot="1" x14ac:dyDescent="0.2">
      <c r="B153" s="293" t="s">
        <v>94</v>
      </c>
      <c r="C153" s="25" t="s">
        <v>32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71"/>
      <c r="T153" s="293" t="s">
        <v>94</v>
      </c>
      <c r="U153" s="25" t="s">
        <v>32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3" t="s">
        <v>94</v>
      </c>
      <c r="AM153" s="119" t="str">
        <f t="shared" si="9"/>
        <v/>
      </c>
      <c r="AN153" s="95" t="str">
        <f t="shared" si="9"/>
        <v/>
      </c>
      <c r="AO153" s="95" t="str">
        <f t="shared" si="8"/>
        <v/>
      </c>
      <c r="AP153" s="95" t="str">
        <f t="shared" si="8"/>
        <v/>
      </c>
      <c r="AQ153" s="120" t="str">
        <f t="shared" si="8"/>
        <v/>
      </c>
      <c r="AR153" s="37"/>
      <c r="AS153" s="233"/>
      <c r="AT153" s="37"/>
    </row>
    <row r="154" spans="2:46" ht="13.5" customHeight="1" x14ac:dyDescent="0.15">
      <c r="B154" s="294"/>
      <c r="C154" s="27" t="s">
        <v>33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71"/>
      <c r="T154" s="294"/>
      <c r="U154" s="27" t="s">
        <v>33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4"/>
      <c r="AM154" s="86" t="str">
        <f t="shared" si="9"/>
        <v/>
      </c>
      <c r="AN154" s="121" t="str">
        <f t="shared" si="9"/>
        <v/>
      </c>
      <c r="AO154" s="121" t="str">
        <f t="shared" si="8"/>
        <v/>
      </c>
      <c r="AP154" s="121" t="str">
        <f t="shared" si="8"/>
        <v/>
      </c>
      <c r="AQ154" s="87" t="str">
        <f t="shared" si="8"/>
        <v/>
      </c>
      <c r="AR154" s="37"/>
      <c r="AS154" s="233"/>
      <c r="AT154" s="37"/>
    </row>
    <row r="155" spans="2:46" ht="13.5" customHeight="1" x14ac:dyDescent="0.15">
      <c r="B155" s="294"/>
      <c r="C155" s="27" t="s">
        <v>34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71"/>
      <c r="T155" s="294"/>
      <c r="U155" s="27" t="s">
        <v>34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4"/>
      <c r="AM155" s="86" t="str">
        <f t="shared" si="9"/>
        <v/>
      </c>
      <c r="AN155" s="121" t="str">
        <f t="shared" si="9"/>
        <v/>
      </c>
      <c r="AO155" s="121" t="str">
        <f t="shared" si="8"/>
        <v/>
      </c>
      <c r="AP155" s="121" t="str">
        <f t="shared" si="8"/>
        <v/>
      </c>
      <c r="AQ155" s="87" t="str">
        <f t="shared" si="8"/>
        <v/>
      </c>
      <c r="AR155" s="37"/>
      <c r="AS155" s="233"/>
      <c r="AT155" s="37"/>
    </row>
    <row r="156" spans="2:46" ht="13.5" customHeight="1" x14ac:dyDescent="0.15">
      <c r="B156" s="294"/>
      <c r="C156" s="27" t="s">
        <v>36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71"/>
      <c r="T156" s="294"/>
      <c r="U156" s="27" t="s">
        <v>36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4"/>
      <c r="AM156" s="86" t="str">
        <f t="shared" si="9"/>
        <v/>
      </c>
      <c r="AN156" s="121" t="str">
        <f t="shared" si="9"/>
        <v/>
      </c>
      <c r="AO156" s="121" t="str">
        <f t="shared" si="8"/>
        <v/>
      </c>
      <c r="AP156" s="121" t="str">
        <f t="shared" si="8"/>
        <v/>
      </c>
      <c r="AQ156" s="87" t="str">
        <f t="shared" si="8"/>
        <v/>
      </c>
      <c r="AR156" s="37"/>
      <c r="AS156" s="233"/>
      <c r="AT156" s="37"/>
    </row>
    <row r="157" spans="2:46" ht="13.5" customHeight="1" thickBot="1" x14ac:dyDescent="0.2">
      <c r="B157" s="295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71"/>
      <c r="T157" s="295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5"/>
      <c r="AM157" s="122" t="str">
        <f t="shared" si="9"/>
        <v/>
      </c>
      <c r="AN157" s="123" t="str">
        <f t="shared" si="9"/>
        <v/>
      </c>
      <c r="AO157" s="123" t="str">
        <f t="shared" si="8"/>
        <v/>
      </c>
      <c r="AP157" s="123" t="str">
        <f t="shared" si="8"/>
        <v/>
      </c>
      <c r="AQ157" s="124" t="str">
        <f t="shared" si="8"/>
        <v/>
      </c>
      <c r="AR157" s="37"/>
      <c r="AS157" s="233"/>
      <c r="AT157" s="37"/>
    </row>
    <row r="158" spans="2:46" ht="13.5" customHeight="1" thickBot="1" x14ac:dyDescent="0.2">
      <c r="B158" s="293" t="s">
        <v>95</v>
      </c>
      <c r="C158" s="25" t="s">
        <v>32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71"/>
      <c r="T158" s="293" t="s">
        <v>95</v>
      </c>
      <c r="U158" s="25" t="s">
        <v>32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3" t="s">
        <v>95</v>
      </c>
      <c r="AM158" s="119" t="str">
        <f t="shared" si="9"/>
        <v/>
      </c>
      <c r="AN158" s="95" t="str">
        <f t="shared" si="9"/>
        <v/>
      </c>
      <c r="AO158" s="95" t="str">
        <f t="shared" si="8"/>
        <v/>
      </c>
      <c r="AP158" s="95" t="str">
        <f t="shared" si="8"/>
        <v/>
      </c>
      <c r="AQ158" s="120" t="str">
        <f t="shared" si="8"/>
        <v/>
      </c>
      <c r="AR158" s="37"/>
      <c r="AS158" s="233"/>
      <c r="AT158" s="37"/>
    </row>
    <row r="159" spans="2:46" ht="13.5" customHeight="1" x14ac:dyDescent="0.15">
      <c r="B159" s="294"/>
      <c r="C159" s="27" t="s">
        <v>33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71"/>
      <c r="T159" s="294"/>
      <c r="U159" s="27" t="s">
        <v>33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4"/>
      <c r="AM159" s="86" t="str">
        <f t="shared" si="9"/>
        <v/>
      </c>
      <c r="AN159" s="121" t="str">
        <f t="shared" si="9"/>
        <v/>
      </c>
      <c r="AO159" s="121" t="str">
        <f t="shared" si="8"/>
        <v/>
      </c>
      <c r="AP159" s="121" t="str">
        <f t="shared" si="8"/>
        <v/>
      </c>
      <c r="AQ159" s="87" t="str">
        <f t="shared" si="8"/>
        <v/>
      </c>
      <c r="AR159" s="37"/>
      <c r="AS159" s="233"/>
      <c r="AT159" s="37"/>
    </row>
    <row r="160" spans="2:46" ht="13.5" customHeight="1" x14ac:dyDescent="0.15">
      <c r="B160" s="294"/>
      <c r="C160" s="27" t="s">
        <v>34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71"/>
      <c r="T160" s="294"/>
      <c r="U160" s="27" t="s">
        <v>34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4"/>
      <c r="AM160" s="86" t="str">
        <f t="shared" si="9"/>
        <v/>
      </c>
      <c r="AN160" s="121" t="str">
        <f t="shared" si="9"/>
        <v/>
      </c>
      <c r="AO160" s="121" t="str">
        <f t="shared" si="8"/>
        <v/>
      </c>
      <c r="AP160" s="121" t="str">
        <f t="shared" si="8"/>
        <v/>
      </c>
      <c r="AQ160" s="87" t="str">
        <f t="shared" si="8"/>
        <v/>
      </c>
      <c r="AR160" s="37"/>
      <c r="AS160" s="233"/>
      <c r="AT160" s="37"/>
    </row>
    <row r="161" spans="2:46" ht="13.5" customHeight="1" x14ac:dyDescent="0.15">
      <c r="B161" s="294"/>
      <c r="C161" s="27" t="s">
        <v>36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71"/>
      <c r="T161" s="294"/>
      <c r="U161" s="27" t="s">
        <v>36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4"/>
      <c r="AM161" s="86" t="str">
        <f t="shared" si="9"/>
        <v/>
      </c>
      <c r="AN161" s="121" t="str">
        <f t="shared" si="9"/>
        <v/>
      </c>
      <c r="AO161" s="121" t="str">
        <f t="shared" si="8"/>
        <v/>
      </c>
      <c r="AP161" s="121" t="str">
        <f t="shared" si="8"/>
        <v/>
      </c>
      <c r="AQ161" s="87" t="str">
        <f t="shared" si="8"/>
        <v/>
      </c>
      <c r="AR161" s="37"/>
      <c r="AS161" s="233"/>
      <c r="AT161" s="37"/>
    </row>
    <row r="162" spans="2:46" ht="13.5" customHeight="1" thickBot="1" x14ac:dyDescent="0.2">
      <c r="B162" s="295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71"/>
      <c r="T162" s="295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5"/>
      <c r="AM162" s="122" t="str">
        <f t="shared" si="9"/>
        <v/>
      </c>
      <c r="AN162" s="123" t="str">
        <f t="shared" si="9"/>
        <v/>
      </c>
      <c r="AO162" s="123" t="str">
        <f t="shared" si="8"/>
        <v/>
      </c>
      <c r="AP162" s="123" t="str">
        <f t="shared" si="8"/>
        <v/>
      </c>
      <c r="AQ162" s="124" t="str">
        <f t="shared" si="8"/>
        <v/>
      </c>
      <c r="AR162" s="37"/>
      <c r="AS162" s="233"/>
      <c r="AT162" s="37"/>
    </row>
    <row r="163" spans="2:46" ht="13.5" customHeight="1" thickBot="1" x14ac:dyDescent="0.2">
      <c r="B163" s="293" t="s">
        <v>96</v>
      </c>
      <c r="C163" s="25" t="s">
        <v>32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71"/>
      <c r="T163" s="293" t="s">
        <v>96</v>
      </c>
      <c r="U163" s="25" t="s">
        <v>32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3" t="s">
        <v>96</v>
      </c>
      <c r="AM163" s="119" t="str">
        <f t="shared" si="9"/>
        <v/>
      </c>
      <c r="AN163" s="95" t="str">
        <f t="shared" si="9"/>
        <v/>
      </c>
      <c r="AO163" s="95" t="str">
        <f t="shared" si="8"/>
        <v/>
      </c>
      <c r="AP163" s="95" t="str">
        <f t="shared" si="8"/>
        <v/>
      </c>
      <c r="AQ163" s="120" t="str">
        <f t="shared" si="8"/>
        <v/>
      </c>
      <c r="AR163" s="37"/>
      <c r="AS163" s="233"/>
      <c r="AT163" s="37"/>
    </row>
    <row r="164" spans="2:46" ht="13.5" customHeight="1" x14ac:dyDescent="0.15">
      <c r="B164" s="294"/>
      <c r="C164" s="27" t="s">
        <v>33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71"/>
      <c r="T164" s="294"/>
      <c r="U164" s="27" t="s">
        <v>33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4"/>
      <c r="AM164" s="86" t="str">
        <f t="shared" si="9"/>
        <v/>
      </c>
      <c r="AN164" s="121" t="str">
        <f t="shared" si="9"/>
        <v/>
      </c>
      <c r="AO164" s="121" t="str">
        <f t="shared" si="8"/>
        <v/>
      </c>
      <c r="AP164" s="121" t="str">
        <f t="shared" si="8"/>
        <v/>
      </c>
      <c r="AQ164" s="87" t="str">
        <f t="shared" si="8"/>
        <v/>
      </c>
      <c r="AR164" s="37"/>
      <c r="AS164" s="233"/>
      <c r="AT164" s="37"/>
    </row>
    <row r="165" spans="2:46" ht="13.5" customHeight="1" x14ac:dyDescent="0.15">
      <c r="B165" s="294"/>
      <c r="C165" s="27" t="s">
        <v>34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71"/>
      <c r="T165" s="294"/>
      <c r="U165" s="27" t="s">
        <v>34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4"/>
      <c r="AM165" s="86" t="str">
        <f t="shared" si="9"/>
        <v/>
      </c>
      <c r="AN165" s="121" t="str">
        <f t="shared" si="9"/>
        <v/>
      </c>
      <c r="AO165" s="121" t="str">
        <f t="shared" si="8"/>
        <v/>
      </c>
      <c r="AP165" s="121" t="str">
        <f t="shared" si="8"/>
        <v/>
      </c>
      <c r="AQ165" s="87" t="str">
        <f t="shared" si="8"/>
        <v/>
      </c>
      <c r="AR165" s="37"/>
      <c r="AS165" s="233"/>
      <c r="AT165" s="37"/>
    </row>
    <row r="166" spans="2:46" ht="13.5" customHeight="1" x14ac:dyDescent="0.15">
      <c r="B166" s="294"/>
      <c r="C166" s="27" t="s">
        <v>36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71"/>
      <c r="T166" s="294"/>
      <c r="U166" s="27" t="s">
        <v>36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4"/>
      <c r="AM166" s="86" t="str">
        <f t="shared" si="9"/>
        <v/>
      </c>
      <c r="AN166" s="121" t="str">
        <f t="shared" si="9"/>
        <v/>
      </c>
      <c r="AO166" s="121" t="str">
        <f t="shared" si="8"/>
        <v/>
      </c>
      <c r="AP166" s="121" t="str">
        <f t="shared" si="8"/>
        <v/>
      </c>
      <c r="AQ166" s="87" t="str">
        <f t="shared" si="8"/>
        <v/>
      </c>
      <c r="AR166" s="37"/>
      <c r="AS166" s="233"/>
      <c r="AT166" s="37"/>
    </row>
    <row r="167" spans="2:46" ht="13.5" customHeight="1" thickBot="1" x14ac:dyDescent="0.2">
      <c r="B167" s="295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71"/>
      <c r="T167" s="295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5"/>
      <c r="AM167" s="122" t="str">
        <f t="shared" si="9"/>
        <v/>
      </c>
      <c r="AN167" s="123" t="str">
        <f t="shared" si="9"/>
        <v/>
      </c>
      <c r="AO167" s="123" t="str">
        <f t="shared" si="8"/>
        <v/>
      </c>
      <c r="AP167" s="123" t="str">
        <f t="shared" si="8"/>
        <v/>
      </c>
      <c r="AQ167" s="124" t="str">
        <f t="shared" si="8"/>
        <v/>
      </c>
      <c r="AR167" s="37"/>
      <c r="AS167" s="233"/>
      <c r="AT167" s="37"/>
    </row>
    <row r="168" spans="2:46" ht="13.5" customHeight="1" thickBot="1" x14ac:dyDescent="0.2">
      <c r="B168" s="293" t="s">
        <v>97</v>
      </c>
      <c r="C168" s="25" t="s">
        <v>32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71"/>
      <c r="T168" s="293" t="s">
        <v>97</v>
      </c>
      <c r="U168" s="25" t="s">
        <v>32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3" t="s">
        <v>97</v>
      </c>
      <c r="AM168" s="119" t="str">
        <f t="shared" si="9"/>
        <v/>
      </c>
      <c r="AN168" s="95" t="str">
        <f t="shared" si="9"/>
        <v/>
      </c>
      <c r="AO168" s="95" t="str">
        <f t="shared" si="8"/>
        <v/>
      </c>
      <c r="AP168" s="95" t="str">
        <f t="shared" si="8"/>
        <v/>
      </c>
      <c r="AQ168" s="120" t="str">
        <f t="shared" si="8"/>
        <v/>
      </c>
      <c r="AR168" s="37"/>
      <c r="AS168" s="233"/>
      <c r="AT168" s="37"/>
    </row>
    <row r="169" spans="2:46" ht="13.5" customHeight="1" x14ac:dyDescent="0.15">
      <c r="B169" s="294"/>
      <c r="C169" s="27" t="s">
        <v>33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71"/>
      <c r="T169" s="294"/>
      <c r="U169" s="27" t="s">
        <v>33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4"/>
      <c r="AM169" s="86" t="str">
        <f t="shared" si="9"/>
        <v/>
      </c>
      <c r="AN169" s="121" t="str">
        <f t="shared" si="9"/>
        <v/>
      </c>
      <c r="AO169" s="121" t="str">
        <f t="shared" si="8"/>
        <v/>
      </c>
      <c r="AP169" s="121" t="str">
        <f t="shared" si="8"/>
        <v/>
      </c>
      <c r="AQ169" s="87" t="str">
        <f t="shared" si="8"/>
        <v/>
      </c>
      <c r="AR169" s="37"/>
      <c r="AS169" s="233"/>
      <c r="AT169" s="37"/>
    </row>
    <row r="170" spans="2:46" ht="13.5" customHeight="1" x14ac:dyDescent="0.15">
      <c r="B170" s="294"/>
      <c r="C170" s="27" t="s">
        <v>34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71"/>
      <c r="T170" s="294"/>
      <c r="U170" s="27" t="s">
        <v>34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4"/>
      <c r="AM170" s="86" t="str">
        <f t="shared" si="9"/>
        <v/>
      </c>
      <c r="AN170" s="121" t="str">
        <f t="shared" si="9"/>
        <v/>
      </c>
      <c r="AO170" s="121" t="str">
        <f t="shared" si="8"/>
        <v/>
      </c>
      <c r="AP170" s="121" t="str">
        <f t="shared" si="8"/>
        <v/>
      </c>
      <c r="AQ170" s="87" t="str">
        <f t="shared" si="8"/>
        <v/>
      </c>
      <c r="AR170" s="37"/>
      <c r="AS170" s="233"/>
      <c r="AT170" s="37"/>
    </row>
    <row r="171" spans="2:46" ht="13.5" customHeight="1" x14ac:dyDescent="0.15">
      <c r="B171" s="294"/>
      <c r="C171" s="27" t="s">
        <v>36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71"/>
      <c r="T171" s="294"/>
      <c r="U171" s="27" t="s">
        <v>36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4"/>
      <c r="AM171" s="86" t="str">
        <f t="shared" si="9"/>
        <v/>
      </c>
      <c r="AN171" s="121" t="str">
        <f t="shared" si="9"/>
        <v/>
      </c>
      <c r="AO171" s="121" t="str">
        <f t="shared" si="8"/>
        <v/>
      </c>
      <c r="AP171" s="121" t="str">
        <f t="shared" si="8"/>
        <v/>
      </c>
      <c r="AQ171" s="87" t="str">
        <f t="shared" si="8"/>
        <v/>
      </c>
      <c r="AR171" s="37"/>
      <c r="AS171" s="233"/>
      <c r="AT171" s="37"/>
    </row>
    <row r="172" spans="2:46" ht="13.5" customHeight="1" thickBot="1" x14ac:dyDescent="0.2">
      <c r="B172" s="295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71"/>
      <c r="T172" s="295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5"/>
      <c r="AM172" s="122" t="str">
        <f t="shared" si="9"/>
        <v/>
      </c>
      <c r="AN172" s="123" t="str">
        <f t="shared" si="9"/>
        <v/>
      </c>
      <c r="AO172" s="123" t="str">
        <f t="shared" si="8"/>
        <v/>
      </c>
      <c r="AP172" s="123" t="str">
        <f t="shared" si="8"/>
        <v/>
      </c>
      <c r="AQ172" s="124" t="str">
        <f t="shared" si="8"/>
        <v/>
      </c>
      <c r="AR172" s="37"/>
      <c r="AS172" s="233"/>
      <c r="AT172" s="37"/>
    </row>
    <row r="173" spans="2:46" ht="13.5" customHeight="1" thickBot="1" x14ac:dyDescent="0.2">
      <c r="B173" s="293" t="s">
        <v>98</v>
      </c>
      <c r="C173" s="25" t="s">
        <v>32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71"/>
      <c r="T173" s="293" t="s">
        <v>98</v>
      </c>
      <c r="U173" s="25" t="s">
        <v>32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3" t="s">
        <v>98</v>
      </c>
      <c r="AM173" s="119" t="str">
        <f t="shared" si="9"/>
        <v/>
      </c>
      <c r="AN173" s="95" t="str">
        <f t="shared" si="9"/>
        <v/>
      </c>
      <c r="AO173" s="95" t="str">
        <f t="shared" si="8"/>
        <v/>
      </c>
      <c r="AP173" s="95" t="str">
        <f t="shared" si="8"/>
        <v/>
      </c>
      <c r="AQ173" s="120" t="str">
        <f t="shared" si="8"/>
        <v/>
      </c>
      <c r="AR173" s="37"/>
      <c r="AS173" s="233"/>
      <c r="AT173" s="37"/>
    </row>
    <row r="174" spans="2:46" ht="13.5" customHeight="1" x14ac:dyDescent="0.15">
      <c r="B174" s="294"/>
      <c r="C174" s="27" t="s">
        <v>33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71"/>
      <c r="T174" s="294"/>
      <c r="U174" s="27" t="s">
        <v>33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4"/>
      <c r="AM174" s="86" t="str">
        <f t="shared" si="9"/>
        <v/>
      </c>
      <c r="AN174" s="121" t="str">
        <f t="shared" si="9"/>
        <v/>
      </c>
      <c r="AO174" s="121" t="str">
        <f t="shared" si="8"/>
        <v/>
      </c>
      <c r="AP174" s="121" t="str">
        <f t="shared" si="8"/>
        <v/>
      </c>
      <c r="AQ174" s="87" t="str">
        <f t="shared" si="8"/>
        <v/>
      </c>
      <c r="AR174" s="37"/>
      <c r="AS174" s="233"/>
      <c r="AT174" s="37"/>
    </row>
    <row r="175" spans="2:46" ht="13.5" customHeight="1" x14ac:dyDescent="0.15">
      <c r="B175" s="294"/>
      <c r="C175" s="27" t="s">
        <v>34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71"/>
      <c r="T175" s="294"/>
      <c r="U175" s="27" t="s">
        <v>34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4"/>
      <c r="AM175" s="86" t="str">
        <f t="shared" si="9"/>
        <v/>
      </c>
      <c r="AN175" s="121" t="str">
        <f t="shared" si="9"/>
        <v/>
      </c>
      <c r="AO175" s="121" t="str">
        <f t="shared" si="8"/>
        <v/>
      </c>
      <c r="AP175" s="121" t="str">
        <f t="shared" si="8"/>
        <v/>
      </c>
      <c r="AQ175" s="87" t="str">
        <f t="shared" si="8"/>
        <v/>
      </c>
      <c r="AR175" s="37"/>
      <c r="AS175" s="233"/>
      <c r="AT175" s="37"/>
    </row>
    <row r="176" spans="2:46" ht="13.5" customHeight="1" x14ac:dyDescent="0.15">
      <c r="B176" s="294"/>
      <c r="C176" s="27" t="s">
        <v>36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71"/>
      <c r="T176" s="294"/>
      <c r="U176" s="27" t="s">
        <v>36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4"/>
      <c r="AM176" s="86" t="str">
        <f t="shared" si="9"/>
        <v/>
      </c>
      <c r="AN176" s="121" t="str">
        <f t="shared" si="9"/>
        <v/>
      </c>
      <c r="AO176" s="121" t="str">
        <f t="shared" si="8"/>
        <v/>
      </c>
      <c r="AP176" s="121" t="str">
        <f t="shared" si="8"/>
        <v/>
      </c>
      <c r="AQ176" s="87" t="str">
        <f t="shared" si="8"/>
        <v/>
      </c>
      <c r="AR176" s="37"/>
      <c r="AS176" s="233"/>
      <c r="AT176" s="37"/>
    </row>
    <row r="177" spans="2:46" ht="13.5" customHeight="1" thickBot="1" x14ac:dyDescent="0.2">
      <c r="B177" s="295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71"/>
      <c r="T177" s="295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5"/>
      <c r="AM177" s="122" t="str">
        <f t="shared" si="9"/>
        <v/>
      </c>
      <c r="AN177" s="123" t="str">
        <f t="shared" si="9"/>
        <v/>
      </c>
      <c r="AO177" s="123" t="str">
        <f t="shared" si="8"/>
        <v/>
      </c>
      <c r="AP177" s="123" t="str">
        <f t="shared" si="8"/>
        <v/>
      </c>
      <c r="AQ177" s="124" t="str">
        <f t="shared" si="8"/>
        <v/>
      </c>
      <c r="AR177" s="37"/>
      <c r="AS177" s="233"/>
      <c r="AT177" s="37"/>
    </row>
    <row r="178" spans="2:46" ht="13.5" customHeight="1" thickBot="1" x14ac:dyDescent="0.2">
      <c r="B178" s="293" t="s">
        <v>99</v>
      </c>
      <c r="C178" s="25" t="s">
        <v>32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71"/>
      <c r="T178" s="293" t="s">
        <v>99</v>
      </c>
      <c r="U178" s="25" t="s">
        <v>32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3" t="s">
        <v>99</v>
      </c>
      <c r="AM178" s="119" t="str">
        <f t="shared" si="9"/>
        <v/>
      </c>
      <c r="AN178" s="95" t="str">
        <f t="shared" si="9"/>
        <v/>
      </c>
      <c r="AO178" s="95" t="str">
        <f t="shared" si="8"/>
        <v/>
      </c>
      <c r="AP178" s="95" t="str">
        <f t="shared" si="8"/>
        <v/>
      </c>
      <c r="AQ178" s="120" t="str">
        <f t="shared" si="8"/>
        <v/>
      </c>
      <c r="AR178" s="37"/>
      <c r="AS178" s="233"/>
      <c r="AT178" s="37"/>
    </row>
    <row r="179" spans="2:46" ht="13.5" customHeight="1" x14ac:dyDescent="0.15">
      <c r="B179" s="294"/>
      <c r="C179" s="27" t="s">
        <v>33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71"/>
      <c r="T179" s="294"/>
      <c r="U179" s="27" t="s">
        <v>33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4"/>
      <c r="AM179" s="86" t="str">
        <f t="shared" si="9"/>
        <v/>
      </c>
      <c r="AN179" s="121" t="str">
        <f t="shared" si="9"/>
        <v/>
      </c>
      <c r="AO179" s="121" t="str">
        <f t="shared" si="8"/>
        <v/>
      </c>
      <c r="AP179" s="121" t="str">
        <f t="shared" si="8"/>
        <v/>
      </c>
      <c r="AQ179" s="87" t="str">
        <f t="shared" si="8"/>
        <v/>
      </c>
      <c r="AR179" s="37"/>
      <c r="AS179" s="233"/>
      <c r="AT179" s="37"/>
    </row>
    <row r="180" spans="2:46" ht="13.5" customHeight="1" x14ac:dyDescent="0.15">
      <c r="B180" s="294"/>
      <c r="C180" s="27" t="s">
        <v>34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71"/>
      <c r="T180" s="294"/>
      <c r="U180" s="27" t="s">
        <v>34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4"/>
      <c r="AM180" s="86" t="str">
        <f t="shared" si="9"/>
        <v/>
      </c>
      <c r="AN180" s="121" t="str">
        <f t="shared" si="9"/>
        <v/>
      </c>
      <c r="AO180" s="121" t="str">
        <f t="shared" si="8"/>
        <v/>
      </c>
      <c r="AP180" s="121" t="str">
        <f t="shared" si="8"/>
        <v/>
      </c>
      <c r="AQ180" s="87" t="str">
        <f t="shared" si="8"/>
        <v/>
      </c>
      <c r="AR180" s="37"/>
      <c r="AS180" s="233"/>
      <c r="AT180" s="37"/>
    </row>
    <row r="181" spans="2:46" ht="13.5" customHeight="1" x14ac:dyDescent="0.15">
      <c r="B181" s="294"/>
      <c r="C181" s="27" t="s">
        <v>36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71"/>
      <c r="T181" s="294"/>
      <c r="U181" s="27" t="s">
        <v>36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4"/>
      <c r="AM181" s="86" t="str">
        <f t="shared" si="9"/>
        <v/>
      </c>
      <c r="AN181" s="121" t="str">
        <f t="shared" si="9"/>
        <v/>
      </c>
      <c r="AO181" s="121" t="str">
        <f t="shared" si="8"/>
        <v/>
      </c>
      <c r="AP181" s="121" t="str">
        <f t="shared" si="8"/>
        <v/>
      </c>
      <c r="AQ181" s="87" t="str">
        <f t="shared" si="8"/>
        <v/>
      </c>
      <c r="AR181" s="37"/>
      <c r="AS181" s="233"/>
      <c r="AT181" s="37"/>
    </row>
    <row r="182" spans="2:46" ht="13.5" customHeight="1" thickBot="1" x14ac:dyDescent="0.2">
      <c r="B182" s="295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71"/>
      <c r="T182" s="295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5"/>
      <c r="AM182" s="122" t="str">
        <f t="shared" si="9"/>
        <v/>
      </c>
      <c r="AN182" s="123" t="str">
        <f t="shared" si="9"/>
        <v/>
      </c>
      <c r="AO182" s="123" t="str">
        <f t="shared" si="8"/>
        <v/>
      </c>
      <c r="AP182" s="123" t="str">
        <f t="shared" si="8"/>
        <v/>
      </c>
      <c r="AQ182" s="124" t="str">
        <f t="shared" si="8"/>
        <v/>
      </c>
      <c r="AR182" s="37"/>
      <c r="AS182" s="233"/>
      <c r="AT182" s="37"/>
    </row>
    <row r="183" spans="2:46" ht="13.5" customHeight="1" thickBot="1" x14ac:dyDescent="0.2">
      <c r="B183" s="293" t="s">
        <v>100</v>
      </c>
      <c r="C183" s="25" t="s">
        <v>32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71"/>
      <c r="T183" s="293" t="s">
        <v>100</v>
      </c>
      <c r="U183" s="25" t="s">
        <v>32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3" t="s">
        <v>100</v>
      </c>
      <c r="AM183" s="119" t="str">
        <f t="shared" si="9"/>
        <v/>
      </c>
      <c r="AN183" s="95" t="str">
        <f t="shared" si="9"/>
        <v/>
      </c>
      <c r="AO183" s="95" t="str">
        <f t="shared" si="8"/>
        <v/>
      </c>
      <c r="AP183" s="95" t="str">
        <f t="shared" si="8"/>
        <v/>
      </c>
      <c r="AQ183" s="120" t="str">
        <f t="shared" si="8"/>
        <v/>
      </c>
      <c r="AR183" s="37"/>
      <c r="AS183" s="233"/>
      <c r="AT183" s="37"/>
    </row>
    <row r="184" spans="2:46" ht="13.5" customHeight="1" x14ac:dyDescent="0.15">
      <c r="B184" s="294"/>
      <c r="C184" s="27" t="s">
        <v>33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71"/>
      <c r="T184" s="294"/>
      <c r="U184" s="27" t="s">
        <v>33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4"/>
      <c r="AM184" s="86" t="str">
        <f t="shared" si="9"/>
        <v/>
      </c>
      <c r="AN184" s="121" t="str">
        <f t="shared" si="9"/>
        <v/>
      </c>
      <c r="AO184" s="121" t="str">
        <f t="shared" si="8"/>
        <v/>
      </c>
      <c r="AP184" s="121" t="str">
        <f t="shared" si="8"/>
        <v/>
      </c>
      <c r="AQ184" s="87" t="str">
        <f t="shared" si="8"/>
        <v/>
      </c>
      <c r="AR184" s="37"/>
      <c r="AS184" s="233"/>
      <c r="AT184" s="37"/>
    </row>
    <row r="185" spans="2:46" ht="13.5" customHeight="1" x14ac:dyDescent="0.15">
      <c r="B185" s="294"/>
      <c r="C185" s="27" t="s">
        <v>34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71"/>
      <c r="T185" s="294"/>
      <c r="U185" s="27" t="s">
        <v>34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4"/>
      <c r="AM185" s="86" t="str">
        <f t="shared" si="9"/>
        <v/>
      </c>
      <c r="AN185" s="121" t="str">
        <f t="shared" si="9"/>
        <v/>
      </c>
      <c r="AO185" s="121" t="str">
        <f t="shared" si="8"/>
        <v/>
      </c>
      <c r="AP185" s="121" t="str">
        <f t="shared" si="8"/>
        <v/>
      </c>
      <c r="AQ185" s="87" t="str">
        <f t="shared" si="8"/>
        <v/>
      </c>
      <c r="AR185" s="37"/>
      <c r="AS185" s="233"/>
      <c r="AT185" s="37"/>
    </row>
    <row r="186" spans="2:46" ht="13.5" customHeight="1" x14ac:dyDescent="0.15">
      <c r="B186" s="294"/>
      <c r="C186" s="27" t="s">
        <v>36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71"/>
      <c r="T186" s="294"/>
      <c r="U186" s="27" t="s">
        <v>36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4"/>
      <c r="AM186" s="86" t="str">
        <f t="shared" si="9"/>
        <v/>
      </c>
      <c r="AN186" s="121" t="str">
        <f t="shared" si="9"/>
        <v/>
      </c>
      <c r="AO186" s="121" t="str">
        <f t="shared" si="8"/>
        <v/>
      </c>
      <c r="AP186" s="121" t="str">
        <f t="shared" si="8"/>
        <v/>
      </c>
      <c r="AQ186" s="87" t="str">
        <f t="shared" si="8"/>
        <v/>
      </c>
      <c r="AR186" s="37"/>
      <c r="AS186" s="233"/>
      <c r="AT186" s="37"/>
    </row>
    <row r="187" spans="2:46" ht="13.5" customHeight="1" thickBot="1" x14ac:dyDescent="0.2">
      <c r="B187" s="295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71"/>
      <c r="T187" s="295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5"/>
      <c r="AM187" s="122" t="str">
        <f t="shared" si="9"/>
        <v/>
      </c>
      <c r="AN187" s="123" t="str">
        <f t="shared" si="9"/>
        <v/>
      </c>
      <c r="AO187" s="123" t="str">
        <f t="shared" si="9"/>
        <v/>
      </c>
      <c r="AP187" s="123" t="str">
        <f t="shared" si="9"/>
        <v/>
      </c>
      <c r="AQ187" s="124" t="str">
        <f t="shared" si="9"/>
        <v/>
      </c>
      <c r="AR187" s="37"/>
      <c r="AS187" s="233"/>
      <c r="AT187" s="37"/>
    </row>
    <row r="188" spans="2:46" ht="13.5" customHeight="1" thickBot="1" x14ac:dyDescent="0.2">
      <c r="B188" s="293" t="s">
        <v>101</v>
      </c>
      <c r="C188" s="25" t="s">
        <v>32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71"/>
      <c r="T188" s="293" t="s">
        <v>101</v>
      </c>
      <c r="U188" s="25" t="s">
        <v>32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3" t="s">
        <v>101</v>
      </c>
      <c r="AM188" s="119" t="str">
        <f t="shared" ref="AM188:AQ238" si="10">IF(OR(X188="",F188=""),"",X188-F188)</f>
        <v/>
      </c>
      <c r="AN188" s="95" t="str">
        <f t="shared" si="10"/>
        <v/>
      </c>
      <c r="AO188" s="95" t="str">
        <f t="shared" si="10"/>
        <v/>
      </c>
      <c r="AP188" s="95" t="str">
        <f t="shared" si="10"/>
        <v/>
      </c>
      <c r="AQ188" s="120" t="str">
        <f t="shared" si="10"/>
        <v/>
      </c>
      <c r="AR188" s="37"/>
      <c r="AS188" s="233"/>
      <c r="AT188" s="37"/>
    </row>
    <row r="189" spans="2:46" ht="13.5" customHeight="1" x14ac:dyDescent="0.15">
      <c r="B189" s="294"/>
      <c r="C189" s="27" t="s">
        <v>33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71"/>
      <c r="T189" s="294"/>
      <c r="U189" s="27" t="s">
        <v>33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4"/>
      <c r="AM189" s="86" t="str">
        <f t="shared" si="10"/>
        <v/>
      </c>
      <c r="AN189" s="121" t="str">
        <f t="shared" si="10"/>
        <v/>
      </c>
      <c r="AO189" s="121" t="str">
        <f t="shared" si="10"/>
        <v/>
      </c>
      <c r="AP189" s="121" t="str">
        <f t="shared" si="10"/>
        <v/>
      </c>
      <c r="AQ189" s="87" t="str">
        <f t="shared" si="10"/>
        <v/>
      </c>
      <c r="AR189" s="37"/>
      <c r="AS189" s="233"/>
      <c r="AT189" s="37"/>
    </row>
    <row r="190" spans="2:46" ht="13.5" customHeight="1" x14ac:dyDescent="0.15">
      <c r="B190" s="294"/>
      <c r="C190" s="27" t="s">
        <v>34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71"/>
      <c r="T190" s="294"/>
      <c r="U190" s="27" t="s">
        <v>34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4"/>
      <c r="AM190" s="86" t="str">
        <f t="shared" si="10"/>
        <v/>
      </c>
      <c r="AN190" s="121" t="str">
        <f t="shared" si="10"/>
        <v/>
      </c>
      <c r="AO190" s="121" t="str">
        <f t="shared" si="10"/>
        <v/>
      </c>
      <c r="AP190" s="121" t="str">
        <f t="shared" si="10"/>
        <v/>
      </c>
      <c r="AQ190" s="87" t="str">
        <f t="shared" si="10"/>
        <v/>
      </c>
      <c r="AR190" s="37"/>
      <c r="AS190" s="233"/>
      <c r="AT190" s="37"/>
    </row>
    <row r="191" spans="2:46" ht="13.5" customHeight="1" x14ac:dyDescent="0.15">
      <c r="B191" s="294"/>
      <c r="C191" s="27" t="s">
        <v>36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71"/>
      <c r="T191" s="294"/>
      <c r="U191" s="27" t="s">
        <v>36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4"/>
      <c r="AM191" s="86" t="str">
        <f t="shared" si="10"/>
        <v/>
      </c>
      <c r="AN191" s="121" t="str">
        <f t="shared" si="10"/>
        <v/>
      </c>
      <c r="AO191" s="121" t="str">
        <f t="shared" si="10"/>
        <v/>
      </c>
      <c r="AP191" s="121" t="str">
        <f t="shared" si="10"/>
        <v/>
      </c>
      <c r="AQ191" s="87" t="str">
        <f t="shared" si="10"/>
        <v/>
      </c>
      <c r="AR191" s="37"/>
      <c r="AS191" s="233"/>
      <c r="AT191" s="37"/>
    </row>
    <row r="192" spans="2:46" ht="13.5" customHeight="1" thickBot="1" x14ac:dyDescent="0.2">
      <c r="B192" s="295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71"/>
      <c r="T192" s="295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5"/>
      <c r="AM192" s="122" t="str">
        <f t="shared" si="10"/>
        <v/>
      </c>
      <c r="AN192" s="123" t="str">
        <f t="shared" si="10"/>
        <v/>
      </c>
      <c r="AO192" s="123" t="str">
        <f t="shared" si="10"/>
        <v/>
      </c>
      <c r="AP192" s="123" t="str">
        <f t="shared" si="10"/>
        <v/>
      </c>
      <c r="AQ192" s="124" t="str">
        <f t="shared" si="10"/>
        <v/>
      </c>
      <c r="AR192" s="37"/>
      <c r="AS192" s="233"/>
      <c r="AT192" s="37"/>
    </row>
    <row r="193" spans="2:46" ht="13.5" customHeight="1" thickBot="1" x14ac:dyDescent="0.2">
      <c r="B193" s="293" t="s">
        <v>102</v>
      </c>
      <c r="C193" s="25" t="s">
        <v>32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71"/>
      <c r="T193" s="293" t="s">
        <v>102</v>
      </c>
      <c r="U193" s="25" t="s">
        <v>32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3" t="s">
        <v>102</v>
      </c>
      <c r="AM193" s="119" t="str">
        <f t="shared" si="10"/>
        <v/>
      </c>
      <c r="AN193" s="95" t="str">
        <f t="shared" si="10"/>
        <v/>
      </c>
      <c r="AO193" s="95" t="str">
        <f t="shared" si="10"/>
        <v/>
      </c>
      <c r="AP193" s="95" t="str">
        <f t="shared" si="10"/>
        <v/>
      </c>
      <c r="AQ193" s="120" t="str">
        <f t="shared" si="10"/>
        <v/>
      </c>
      <c r="AR193" s="37"/>
      <c r="AS193" s="233"/>
      <c r="AT193" s="37"/>
    </row>
    <row r="194" spans="2:46" ht="13.5" customHeight="1" x14ac:dyDescent="0.15">
      <c r="B194" s="294"/>
      <c r="C194" s="27" t="s">
        <v>33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71"/>
      <c r="T194" s="294"/>
      <c r="U194" s="27" t="s">
        <v>33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4"/>
      <c r="AM194" s="86" t="str">
        <f t="shared" si="10"/>
        <v/>
      </c>
      <c r="AN194" s="121" t="str">
        <f t="shared" si="10"/>
        <v/>
      </c>
      <c r="AO194" s="121" t="str">
        <f t="shared" si="10"/>
        <v/>
      </c>
      <c r="AP194" s="121" t="str">
        <f t="shared" si="10"/>
        <v/>
      </c>
      <c r="AQ194" s="87" t="str">
        <f t="shared" si="10"/>
        <v/>
      </c>
      <c r="AR194" s="37"/>
      <c r="AS194" s="233"/>
      <c r="AT194" s="37"/>
    </row>
    <row r="195" spans="2:46" ht="13.5" customHeight="1" x14ac:dyDescent="0.15">
      <c r="B195" s="294"/>
      <c r="C195" s="27" t="s">
        <v>34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71"/>
      <c r="T195" s="294"/>
      <c r="U195" s="27" t="s">
        <v>34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4"/>
      <c r="AM195" s="86" t="str">
        <f t="shared" si="10"/>
        <v/>
      </c>
      <c r="AN195" s="121" t="str">
        <f t="shared" si="10"/>
        <v/>
      </c>
      <c r="AO195" s="121" t="str">
        <f t="shared" si="10"/>
        <v/>
      </c>
      <c r="AP195" s="121" t="str">
        <f t="shared" si="10"/>
        <v/>
      </c>
      <c r="AQ195" s="87" t="str">
        <f t="shared" si="10"/>
        <v/>
      </c>
      <c r="AR195" s="37"/>
      <c r="AS195" s="233"/>
      <c r="AT195" s="37"/>
    </row>
    <row r="196" spans="2:46" ht="13.5" customHeight="1" x14ac:dyDescent="0.15">
      <c r="B196" s="294"/>
      <c r="C196" s="27" t="s">
        <v>36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71"/>
      <c r="T196" s="294"/>
      <c r="U196" s="27" t="s">
        <v>36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4"/>
      <c r="AM196" s="86" t="str">
        <f t="shared" si="10"/>
        <v/>
      </c>
      <c r="AN196" s="121" t="str">
        <f t="shared" si="10"/>
        <v/>
      </c>
      <c r="AO196" s="121" t="str">
        <f t="shared" si="10"/>
        <v/>
      </c>
      <c r="AP196" s="121" t="str">
        <f t="shared" si="10"/>
        <v/>
      </c>
      <c r="AQ196" s="87" t="str">
        <f t="shared" si="10"/>
        <v/>
      </c>
      <c r="AR196" s="37"/>
      <c r="AS196" s="233"/>
      <c r="AT196" s="37"/>
    </row>
    <row r="197" spans="2:46" ht="13.5" customHeight="1" thickBot="1" x14ac:dyDescent="0.2">
      <c r="B197" s="295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71"/>
      <c r="T197" s="295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5"/>
      <c r="AM197" s="122" t="str">
        <f t="shared" si="10"/>
        <v/>
      </c>
      <c r="AN197" s="123" t="str">
        <f t="shared" si="10"/>
        <v/>
      </c>
      <c r="AO197" s="123" t="str">
        <f t="shared" si="10"/>
        <v/>
      </c>
      <c r="AP197" s="123" t="str">
        <f t="shared" si="10"/>
        <v/>
      </c>
      <c r="AQ197" s="124" t="str">
        <f t="shared" si="10"/>
        <v/>
      </c>
      <c r="AR197" s="37"/>
      <c r="AS197" s="233"/>
      <c r="AT197" s="37"/>
    </row>
    <row r="198" spans="2:46" ht="13.5" customHeight="1" thickBot="1" x14ac:dyDescent="0.2">
      <c r="B198" s="293" t="s">
        <v>103</v>
      </c>
      <c r="C198" s="25" t="s">
        <v>32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71"/>
      <c r="T198" s="293" t="s">
        <v>103</v>
      </c>
      <c r="U198" s="25" t="s">
        <v>32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3" t="s">
        <v>103</v>
      </c>
      <c r="AM198" s="119" t="str">
        <f t="shared" si="10"/>
        <v/>
      </c>
      <c r="AN198" s="95" t="str">
        <f t="shared" si="10"/>
        <v/>
      </c>
      <c r="AO198" s="95" t="str">
        <f t="shared" si="10"/>
        <v/>
      </c>
      <c r="AP198" s="95" t="str">
        <f t="shared" si="10"/>
        <v/>
      </c>
      <c r="AQ198" s="120" t="str">
        <f t="shared" si="10"/>
        <v/>
      </c>
      <c r="AR198" s="37"/>
      <c r="AS198" s="233"/>
      <c r="AT198" s="37"/>
    </row>
    <row r="199" spans="2:46" ht="13.5" customHeight="1" x14ac:dyDescent="0.15">
      <c r="B199" s="294"/>
      <c r="C199" s="27" t="s">
        <v>33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71"/>
      <c r="T199" s="294"/>
      <c r="U199" s="27" t="s">
        <v>33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4"/>
      <c r="AM199" s="86" t="str">
        <f t="shared" si="10"/>
        <v/>
      </c>
      <c r="AN199" s="121" t="str">
        <f t="shared" si="10"/>
        <v/>
      </c>
      <c r="AO199" s="121" t="str">
        <f t="shared" si="10"/>
        <v/>
      </c>
      <c r="AP199" s="121" t="str">
        <f t="shared" si="10"/>
        <v/>
      </c>
      <c r="AQ199" s="87" t="str">
        <f t="shared" si="10"/>
        <v/>
      </c>
      <c r="AR199" s="37"/>
      <c r="AS199" s="233"/>
      <c r="AT199" s="37"/>
    </row>
    <row r="200" spans="2:46" ht="13.5" customHeight="1" x14ac:dyDescent="0.15">
      <c r="B200" s="294"/>
      <c r="C200" s="27" t="s">
        <v>34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71"/>
      <c r="T200" s="294"/>
      <c r="U200" s="27" t="s">
        <v>34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4"/>
      <c r="AM200" s="86" t="str">
        <f t="shared" si="10"/>
        <v/>
      </c>
      <c r="AN200" s="121" t="str">
        <f t="shared" si="10"/>
        <v/>
      </c>
      <c r="AO200" s="121" t="str">
        <f t="shared" si="10"/>
        <v/>
      </c>
      <c r="AP200" s="121" t="str">
        <f t="shared" si="10"/>
        <v/>
      </c>
      <c r="AQ200" s="87" t="str">
        <f t="shared" si="10"/>
        <v/>
      </c>
      <c r="AR200" s="37"/>
      <c r="AS200" s="233"/>
      <c r="AT200" s="37"/>
    </row>
    <row r="201" spans="2:46" ht="13.5" customHeight="1" x14ac:dyDescent="0.15">
      <c r="B201" s="294"/>
      <c r="C201" s="27" t="s">
        <v>36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71"/>
      <c r="T201" s="294"/>
      <c r="U201" s="27" t="s">
        <v>36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4"/>
      <c r="AM201" s="86" t="str">
        <f t="shared" si="10"/>
        <v/>
      </c>
      <c r="AN201" s="121" t="str">
        <f t="shared" si="10"/>
        <v/>
      </c>
      <c r="AO201" s="121" t="str">
        <f t="shared" si="10"/>
        <v/>
      </c>
      <c r="AP201" s="121" t="str">
        <f t="shared" si="10"/>
        <v/>
      </c>
      <c r="AQ201" s="87" t="str">
        <f t="shared" si="10"/>
        <v/>
      </c>
      <c r="AR201" s="37"/>
      <c r="AS201" s="233"/>
      <c r="AT201" s="37"/>
    </row>
    <row r="202" spans="2:46" ht="13.5" customHeight="1" thickBot="1" x14ac:dyDescent="0.2">
      <c r="B202" s="295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71"/>
      <c r="T202" s="295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5"/>
      <c r="AM202" s="122" t="str">
        <f t="shared" si="10"/>
        <v/>
      </c>
      <c r="AN202" s="123" t="str">
        <f t="shared" si="10"/>
        <v/>
      </c>
      <c r="AO202" s="123" t="str">
        <f t="shared" si="10"/>
        <v/>
      </c>
      <c r="AP202" s="123" t="str">
        <f t="shared" si="10"/>
        <v/>
      </c>
      <c r="AQ202" s="124" t="str">
        <f t="shared" si="10"/>
        <v/>
      </c>
      <c r="AR202" s="37"/>
      <c r="AS202" s="233"/>
      <c r="AT202" s="37"/>
    </row>
    <row r="203" spans="2:46" ht="13.5" customHeight="1" thickBot="1" x14ac:dyDescent="0.2">
      <c r="B203" s="293" t="s">
        <v>104</v>
      </c>
      <c r="C203" s="25" t="s">
        <v>32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71"/>
      <c r="T203" s="293" t="s">
        <v>104</v>
      </c>
      <c r="U203" s="25" t="s">
        <v>32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3" t="s">
        <v>104</v>
      </c>
      <c r="AM203" s="119" t="str">
        <f t="shared" si="10"/>
        <v/>
      </c>
      <c r="AN203" s="95" t="str">
        <f t="shared" si="10"/>
        <v/>
      </c>
      <c r="AO203" s="95" t="str">
        <f t="shared" si="10"/>
        <v/>
      </c>
      <c r="AP203" s="95" t="str">
        <f t="shared" si="10"/>
        <v/>
      </c>
      <c r="AQ203" s="120" t="str">
        <f t="shared" si="10"/>
        <v/>
      </c>
      <c r="AR203" s="37"/>
      <c r="AS203" s="233"/>
      <c r="AT203" s="37"/>
    </row>
    <row r="204" spans="2:46" ht="13.5" customHeight="1" x14ac:dyDescent="0.15">
      <c r="B204" s="294"/>
      <c r="C204" s="27" t="s">
        <v>33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71"/>
      <c r="T204" s="294"/>
      <c r="U204" s="27" t="s">
        <v>33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4"/>
      <c r="AM204" s="86" t="str">
        <f t="shared" si="10"/>
        <v/>
      </c>
      <c r="AN204" s="121" t="str">
        <f t="shared" si="10"/>
        <v/>
      </c>
      <c r="AO204" s="121" t="str">
        <f t="shared" si="10"/>
        <v/>
      </c>
      <c r="AP204" s="121" t="str">
        <f t="shared" si="10"/>
        <v/>
      </c>
      <c r="AQ204" s="87" t="str">
        <f t="shared" si="10"/>
        <v/>
      </c>
      <c r="AR204" s="37"/>
      <c r="AS204" s="233"/>
      <c r="AT204" s="37"/>
    </row>
    <row r="205" spans="2:46" ht="13.5" customHeight="1" x14ac:dyDescent="0.15">
      <c r="B205" s="294"/>
      <c r="C205" s="27" t="s">
        <v>34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71"/>
      <c r="T205" s="294"/>
      <c r="U205" s="27" t="s">
        <v>34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4"/>
      <c r="AM205" s="86" t="str">
        <f t="shared" si="10"/>
        <v/>
      </c>
      <c r="AN205" s="121" t="str">
        <f t="shared" si="10"/>
        <v/>
      </c>
      <c r="AO205" s="121" t="str">
        <f t="shared" si="10"/>
        <v/>
      </c>
      <c r="AP205" s="121" t="str">
        <f t="shared" si="10"/>
        <v/>
      </c>
      <c r="AQ205" s="87" t="str">
        <f t="shared" si="10"/>
        <v/>
      </c>
      <c r="AR205" s="37"/>
      <c r="AS205" s="233"/>
      <c r="AT205" s="37"/>
    </row>
    <row r="206" spans="2:46" ht="13.5" customHeight="1" x14ac:dyDescent="0.15">
      <c r="B206" s="294"/>
      <c r="C206" s="27" t="s">
        <v>36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71"/>
      <c r="T206" s="294"/>
      <c r="U206" s="27" t="s">
        <v>36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4"/>
      <c r="AM206" s="86" t="str">
        <f t="shared" si="10"/>
        <v/>
      </c>
      <c r="AN206" s="121" t="str">
        <f t="shared" si="10"/>
        <v/>
      </c>
      <c r="AO206" s="121" t="str">
        <f t="shared" si="10"/>
        <v/>
      </c>
      <c r="AP206" s="121" t="str">
        <f t="shared" si="10"/>
        <v/>
      </c>
      <c r="AQ206" s="87" t="str">
        <f t="shared" si="10"/>
        <v/>
      </c>
      <c r="AR206" s="37"/>
      <c r="AS206" s="233"/>
      <c r="AT206" s="37"/>
    </row>
    <row r="207" spans="2:46" ht="13.5" customHeight="1" thickBot="1" x14ac:dyDescent="0.2">
      <c r="B207" s="295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71"/>
      <c r="T207" s="295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5"/>
      <c r="AM207" s="122" t="str">
        <f t="shared" si="10"/>
        <v/>
      </c>
      <c r="AN207" s="123" t="str">
        <f t="shared" si="10"/>
        <v/>
      </c>
      <c r="AO207" s="123" t="str">
        <f t="shared" si="10"/>
        <v/>
      </c>
      <c r="AP207" s="123" t="str">
        <f t="shared" si="10"/>
        <v/>
      </c>
      <c r="AQ207" s="124" t="str">
        <f t="shared" si="10"/>
        <v/>
      </c>
      <c r="AR207" s="37"/>
      <c r="AS207" s="233"/>
      <c r="AT207" s="37"/>
    </row>
    <row r="208" spans="2:46" ht="13.5" customHeight="1" thickBot="1" x14ac:dyDescent="0.2">
      <c r="B208" s="293" t="s">
        <v>105</v>
      </c>
      <c r="C208" s="25" t="s">
        <v>32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71"/>
      <c r="T208" s="293" t="s">
        <v>105</v>
      </c>
      <c r="U208" s="25" t="s">
        <v>32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3" t="s">
        <v>105</v>
      </c>
      <c r="AM208" s="119" t="str">
        <f t="shared" si="10"/>
        <v/>
      </c>
      <c r="AN208" s="95" t="str">
        <f t="shared" si="10"/>
        <v/>
      </c>
      <c r="AO208" s="95" t="str">
        <f t="shared" si="10"/>
        <v/>
      </c>
      <c r="AP208" s="95" t="str">
        <f t="shared" si="10"/>
        <v/>
      </c>
      <c r="AQ208" s="120" t="str">
        <f t="shared" si="10"/>
        <v/>
      </c>
      <c r="AR208" s="37"/>
      <c r="AS208" s="233"/>
      <c r="AT208" s="37"/>
    </row>
    <row r="209" spans="2:46" ht="13.5" customHeight="1" x14ac:dyDescent="0.15">
      <c r="B209" s="294"/>
      <c r="C209" s="27" t="s">
        <v>33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71"/>
      <c r="T209" s="294"/>
      <c r="U209" s="27" t="s">
        <v>33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4"/>
      <c r="AM209" s="86" t="str">
        <f t="shared" si="10"/>
        <v/>
      </c>
      <c r="AN209" s="121" t="str">
        <f t="shared" si="10"/>
        <v/>
      </c>
      <c r="AO209" s="121" t="str">
        <f t="shared" si="10"/>
        <v/>
      </c>
      <c r="AP209" s="121" t="str">
        <f t="shared" si="10"/>
        <v/>
      </c>
      <c r="AQ209" s="87" t="str">
        <f t="shared" si="10"/>
        <v/>
      </c>
      <c r="AR209" s="37"/>
      <c r="AS209" s="233"/>
      <c r="AT209" s="37"/>
    </row>
    <row r="210" spans="2:46" ht="13.5" customHeight="1" x14ac:dyDescent="0.15">
      <c r="B210" s="294"/>
      <c r="C210" s="27" t="s">
        <v>34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71"/>
      <c r="T210" s="294"/>
      <c r="U210" s="27" t="s">
        <v>34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4"/>
      <c r="AM210" s="86" t="str">
        <f t="shared" si="10"/>
        <v/>
      </c>
      <c r="AN210" s="121" t="str">
        <f t="shared" si="10"/>
        <v/>
      </c>
      <c r="AO210" s="121" t="str">
        <f t="shared" si="10"/>
        <v/>
      </c>
      <c r="AP210" s="121" t="str">
        <f t="shared" si="10"/>
        <v/>
      </c>
      <c r="AQ210" s="87" t="str">
        <f t="shared" si="10"/>
        <v/>
      </c>
      <c r="AR210" s="37"/>
      <c r="AS210" s="233"/>
      <c r="AT210" s="37"/>
    </row>
    <row r="211" spans="2:46" ht="13.5" customHeight="1" x14ac:dyDescent="0.15">
      <c r="B211" s="294"/>
      <c r="C211" s="27" t="s">
        <v>36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71"/>
      <c r="T211" s="294"/>
      <c r="U211" s="27" t="s">
        <v>36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4"/>
      <c r="AM211" s="86" t="str">
        <f t="shared" si="10"/>
        <v/>
      </c>
      <c r="AN211" s="121" t="str">
        <f t="shared" si="10"/>
        <v/>
      </c>
      <c r="AO211" s="121" t="str">
        <f t="shared" si="10"/>
        <v/>
      </c>
      <c r="AP211" s="121" t="str">
        <f t="shared" si="10"/>
        <v/>
      </c>
      <c r="AQ211" s="87" t="str">
        <f t="shared" si="10"/>
        <v/>
      </c>
      <c r="AR211" s="37"/>
      <c r="AS211" s="233"/>
      <c r="AT211" s="37"/>
    </row>
    <row r="212" spans="2:46" ht="13.5" customHeight="1" thickBot="1" x14ac:dyDescent="0.2">
      <c r="B212" s="295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71"/>
      <c r="T212" s="295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5"/>
      <c r="AM212" s="122" t="str">
        <f t="shared" si="10"/>
        <v/>
      </c>
      <c r="AN212" s="123" t="str">
        <f t="shared" si="10"/>
        <v/>
      </c>
      <c r="AO212" s="123" t="str">
        <f t="shared" si="10"/>
        <v/>
      </c>
      <c r="AP212" s="123" t="str">
        <f t="shared" si="10"/>
        <v/>
      </c>
      <c r="AQ212" s="124" t="str">
        <f t="shared" si="10"/>
        <v/>
      </c>
      <c r="AR212" s="37"/>
      <c r="AS212" s="233"/>
      <c r="AT212" s="37"/>
    </row>
    <row r="213" spans="2:46" ht="13.5" customHeight="1" thickBot="1" x14ac:dyDescent="0.2">
      <c r="B213" s="293" t="s">
        <v>106</v>
      </c>
      <c r="C213" s="25" t="s">
        <v>32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71"/>
      <c r="T213" s="293" t="s">
        <v>106</v>
      </c>
      <c r="U213" s="25" t="s">
        <v>32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3" t="s">
        <v>106</v>
      </c>
      <c r="AM213" s="119" t="str">
        <f t="shared" si="10"/>
        <v/>
      </c>
      <c r="AN213" s="95" t="str">
        <f t="shared" si="10"/>
        <v/>
      </c>
      <c r="AO213" s="95" t="str">
        <f t="shared" si="10"/>
        <v/>
      </c>
      <c r="AP213" s="95" t="str">
        <f t="shared" si="10"/>
        <v/>
      </c>
      <c r="AQ213" s="120" t="str">
        <f t="shared" si="10"/>
        <v/>
      </c>
      <c r="AR213" s="37"/>
      <c r="AS213" s="233"/>
      <c r="AT213" s="37"/>
    </row>
    <row r="214" spans="2:46" ht="13.5" customHeight="1" x14ac:dyDescent="0.15">
      <c r="B214" s="294"/>
      <c r="C214" s="27" t="s">
        <v>33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71"/>
      <c r="T214" s="294"/>
      <c r="U214" s="27" t="s">
        <v>33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4"/>
      <c r="AM214" s="86" t="str">
        <f t="shared" si="10"/>
        <v/>
      </c>
      <c r="AN214" s="121" t="str">
        <f t="shared" si="10"/>
        <v/>
      </c>
      <c r="AO214" s="121" t="str">
        <f t="shared" si="10"/>
        <v/>
      </c>
      <c r="AP214" s="121" t="str">
        <f t="shared" si="10"/>
        <v/>
      </c>
      <c r="AQ214" s="87" t="str">
        <f t="shared" si="10"/>
        <v/>
      </c>
      <c r="AR214" s="37"/>
      <c r="AS214" s="233"/>
      <c r="AT214" s="37"/>
    </row>
    <row r="215" spans="2:46" ht="13.5" customHeight="1" x14ac:dyDescent="0.15">
      <c r="B215" s="294"/>
      <c r="C215" s="27" t="s">
        <v>34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71"/>
      <c r="T215" s="294"/>
      <c r="U215" s="27" t="s">
        <v>34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4"/>
      <c r="AM215" s="86" t="str">
        <f t="shared" si="10"/>
        <v/>
      </c>
      <c r="AN215" s="121" t="str">
        <f t="shared" si="10"/>
        <v/>
      </c>
      <c r="AO215" s="121" t="str">
        <f t="shared" si="10"/>
        <v/>
      </c>
      <c r="AP215" s="121" t="str">
        <f t="shared" si="10"/>
        <v/>
      </c>
      <c r="AQ215" s="87" t="str">
        <f t="shared" si="10"/>
        <v/>
      </c>
      <c r="AR215" s="37"/>
      <c r="AS215" s="233"/>
      <c r="AT215" s="37"/>
    </row>
    <row r="216" spans="2:46" ht="13.5" customHeight="1" x14ac:dyDescent="0.15">
      <c r="B216" s="294"/>
      <c r="C216" s="27" t="s">
        <v>36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71"/>
      <c r="T216" s="294"/>
      <c r="U216" s="27" t="s">
        <v>36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4"/>
      <c r="AM216" s="86" t="str">
        <f t="shared" si="10"/>
        <v/>
      </c>
      <c r="AN216" s="121" t="str">
        <f t="shared" si="10"/>
        <v/>
      </c>
      <c r="AO216" s="121" t="str">
        <f t="shared" si="10"/>
        <v/>
      </c>
      <c r="AP216" s="121" t="str">
        <f t="shared" si="10"/>
        <v/>
      </c>
      <c r="AQ216" s="87" t="str">
        <f t="shared" si="10"/>
        <v/>
      </c>
      <c r="AR216" s="37"/>
      <c r="AS216" s="233"/>
      <c r="AT216" s="37"/>
    </row>
    <row r="217" spans="2:46" ht="13.5" customHeight="1" thickBot="1" x14ac:dyDescent="0.2">
      <c r="B217" s="295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71"/>
      <c r="T217" s="295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5"/>
      <c r="AM217" s="122" t="str">
        <f t="shared" si="10"/>
        <v/>
      </c>
      <c r="AN217" s="123" t="str">
        <f t="shared" si="10"/>
        <v/>
      </c>
      <c r="AO217" s="123" t="str">
        <f t="shared" si="10"/>
        <v/>
      </c>
      <c r="AP217" s="123" t="str">
        <f t="shared" si="10"/>
        <v/>
      </c>
      <c r="AQ217" s="124" t="str">
        <f t="shared" si="10"/>
        <v/>
      </c>
      <c r="AR217" s="37"/>
      <c r="AS217" s="233"/>
      <c r="AT217" s="37"/>
    </row>
    <row r="218" spans="2:46" ht="13.5" customHeight="1" thickBot="1" x14ac:dyDescent="0.2">
      <c r="B218" s="293" t="s">
        <v>107</v>
      </c>
      <c r="C218" s="25" t="s">
        <v>32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71"/>
      <c r="T218" s="293" t="s">
        <v>107</v>
      </c>
      <c r="U218" s="25" t="s">
        <v>32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3" t="s">
        <v>107</v>
      </c>
      <c r="AM218" s="119" t="str">
        <f t="shared" si="10"/>
        <v/>
      </c>
      <c r="AN218" s="95" t="str">
        <f t="shared" si="10"/>
        <v/>
      </c>
      <c r="AO218" s="95" t="str">
        <f t="shared" si="10"/>
        <v/>
      </c>
      <c r="AP218" s="95" t="str">
        <f t="shared" si="10"/>
        <v/>
      </c>
      <c r="AQ218" s="120" t="str">
        <f t="shared" si="10"/>
        <v/>
      </c>
      <c r="AR218" s="37"/>
      <c r="AS218" s="233"/>
      <c r="AT218" s="37"/>
    </row>
    <row r="219" spans="2:46" ht="13.5" customHeight="1" x14ac:dyDescent="0.15">
      <c r="B219" s="294"/>
      <c r="C219" s="27" t="s">
        <v>33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71"/>
      <c r="T219" s="294"/>
      <c r="U219" s="27" t="s">
        <v>33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4"/>
      <c r="AM219" s="86" t="str">
        <f t="shared" si="10"/>
        <v/>
      </c>
      <c r="AN219" s="121" t="str">
        <f t="shared" si="10"/>
        <v/>
      </c>
      <c r="AO219" s="121" t="str">
        <f t="shared" si="10"/>
        <v/>
      </c>
      <c r="AP219" s="121" t="str">
        <f t="shared" si="10"/>
        <v/>
      </c>
      <c r="AQ219" s="87" t="str">
        <f t="shared" si="10"/>
        <v/>
      </c>
      <c r="AR219" s="37"/>
      <c r="AS219" s="233"/>
      <c r="AT219" s="37"/>
    </row>
    <row r="220" spans="2:46" ht="13.5" customHeight="1" x14ac:dyDescent="0.15">
      <c r="B220" s="294"/>
      <c r="C220" s="27" t="s">
        <v>34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71"/>
      <c r="T220" s="294"/>
      <c r="U220" s="27" t="s">
        <v>34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4"/>
      <c r="AM220" s="86" t="str">
        <f t="shared" si="10"/>
        <v/>
      </c>
      <c r="AN220" s="121" t="str">
        <f t="shared" si="10"/>
        <v/>
      </c>
      <c r="AO220" s="121" t="str">
        <f t="shared" si="10"/>
        <v/>
      </c>
      <c r="AP220" s="121" t="str">
        <f t="shared" si="10"/>
        <v/>
      </c>
      <c r="AQ220" s="87" t="str">
        <f t="shared" si="10"/>
        <v/>
      </c>
      <c r="AR220" s="37"/>
      <c r="AS220" s="233"/>
      <c r="AT220" s="37"/>
    </row>
    <row r="221" spans="2:46" ht="13.5" customHeight="1" x14ac:dyDescent="0.15">
      <c r="B221" s="294"/>
      <c r="C221" s="27" t="s">
        <v>36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71"/>
      <c r="T221" s="294"/>
      <c r="U221" s="27" t="s">
        <v>36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4"/>
      <c r="AM221" s="86" t="str">
        <f t="shared" si="10"/>
        <v/>
      </c>
      <c r="AN221" s="121" t="str">
        <f t="shared" si="10"/>
        <v/>
      </c>
      <c r="AO221" s="121" t="str">
        <f t="shared" si="10"/>
        <v/>
      </c>
      <c r="AP221" s="121" t="str">
        <f t="shared" si="10"/>
        <v/>
      </c>
      <c r="AQ221" s="87" t="str">
        <f t="shared" si="10"/>
        <v/>
      </c>
      <c r="AR221" s="37"/>
      <c r="AS221" s="233"/>
      <c r="AT221" s="37"/>
    </row>
    <row r="222" spans="2:46" ht="13.5" customHeight="1" thickBot="1" x14ac:dyDescent="0.2">
      <c r="B222" s="295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71"/>
      <c r="T222" s="295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5"/>
      <c r="AM222" s="122" t="str">
        <f t="shared" si="10"/>
        <v/>
      </c>
      <c r="AN222" s="123" t="str">
        <f t="shared" si="10"/>
        <v/>
      </c>
      <c r="AO222" s="123" t="str">
        <f t="shared" si="10"/>
        <v/>
      </c>
      <c r="AP222" s="123" t="str">
        <f t="shared" si="10"/>
        <v/>
      </c>
      <c r="AQ222" s="124" t="str">
        <f t="shared" si="10"/>
        <v/>
      </c>
      <c r="AR222" s="37"/>
      <c r="AS222" s="233"/>
      <c r="AT222" s="37"/>
    </row>
    <row r="223" spans="2:46" ht="13.5" customHeight="1" thickBot="1" x14ac:dyDescent="0.2">
      <c r="B223" s="293" t="s">
        <v>108</v>
      </c>
      <c r="C223" s="25" t="s">
        <v>32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71"/>
      <c r="T223" s="293" t="s">
        <v>108</v>
      </c>
      <c r="U223" s="25" t="s">
        <v>32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3" t="s">
        <v>108</v>
      </c>
      <c r="AM223" s="119" t="str">
        <f t="shared" si="10"/>
        <v/>
      </c>
      <c r="AN223" s="95" t="str">
        <f t="shared" si="10"/>
        <v/>
      </c>
      <c r="AO223" s="95" t="str">
        <f t="shared" si="10"/>
        <v/>
      </c>
      <c r="AP223" s="95" t="str">
        <f t="shared" si="10"/>
        <v/>
      </c>
      <c r="AQ223" s="120" t="str">
        <f t="shared" si="10"/>
        <v/>
      </c>
      <c r="AR223" s="37"/>
      <c r="AS223" s="233"/>
      <c r="AT223" s="37"/>
    </row>
    <row r="224" spans="2:46" ht="13.5" customHeight="1" x14ac:dyDescent="0.15">
      <c r="B224" s="294"/>
      <c r="C224" s="27" t="s">
        <v>33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71"/>
      <c r="T224" s="294"/>
      <c r="U224" s="27" t="s">
        <v>33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4"/>
      <c r="AM224" s="86" t="str">
        <f t="shared" si="10"/>
        <v/>
      </c>
      <c r="AN224" s="121" t="str">
        <f t="shared" si="10"/>
        <v/>
      </c>
      <c r="AO224" s="121" t="str">
        <f t="shared" si="10"/>
        <v/>
      </c>
      <c r="AP224" s="121" t="str">
        <f t="shared" si="10"/>
        <v/>
      </c>
      <c r="AQ224" s="87" t="str">
        <f t="shared" si="10"/>
        <v/>
      </c>
      <c r="AR224" s="37"/>
      <c r="AS224" s="233"/>
      <c r="AT224" s="37"/>
    </row>
    <row r="225" spans="2:46" ht="13.5" customHeight="1" x14ac:dyDescent="0.15">
      <c r="B225" s="294"/>
      <c r="C225" s="27" t="s">
        <v>34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71"/>
      <c r="T225" s="294"/>
      <c r="U225" s="27" t="s">
        <v>34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4"/>
      <c r="AM225" s="86" t="str">
        <f t="shared" si="10"/>
        <v/>
      </c>
      <c r="AN225" s="121" t="str">
        <f t="shared" si="10"/>
        <v/>
      </c>
      <c r="AO225" s="121" t="str">
        <f t="shared" si="10"/>
        <v/>
      </c>
      <c r="AP225" s="121" t="str">
        <f t="shared" si="10"/>
        <v/>
      </c>
      <c r="AQ225" s="87" t="str">
        <f t="shared" si="10"/>
        <v/>
      </c>
      <c r="AR225" s="37"/>
      <c r="AS225" s="233"/>
      <c r="AT225" s="37"/>
    </row>
    <row r="226" spans="2:46" ht="13.5" customHeight="1" x14ac:dyDescent="0.15">
      <c r="B226" s="294"/>
      <c r="C226" s="27" t="s">
        <v>36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71"/>
      <c r="T226" s="294"/>
      <c r="U226" s="27" t="s">
        <v>36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4"/>
      <c r="AM226" s="86" t="str">
        <f t="shared" si="10"/>
        <v/>
      </c>
      <c r="AN226" s="121" t="str">
        <f t="shared" si="10"/>
        <v/>
      </c>
      <c r="AO226" s="121" t="str">
        <f t="shared" si="10"/>
        <v/>
      </c>
      <c r="AP226" s="121" t="str">
        <f t="shared" si="10"/>
        <v/>
      </c>
      <c r="AQ226" s="87" t="str">
        <f t="shared" si="10"/>
        <v/>
      </c>
      <c r="AR226" s="37"/>
      <c r="AS226" s="233"/>
      <c r="AT226" s="37"/>
    </row>
    <row r="227" spans="2:46" ht="13.5" customHeight="1" thickBot="1" x14ac:dyDescent="0.2">
      <c r="B227" s="295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71"/>
      <c r="T227" s="295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5"/>
      <c r="AM227" s="122" t="str">
        <f t="shared" si="10"/>
        <v/>
      </c>
      <c r="AN227" s="123" t="str">
        <f t="shared" si="10"/>
        <v/>
      </c>
      <c r="AO227" s="123" t="str">
        <f t="shared" si="10"/>
        <v/>
      </c>
      <c r="AP227" s="123" t="str">
        <f t="shared" si="10"/>
        <v/>
      </c>
      <c r="AQ227" s="124" t="str">
        <f t="shared" si="10"/>
        <v/>
      </c>
      <c r="AR227" s="37"/>
      <c r="AS227" s="233"/>
      <c r="AT227" s="37"/>
    </row>
    <row r="228" spans="2:46" ht="13.5" customHeight="1" thickBot="1" x14ac:dyDescent="0.2">
      <c r="B228" s="293" t="s">
        <v>109</v>
      </c>
      <c r="C228" s="25" t="s">
        <v>32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71"/>
      <c r="T228" s="293" t="s">
        <v>109</v>
      </c>
      <c r="U228" s="25" t="s">
        <v>32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3" t="s">
        <v>109</v>
      </c>
      <c r="AM228" s="119" t="str">
        <f t="shared" si="10"/>
        <v/>
      </c>
      <c r="AN228" s="95" t="str">
        <f t="shared" si="10"/>
        <v/>
      </c>
      <c r="AO228" s="95" t="str">
        <f t="shared" si="10"/>
        <v/>
      </c>
      <c r="AP228" s="95" t="str">
        <f t="shared" si="10"/>
        <v/>
      </c>
      <c r="AQ228" s="120" t="str">
        <f t="shared" si="10"/>
        <v/>
      </c>
      <c r="AR228" s="37"/>
      <c r="AS228" s="233"/>
      <c r="AT228" s="37"/>
    </row>
    <row r="229" spans="2:46" ht="13.5" customHeight="1" x14ac:dyDescent="0.15">
      <c r="B229" s="294"/>
      <c r="C229" s="27" t="s">
        <v>33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71"/>
      <c r="T229" s="294"/>
      <c r="U229" s="27" t="s">
        <v>33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4"/>
      <c r="AM229" s="86" t="str">
        <f t="shared" si="10"/>
        <v/>
      </c>
      <c r="AN229" s="121" t="str">
        <f t="shared" si="10"/>
        <v/>
      </c>
      <c r="AO229" s="121" t="str">
        <f t="shared" si="10"/>
        <v/>
      </c>
      <c r="AP229" s="121" t="str">
        <f t="shared" si="10"/>
        <v/>
      </c>
      <c r="AQ229" s="87" t="str">
        <f t="shared" si="10"/>
        <v/>
      </c>
      <c r="AR229" s="37"/>
      <c r="AS229" s="233"/>
      <c r="AT229" s="37"/>
    </row>
    <row r="230" spans="2:46" ht="13.5" customHeight="1" x14ac:dyDescent="0.15">
      <c r="B230" s="294"/>
      <c r="C230" s="27" t="s">
        <v>34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71"/>
      <c r="T230" s="294"/>
      <c r="U230" s="27" t="s">
        <v>34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4"/>
      <c r="AM230" s="86" t="str">
        <f t="shared" si="10"/>
        <v/>
      </c>
      <c r="AN230" s="121" t="str">
        <f t="shared" si="10"/>
        <v/>
      </c>
      <c r="AO230" s="121" t="str">
        <f t="shared" si="10"/>
        <v/>
      </c>
      <c r="AP230" s="121" t="str">
        <f t="shared" si="10"/>
        <v/>
      </c>
      <c r="AQ230" s="87" t="str">
        <f t="shared" si="10"/>
        <v/>
      </c>
      <c r="AR230" s="37"/>
      <c r="AS230" s="233"/>
      <c r="AT230" s="37"/>
    </row>
    <row r="231" spans="2:46" ht="13.5" customHeight="1" x14ac:dyDescent="0.15">
      <c r="B231" s="294"/>
      <c r="C231" s="27" t="s">
        <v>36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71"/>
      <c r="T231" s="294"/>
      <c r="U231" s="27" t="s">
        <v>36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4"/>
      <c r="AM231" s="86" t="str">
        <f t="shared" si="10"/>
        <v/>
      </c>
      <c r="AN231" s="121" t="str">
        <f t="shared" si="10"/>
        <v/>
      </c>
      <c r="AO231" s="121" t="str">
        <f t="shared" si="10"/>
        <v/>
      </c>
      <c r="AP231" s="121" t="str">
        <f t="shared" si="10"/>
        <v/>
      </c>
      <c r="AQ231" s="87" t="str">
        <f t="shared" si="10"/>
        <v/>
      </c>
      <c r="AR231" s="37"/>
      <c r="AS231" s="233"/>
      <c r="AT231" s="37"/>
    </row>
    <row r="232" spans="2:46" ht="13.5" customHeight="1" thickBot="1" x14ac:dyDescent="0.2">
      <c r="B232" s="295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71"/>
      <c r="T232" s="295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5"/>
      <c r="AM232" s="122" t="str">
        <f t="shared" si="10"/>
        <v/>
      </c>
      <c r="AN232" s="123" t="str">
        <f t="shared" si="10"/>
        <v/>
      </c>
      <c r="AO232" s="123" t="str">
        <f t="shared" si="10"/>
        <v/>
      </c>
      <c r="AP232" s="123" t="str">
        <f t="shared" si="10"/>
        <v/>
      </c>
      <c r="AQ232" s="124" t="str">
        <f t="shared" si="10"/>
        <v/>
      </c>
      <c r="AR232" s="37"/>
      <c r="AS232" s="233"/>
      <c r="AT232" s="37"/>
    </row>
    <row r="233" spans="2:46" ht="13.5" customHeight="1" thickBot="1" x14ac:dyDescent="0.2">
      <c r="B233" s="293" t="s">
        <v>110</v>
      </c>
      <c r="C233" s="25" t="s">
        <v>32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71"/>
      <c r="T233" s="293" t="s">
        <v>110</v>
      </c>
      <c r="U233" s="25" t="s">
        <v>32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3" t="s">
        <v>110</v>
      </c>
      <c r="AM233" s="119" t="str">
        <f t="shared" si="10"/>
        <v/>
      </c>
      <c r="AN233" s="95" t="str">
        <f t="shared" si="10"/>
        <v/>
      </c>
      <c r="AO233" s="95" t="str">
        <f t="shared" si="10"/>
        <v/>
      </c>
      <c r="AP233" s="95" t="str">
        <f t="shared" si="10"/>
        <v/>
      </c>
      <c r="AQ233" s="120" t="str">
        <f t="shared" si="10"/>
        <v/>
      </c>
      <c r="AR233" s="37"/>
      <c r="AS233" s="233"/>
      <c r="AT233" s="37"/>
    </row>
    <row r="234" spans="2:46" ht="13.5" customHeight="1" x14ac:dyDescent="0.15">
      <c r="B234" s="294"/>
      <c r="C234" s="27" t="s">
        <v>33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71"/>
      <c r="T234" s="294"/>
      <c r="U234" s="27" t="s">
        <v>33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4"/>
      <c r="AM234" s="86" t="str">
        <f t="shared" si="10"/>
        <v/>
      </c>
      <c r="AN234" s="121" t="str">
        <f t="shared" si="10"/>
        <v/>
      </c>
      <c r="AO234" s="121" t="str">
        <f t="shared" si="10"/>
        <v/>
      </c>
      <c r="AP234" s="121" t="str">
        <f t="shared" si="10"/>
        <v/>
      </c>
      <c r="AQ234" s="87" t="str">
        <f t="shared" si="10"/>
        <v/>
      </c>
      <c r="AR234" s="37"/>
      <c r="AS234" s="233"/>
      <c r="AT234" s="37"/>
    </row>
    <row r="235" spans="2:46" ht="13.5" customHeight="1" x14ac:dyDescent="0.15">
      <c r="B235" s="294"/>
      <c r="C235" s="27" t="s">
        <v>34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71"/>
      <c r="T235" s="294"/>
      <c r="U235" s="27" t="s">
        <v>34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4"/>
      <c r="AM235" s="86" t="str">
        <f t="shared" si="10"/>
        <v/>
      </c>
      <c r="AN235" s="121" t="str">
        <f t="shared" si="10"/>
        <v/>
      </c>
      <c r="AO235" s="121" t="str">
        <f t="shared" si="10"/>
        <v/>
      </c>
      <c r="AP235" s="121" t="str">
        <f t="shared" si="10"/>
        <v/>
      </c>
      <c r="AQ235" s="87" t="str">
        <f t="shared" si="10"/>
        <v/>
      </c>
      <c r="AR235" s="37"/>
      <c r="AS235" s="233"/>
      <c r="AT235" s="37"/>
    </row>
    <row r="236" spans="2:46" ht="13.5" customHeight="1" x14ac:dyDescent="0.15">
      <c r="B236" s="294"/>
      <c r="C236" s="27" t="s">
        <v>36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71"/>
      <c r="T236" s="294"/>
      <c r="U236" s="27" t="s">
        <v>36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4"/>
      <c r="AM236" s="86" t="str">
        <f t="shared" si="10"/>
        <v/>
      </c>
      <c r="AN236" s="121" t="str">
        <f t="shared" si="10"/>
        <v/>
      </c>
      <c r="AO236" s="121" t="str">
        <f t="shared" si="10"/>
        <v/>
      </c>
      <c r="AP236" s="121" t="str">
        <f t="shared" si="10"/>
        <v/>
      </c>
      <c r="AQ236" s="87" t="str">
        <f t="shared" si="10"/>
        <v/>
      </c>
      <c r="AR236" s="37"/>
      <c r="AS236" s="233"/>
      <c r="AT236" s="37"/>
    </row>
    <row r="237" spans="2:46" ht="13.5" customHeight="1" thickBot="1" x14ac:dyDescent="0.2">
      <c r="B237" s="295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71"/>
      <c r="T237" s="295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5"/>
      <c r="AM237" s="122" t="str">
        <f t="shared" si="10"/>
        <v/>
      </c>
      <c r="AN237" s="123" t="str">
        <f t="shared" si="10"/>
        <v/>
      </c>
      <c r="AO237" s="123" t="str">
        <f t="shared" si="10"/>
        <v/>
      </c>
      <c r="AP237" s="123" t="str">
        <f t="shared" si="10"/>
        <v/>
      </c>
      <c r="AQ237" s="124" t="str">
        <f t="shared" si="10"/>
        <v/>
      </c>
      <c r="AR237" s="37"/>
      <c r="AS237" s="233"/>
      <c r="AT237" s="37"/>
    </row>
    <row r="238" spans="2:46" ht="13.5" customHeight="1" thickBot="1" x14ac:dyDescent="0.2">
      <c r="B238" s="293" t="s">
        <v>111</v>
      </c>
      <c r="C238" s="25" t="s">
        <v>32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71"/>
      <c r="T238" s="293" t="s">
        <v>111</v>
      </c>
      <c r="U238" s="25" t="s">
        <v>32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3" t="s">
        <v>111</v>
      </c>
      <c r="AM238" s="119" t="str">
        <f t="shared" si="10"/>
        <v/>
      </c>
      <c r="AN238" s="95" t="str">
        <f t="shared" si="10"/>
        <v/>
      </c>
      <c r="AO238" s="95" t="str">
        <f t="shared" si="10"/>
        <v/>
      </c>
      <c r="AP238" s="95" t="str">
        <f t="shared" si="10"/>
        <v/>
      </c>
      <c r="AQ238" s="120" t="str">
        <f t="shared" si="10"/>
        <v/>
      </c>
      <c r="AR238" s="37"/>
      <c r="AS238" s="233"/>
      <c r="AT238" s="37"/>
    </row>
    <row r="239" spans="2:46" ht="13.5" customHeight="1" x14ac:dyDescent="0.15">
      <c r="B239" s="294"/>
      <c r="C239" s="27" t="s">
        <v>33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71"/>
      <c r="T239" s="294"/>
      <c r="U239" s="27" t="s">
        <v>33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4"/>
      <c r="AM239" s="86" t="str">
        <f t="shared" ref="AM239:AQ289" si="11">IF(OR(X239="",F239=""),"",X239-F239)</f>
        <v/>
      </c>
      <c r="AN239" s="121" t="str">
        <f t="shared" si="11"/>
        <v/>
      </c>
      <c r="AO239" s="121" t="str">
        <f t="shared" si="11"/>
        <v/>
      </c>
      <c r="AP239" s="121" t="str">
        <f t="shared" si="11"/>
        <v/>
      </c>
      <c r="AQ239" s="87" t="str">
        <f t="shared" si="11"/>
        <v/>
      </c>
      <c r="AR239" s="37"/>
      <c r="AS239" s="233"/>
      <c r="AT239" s="37"/>
    </row>
    <row r="240" spans="2:46" ht="13.5" customHeight="1" x14ac:dyDescent="0.15">
      <c r="B240" s="294"/>
      <c r="C240" s="27" t="s">
        <v>34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71"/>
      <c r="T240" s="294"/>
      <c r="U240" s="27" t="s">
        <v>34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4"/>
      <c r="AM240" s="86" t="str">
        <f t="shared" si="11"/>
        <v/>
      </c>
      <c r="AN240" s="121" t="str">
        <f t="shared" si="11"/>
        <v/>
      </c>
      <c r="AO240" s="121" t="str">
        <f t="shared" si="11"/>
        <v/>
      </c>
      <c r="AP240" s="121" t="str">
        <f t="shared" si="11"/>
        <v/>
      </c>
      <c r="AQ240" s="87" t="str">
        <f t="shared" si="11"/>
        <v/>
      </c>
      <c r="AR240" s="37"/>
      <c r="AS240" s="233"/>
      <c r="AT240" s="37"/>
    </row>
    <row r="241" spans="2:46" ht="13.5" customHeight="1" x14ac:dyDescent="0.15">
      <c r="B241" s="294"/>
      <c r="C241" s="27" t="s">
        <v>36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71"/>
      <c r="T241" s="294"/>
      <c r="U241" s="27" t="s">
        <v>36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4"/>
      <c r="AM241" s="86" t="str">
        <f t="shared" si="11"/>
        <v/>
      </c>
      <c r="AN241" s="121" t="str">
        <f t="shared" si="11"/>
        <v/>
      </c>
      <c r="AO241" s="121" t="str">
        <f t="shared" si="11"/>
        <v/>
      </c>
      <c r="AP241" s="121" t="str">
        <f t="shared" si="11"/>
        <v/>
      </c>
      <c r="AQ241" s="87" t="str">
        <f t="shared" si="11"/>
        <v/>
      </c>
      <c r="AR241" s="37"/>
      <c r="AS241" s="233"/>
      <c r="AT241" s="37"/>
    </row>
    <row r="242" spans="2:46" ht="13.5" customHeight="1" thickBot="1" x14ac:dyDescent="0.2">
      <c r="B242" s="295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71"/>
      <c r="T242" s="295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5"/>
      <c r="AM242" s="122" t="str">
        <f t="shared" si="11"/>
        <v/>
      </c>
      <c r="AN242" s="123" t="str">
        <f t="shared" si="11"/>
        <v/>
      </c>
      <c r="AO242" s="123" t="str">
        <f t="shared" si="11"/>
        <v/>
      </c>
      <c r="AP242" s="123" t="str">
        <f t="shared" si="11"/>
        <v/>
      </c>
      <c r="AQ242" s="124" t="str">
        <f t="shared" si="11"/>
        <v/>
      </c>
      <c r="AR242" s="37"/>
      <c r="AS242" s="233"/>
      <c r="AT242" s="37"/>
    </row>
    <row r="243" spans="2:46" ht="13.5" customHeight="1" thickBot="1" x14ac:dyDescent="0.2">
      <c r="B243" s="293" t="s">
        <v>112</v>
      </c>
      <c r="C243" s="25" t="s">
        <v>32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71"/>
      <c r="T243" s="293" t="s">
        <v>112</v>
      </c>
      <c r="U243" s="25" t="s">
        <v>32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3" t="s">
        <v>112</v>
      </c>
      <c r="AM243" s="119" t="str">
        <f t="shared" si="11"/>
        <v/>
      </c>
      <c r="AN243" s="95" t="str">
        <f t="shared" si="11"/>
        <v/>
      </c>
      <c r="AO243" s="95" t="str">
        <f t="shared" si="11"/>
        <v/>
      </c>
      <c r="AP243" s="95" t="str">
        <f t="shared" si="11"/>
        <v/>
      </c>
      <c r="AQ243" s="120" t="str">
        <f t="shared" si="11"/>
        <v/>
      </c>
      <c r="AR243" s="37"/>
      <c r="AS243" s="233"/>
      <c r="AT243" s="37"/>
    </row>
    <row r="244" spans="2:46" ht="13.5" customHeight="1" x14ac:dyDescent="0.15">
      <c r="B244" s="294"/>
      <c r="C244" s="27" t="s">
        <v>33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71"/>
      <c r="T244" s="294"/>
      <c r="U244" s="27" t="s">
        <v>33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4"/>
      <c r="AM244" s="86" t="str">
        <f t="shared" si="11"/>
        <v/>
      </c>
      <c r="AN244" s="121" t="str">
        <f t="shared" si="11"/>
        <v/>
      </c>
      <c r="AO244" s="121" t="str">
        <f t="shared" si="11"/>
        <v/>
      </c>
      <c r="AP244" s="121" t="str">
        <f t="shared" si="11"/>
        <v/>
      </c>
      <c r="AQ244" s="87" t="str">
        <f t="shared" si="11"/>
        <v/>
      </c>
      <c r="AR244" s="37"/>
      <c r="AS244" s="233"/>
      <c r="AT244" s="37"/>
    </row>
    <row r="245" spans="2:46" ht="13.5" customHeight="1" x14ac:dyDescent="0.15">
      <c r="B245" s="294"/>
      <c r="C245" s="27" t="s">
        <v>34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71"/>
      <c r="T245" s="294"/>
      <c r="U245" s="27" t="s">
        <v>34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4"/>
      <c r="AM245" s="86" t="str">
        <f t="shared" si="11"/>
        <v/>
      </c>
      <c r="AN245" s="121" t="str">
        <f t="shared" si="11"/>
        <v/>
      </c>
      <c r="AO245" s="121" t="str">
        <f t="shared" si="11"/>
        <v/>
      </c>
      <c r="AP245" s="121" t="str">
        <f t="shared" si="11"/>
        <v/>
      </c>
      <c r="AQ245" s="87" t="str">
        <f t="shared" si="11"/>
        <v/>
      </c>
      <c r="AR245" s="37"/>
      <c r="AS245" s="233"/>
      <c r="AT245" s="37"/>
    </row>
    <row r="246" spans="2:46" ht="13.5" customHeight="1" x14ac:dyDescent="0.15">
      <c r="B246" s="294"/>
      <c r="C246" s="27" t="s">
        <v>36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71"/>
      <c r="T246" s="294"/>
      <c r="U246" s="27" t="s">
        <v>36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4"/>
      <c r="AM246" s="86" t="str">
        <f t="shared" si="11"/>
        <v/>
      </c>
      <c r="AN246" s="121" t="str">
        <f t="shared" si="11"/>
        <v/>
      </c>
      <c r="AO246" s="121" t="str">
        <f t="shared" si="11"/>
        <v/>
      </c>
      <c r="AP246" s="121" t="str">
        <f t="shared" si="11"/>
        <v/>
      </c>
      <c r="AQ246" s="87" t="str">
        <f t="shared" si="11"/>
        <v/>
      </c>
      <c r="AR246" s="37"/>
      <c r="AS246" s="233"/>
      <c r="AT246" s="37"/>
    </row>
    <row r="247" spans="2:46" ht="13.5" customHeight="1" thickBot="1" x14ac:dyDescent="0.2">
      <c r="B247" s="295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71"/>
      <c r="T247" s="295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5"/>
      <c r="AM247" s="122" t="str">
        <f t="shared" si="11"/>
        <v/>
      </c>
      <c r="AN247" s="123" t="str">
        <f t="shared" si="11"/>
        <v/>
      </c>
      <c r="AO247" s="123" t="str">
        <f t="shared" si="11"/>
        <v/>
      </c>
      <c r="AP247" s="123" t="str">
        <f t="shared" si="11"/>
        <v/>
      </c>
      <c r="AQ247" s="124" t="str">
        <f t="shared" si="11"/>
        <v/>
      </c>
      <c r="AR247" s="37"/>
      <c r="AS247" s="233"/>
      <c r="AT247" s="37"/>
    </row>
    <row r="248" spans="2:46" ht="13.5" customHeight="1" thickBot="1" x14ac:dyDescent="0.2">
      <c r="B248" s="293" t="s">
        <v>113</v>
      </c>
      <c r="C248" s="25" t="s">
        <v>32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71"/>
      <c r="T248" s="293" t="s">
        <v>113</v>
      </c>
      <c r="U248" s="25" t="s">
        <v>32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3" t="s">
        <v>113</v>
      </c>
      <c r="AM248" s="119" t="str">
        <f t="shared" si="11"/>
        <v/>
      </c>
      <c r="AN248" s="95" t="str">
        <f t="shared" si="11"/>
        <v/>
      </c>
      <c r="AO248" s="95" t="str">
        <f t="shared" si="11"/>
        <v/>
      </c>
      <c r="AP248" s="95" t="str">
        <f t="shared" si="11"/>
        <v/>
      </c>
      <c r="AQ248" s="120" t="str">
        <f t="shared" si="11"/>
        <v/>
      </c>
      <c r="AR248" s="37"/>
      <c r="AS248" s="233"/>
      <c r="AT248" s="37"/>
    </row>
    <row r="249" spans="2:46" ht="13.5" customHeight="1" x14ac:dyDescent="0.15">
      <c r="B249" s="294"/>
      <c r="C249" s="27" t="s">
        <v>33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71"/>
      <c r="T249" s="294"/>
      <c r="U249" s="27" t="s">
        <v>33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4"/>
      <c r="AM249" s="86" t="str">
        <f t="shared" si="11"/>
        <v/>
      </c>
      <c r="AN249" s="121" t="str">
        <f t="shared" si="11"/>
        <v/>
      </c>
      <c r="AO249" s="121" t="str">
        <f t="shared" si="11"/>
        <v/>
      </c>
      <c r="AP249" s="121" t="str">
        <f t="shared" si="11"/>
        <v/>
      </c>
      <c r="AQ249" s="87" t="str">
        <f t="shared" si="11"/>
        <v/>
      </c>
      <c r="AR249" s="37"/>
      <c r="AS249" s="233"/>
      <c r="AT249" s="37"/>
    </row>
    <row r="250" spans="2:46" ht="13.5" customHeight="1" x14ac:dyDescent="0.15">
      <c r="B250" s="294"/>
      <c r="C250" s="27" t="s">
        <v>34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71"/>
      <c r="T250" s="294"/>
      <c r="U250" s="27" t="s">
        <v>34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4"/>
      <c r="AM250" s="86" t="str">
        <f t="shared" si="11"/>
        <v/>
      </c>
      <c r="AN250" s="121" t="str">
        <f t="shared" si="11"/>
        <v/>
      </c>
      <c r="AO250" s="121" t="str">
        <f t="shared" si="11"/>
        <v/>
      </c>
      <c r="AP250" s="121" t="str">
        <f t="shared" si="11"/>
        <v/>
      </c>
      <c r="AQ250" s="87" t="str">
        <f t="shared" si="11"/>
        <v/>
      </c>
      <c r="AR250" s="37"/>
      <c r="AS250" s="233"/>
      <c r="AT250" s="37"/>
    </row>
    <row r="251" spans="2:46" ht="13.5" customHeight="1" x14ac:dyDescent="0.15">
      <c r="B251" s="294"/>
      <c r="C251" s="27" t="s">
        <v>36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71"/>
      <c r="T251" s="294"/>
      <c r="U251" s="27" t="s">
        <v>36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4"/>
      <c r="AM251" s="86" t="str">
        <f t="shared" si="11"/>
        <v/>
      </c>
      <c r="AN251" s="121" t="str">
        <f t="shared" si="11"/>
        <v/>
      </c>
      <c r="AO251" s="121" t="str">
        <f t="shared" si="11"/>
        <v/>
      </c>
      <c r="AP251" s="121" t="str">
        <f t="shared" si="11"/>
        <v/>
      </c>
      <c r="AQ251" s="87" t="str">
        <f t="shared" si="11"/>
        <v/>
      </c>
      <c r="AR251" s="37"/>
      <c r="AS251" s="233"/>
      <c r="AT251" s="37"/>
    </row>
    <row r="252" spans="2:46" ht="13.5" customHeight="1" thickBot="1" x14ac:dyDescent="0.2">
      <c r="B252" s="295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71"/>
      <c r="T252" s="295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5"/>
      <c r="AM252" s="122" t="str">
        <f t="shared" si="11"/>
        <v/>
      </c>
      <c r="AN252" s="123" t="str">
        <f t="shared" si="11"/>
        <v/>
      </c>
      <c r="AO252" s="123" t="str">
        <f t="shared" si="11"/>
        <v/>
      </c>
      <c r="AP252" s="123" t="str">
        <f t="shared" si="11"/>
        <v/>
      </c>
      <c r="AQ252" s="124" t="str">
        <f t="shared" si="11"/>
        <v/>
      </c>
      <c r="AR252" s="37"/>
      <c r="AS252" s="233"/>
      <c r="AT252" s="37"/>
    </row>
    <row r="253" spans="2:46" ht="13.5" customHeight="1" thickBot="1" x14ac:dyDescent="0.2">
      <c r="B253" s="293" t="s">
        <v>114</v>
      </c>
      <c r="C253" s="25" t="s">
        <v>32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71"/>
      <c r="T253" s="293" t="s">
        <v>114</v>
      </c>
      <c r="U253" s="25" t="s">
        <v>32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3" t="s">
        <v>114</v>
      </c>
      <c r="AM253" s="119" t="str">
        <f t="shared" si="11"/>
        <v/>
      </c>
      <c r="AN253" s="95" t="str">
        <f t="shared" si="11"/>
        <v/>
      </c>
      <c r="AO253" s="95" t="str">
        <f t="shared" si="11"/>
        <v/>
      </c>
      <c r="AP253" s="95" t="str">
        <f t="shared" si="11"/>
        <v/>
      </c>
      <c r="AQ253" s="120" t="str">
        <f t="shared" si="11"/>
        <v/>
      </c>
      <c r="AR253" s="37"/>
      <c r="AS253" s="233"/>
      <c r="AT253" s="37"/>
    </row>
    <row r="254" spans="2:46" ht="13.5" customHeight="1" x14ac:dyDescent="0.15">
      <c r="B254" s="294"/>
      <c r="C254" s="27" t="s">
        <v>33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71"/>
      <c r="T254" s="294"/>
      <c r="U254" s="27" t="s">
        <v>33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4"/>
      <c r="AM254" s="86" t="str">
        <f t="shared" si="11"/>
        <v/>
      </c>
      <c r="AN254" s="121" t="str">
        <f t="shared" si="11"/>
        <v/>
      </c>
      <c r="AO254" s="121" t="str">
        <f t="shared" si="11"/>
        <v/>
      </c>
      <c r="AP254" s="121" t="str">
        <f t="shared" si="11"/>
        <v/>
      </c>
      <c r="AQ254" s="87" t="str">
        <f t="shared" si="11"/>
        <v/>
      </c>
      <c r="AR254" s="37"/>
      <c r="AS254" s="233"/>
      <c r="AT254" s="37"/>
    </row>
    <row r="255" spans="2:46" ht="13.5" customHeight="1" x14ac:dyDescent="0.15">
      <c r="B255" s="294"/>
      <c r="C255" s="27" t="s">
        <v>34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71"/>
      <c r="T255" s="294"/>
      <c r="U255" s="27" t="s">
        <v>34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4"/>
      <c r="AM255" s="86" t="str">
        <f t="shared" si="11"/>
        <v/>
      </c>
      <c r="AN255" s="121" t="str">
        <f t="shared" si="11"/>
        <v/>
      </c>
      <c r="AO255" s="121" t="str">
        <f t="shared" si="11"/>
        <v/>
      </c>
      <c r="AP255" s="121" t="str">
        <f t="shared" si="11"/>
        <v/>
      </c>
      <c r="AQ255" s="87" t="str">
        <f t="shared" si="11"/>
        <v/>
      </c>
      <c r="AR255" s="37"/>
      <c r="AS255" s="233"/>
      <c r="AT255" s="37"/>
    </row>
    <row r="256" spans="2:46" ht="13.5" customHeight="1" x14ac:dyDescent="0.15">
      <c r="B256" s="294"/>
      <c r="C256" s="27" t="s">
        <v>36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71"/>
      <c r="T256" s="294"/>
      <c r="U256" s="27" t="s">
        <v>36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4"/>
      <c r="AM256" s="86" t="str">
        <f t="shared" si="11"/>
        <v/>
      </c>
      <c r="AN256" s="121" t="str">
        <f t="shared" si="11"/>
        <v/>
      </c>
      <c r="AO256" s="121" t="str">
        <f t="shared" si="11"/>
        <v/>
      </c>
      <c r="AP256" s="121" t="str">
        <f t="shared" si="11"/>
        <v/>
      </c>
      <c r="AQ256" s="87" t="str">
        <f t="shared" si="11"/>
        <v/>
      </c>
      <c r="AR256" s="37"/>
      <c r="AS256" s="233"/>
      <c r="AT256" s="37"/>
    </row>
    <row r="257" spans="2:46" ht="13.5" customHeight="1" thickBot="1" x14ac:dyDescent="0.2">
      <c r="B257" s="295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71"/>
      <c r="T257" s="295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5"/>
      <c r="AM257" s="122" t="str">
        <f t="shared" si="11"/>
        <v/>
      </c>
      <c r="AN257" s="123" t="str">
        <f t="shared" si="11"/>
        <v/>
      </c>
      <c r="AO257" s="123" t="str">
        <f t="shared" si="11"/>
        <v/>
      </c>
      <c r="AP257" s="123" t="str">
        <f t="shared" si="11"/>
        <v/>
      </c>
      <c r="AQ257" s="124" t="str">
        <f t="shared" si="11"/>
        <v/>
      </c>
      <c r="AR257" s="37"/>
      <c r="AS257" s="233"/>
      <c r="AT257" s="37"/>
    </row>
    <row r="258" spans="2:46" ht="13.5" customHeight="1" thickBot="1" x14ac:dyDescent="0.2">
      <c r="B258" s="293" t="s">
        <v>115</v>
      </c>
      <c r="C258" s="25" t="s">
        <v>32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71"/>
      <c r="T258" s="293" t="s">
        <v>115</v>
      </c>
      <c r="U258" s="25" t="s">
        <v>32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3" t="s">
        <v>115</v>
      </c>
      <c r="AM258" s="119" t="str">
        <f t="shared" si="11"/>
        <v/>
      </c>
      <c r="AN258" s="95" t="str">
        <f t="shared" si="11"/>
        <v/>
      </c>
      <c r="AO258" s="95" t="str">
        <f t="shared" si="11"/>
        <v/>
      </c>
      <c r="AP258" s="95" t="str">
        <f t="shared" si="11"/>
        <v/>
      </c>
      <c r="AQ258" s="120" t="str">
        <f t="shared" si="11"/>
        <v/>
      </c>
      <c r="AR258" s="37"/>
      <c r="AS258" s="233"/>
      <c r="AT258" s="37"/>
    </row>
    <row r="259" spans="2:46" ht="13.5" customHeight="1" x14ac:dyDescent="0.15">
      <c r="B259" s="294"/>
      <c r="C259" s="27" t="s">
        <v>33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71"/>
      <c r="T259" s="294"/>
      <c r="U259" s="27" t="s">
        <v>33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4"/>
      <c r="AM259" s="86" t="str">
        <f t="shared" si="11"/>
        <v/>
      </c>
      <c r="AN259" s="121" t="str">
        <f t="shared" si="11"/>
        <v/>
      </c>
      <c r="AO259" s="121" t="str">
        <f t="shared" si="11"/>
        <v/>
      </c>
      <c r="AP259" s="121" t="str">
        <f t="shared" si="11"/>
        <v/>
      </c>
      <c r="AQ259" s="87" t="str">
        <f t="shared" si="11"/>
        <v/>
      </c>
      <c r="AR259" s="37"/>
      <c r="AS259" s="233"/>
      <c r="AT259" s="37"/>
    </row>
    <row r="260" spans="2:46" ht="13.5" customHeight="1" x14ac:dyDescent="0.15">
      <c r="B260" s="294"/>
      <c r="C260" s="27" t="s">
        <v>34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71"/>
      <c r="T260" s="294"/>
      <c r="U260" s="27" t="s">
        <v>34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4"/>
      <c r="AM260" s="86" t="str">
        <f t="shared" si="11"/>
        <v/>
      </c>
      <c r="AN260" s="121" t="str">
        <f t="shared" si="11"/>
        <v/>
      </c>
      <c r="AO260" s="121" t="str">
        <f t="shared" si="11"/>
        <v/>
      </c>
      <c r="AP260" s="121" t="str">
        <f t="shared" si="11"/>
        <v/>
      </c>
      <c r="AQ260" s="87" t="str">
        <f t="shared" si="11"/>
        <v/>
      </c>
      <c r="AR260" s="37"/>
      <c r="AS260" s="233"/>
      <c r="AT260" s="37"/>
    </row>
    <row r="261" spans="2:46" ht="13.5" customHeight="1" x14ac:dyDescent="0.15">
      <c r="B261" s="294"/>
      <c r="C261" s="27" t="s">
        <v>36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71"/>
      <c r="T261" s="294"/>
      <c r="U261" s="27" t="s">
        <v>36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4"/>
      <c r="AM261" s="86" t="str">
        <f t="shared" si="11"/>
        <v/>
      </c>
      <c r="AN261" s="121" t="str">
        <f t="shared" si="11"/>
        <v/>
      </c>
      <c r="AO261" s="121" t="str">
        <f t="shared" si="11"/>
        <v/>
      </c>
      <c r="AP261" s="121" t="str">
        <f t="shared" si="11"/>
        <v/>
      </c>
      <c r="AQ261" s="87" t="str">
        <f t="shared" si="11"/>
        <v/>
      </c>
      <c r="AR261" s="37"/>
      <c r="AS261" s="233"/>
      <c r="AT261" s="37"/>
    </row>
    <row r="262" spans="2:46" ht="13.5" customHeight="1" thickBot="1" x14ac:dyDescent="0.2">
      <c r="B262" s="295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71"/>
      <c r="T262" s="295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5"/>
      <c r="AM262" s="122" t="str">
        <f t="shared" si="11"/>
        <v/>
      </c>
      <c r="AN262" s="123" t="str">
        <f t="shared" si="11"/>
        <v/>
      </c>
      <c r="AO262" s="123" t="str">
        <f t="shared" si="11"/>
        <v/>
      </c>
      <c r="AP262" s="123" t="str">
        <f t="shared" si="11"/>
        <v/>
      </c>
      <c r="AQ262" s="124" t="str">
        <f t="shared" si="11"/>
        <v/>
      </c>
      <c r="AR262" s="37"/>
      <c r="AS262" s="233"/>
      <c r="AT262" s="37"/>
    </row>
    <row r="263" spans="2:46" ht="13.5" customHeight="1" thickBot="1" x14ac:dyDescent="0.2">
      <c r="B263" s="293" t="s">
        <v>116</v>
      </c>
      <c r="C263" s="25" t="s">
        <v>32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71"/>
      <c r="T263" s="293" t="s">
        <v>116</v>
      </c>
      <c r="U263" s="25" t="s">
        <v>32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3" t="s">
        <v>116</v>
      </c>
      <c r="AM263" s="119" t="str">
        <f t="shared" si="11"/>
        <v/>
      </c>
      <c r="AN263" s="95" t="str">
        <f t="shared" si="11"/>
        <v/>
      </c>
      <c r="AO263" s="95" t="str">
        <f t="shared" si="11"/>
        <v/>
      </c>
      <c r="AP263" s="95" t="str">
        <f t="shared" si="11"/>
        <v/>
      </c>
      <c r="AQ263" s="120" t="str">
        <f t="shared" si="11"/>
        <v/>
      </c>
      <c r="AR263" s="37"/>
      <c r="AS263" s="233"/>
      <c r="AT263" s="37"/>
    </row>
    <row r="264" spans="2:46" ht="13.5" customHeight="1" x14ac:dyDescent="0.15">
      <c r="B264" s="294"/>
      <c r="C264" s="27" t="s">
        <v>33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71"/>
      <c r="T264" s="294"/>
      <c r="U264" s="27" t="s">
        <v>33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4"/>
      <c r="AM264" s="86" t="str">
        <f t="shared" si="11"/>
        <v/>
      </c>
      <c r="AN264" s="121" t="str">
        <f t="shared" si="11"/>
        <v/>
      </c>
      <c r="AO264" s="121" t="str">
        <f t="shared" si="11"/>
        <v/>
      </c>
      <c r="AP264" s="121" t="str">
        <f t="shared" si="11"/>
        <v/>
      </c>
      <c r="AQ264" s="87" t="str">
        <f t="shared" si="11"/>
        <v/>
      </c>
      <c r="AR264" s="37"/>
      <c r="AS264" s="233"/>
      <c r="AT264" s="37"/>
    </row>
    <row r="265" spans="2:46" ht="13.5" customHeight="1" x14ac:dyDescent="0.15">
      <c r="B265" s="294"/>
      <c r="C265" s="27" t="s">
        <v>34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71"/>
      <c r="T265" s="294"/>
      <c r="U265" s="27" t="s">
        <v>34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4"/>
      <c r="AM265" s="86" t="str">
        <f t="shared" si="11"/>
        <v/>
      </c>
      <c r="AN265" s="121" t="str">
        <f t="shared" si="11"/>
        <v/>
      </c>
      <c r="AO265" s="121" t="str">
        <f t="shared" si="11"/>
        <v/>
      </c>
      <c r="AP265" s="121" t="str">
        <f t="shared" si="11"/>
        <v/>
      </c>
      <c r="AQ265" s="87" t="str">
        <f t="shared" si="11"/>
        <v/>
      </c>
      <c r="AR265" s="37"/>
      <c r="AS265" s="233"/>
      <c r="AT265" s="37"/>
    </row>
    <row r="266" spans="2:46" ht="13.5" customHeight="1" x14ac:dyDescent="0.15">
      <c r="B266" s="294"/>
      <c r="C266" s="27" t="s">
        <v>36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71"/>
      <c r="T266" s="294"/>
      <c r="U266" s="27" t="s">
        <v>36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4"/>
      <c r="AM266" s="86" t="str">
        <f t="shared" si="11"/>
        <v/>
      </c>
      <c r="AN266" s="121" t="str">
        <f t="shared" si="11"/>
        <v/>
      </c>
      <c r="AO266" s="121" t="str">
        <f t="shared" si="11"/>
        <v/>
      </c>
      <c r="AP266" s="121" t="str">
        <f t="shared" si="11"/>
        <v/>
      </c>
      <c r="AQ266" s="87" t="str">
        <f t="shared" si="11"/>
        <v/>
      </c>
      <c r="AR266" s="37"/>
      <c r="AS266" s="233"/>
      <c r="AT266" s="37"/>
    </row>
    <row r="267" spans="2:46" ht="13.5" customHeight="1" thickBot="1" x14ac:dyDescent="0.2">
      <c r="B267" s="295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71"/>
      <c r="T267" s="295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5"/>
      <c r="AM267" s="122" t="str">
        <f t="shared" si="11"/>
        <v/>
      </c>
      <c r="AN267" s="123" t="str">
        <f t="shared" si="11"/>
        <v/>
      </c>
      <c r="AO267" s="123" t="str">
        <f t="shared" si="11"/>
        <v/>
      </c>
      <c r="AP267" s="123" t="str">
        <f t="shared" si="11"/>
        <v/>
      </c>
      <c r="AQ267" s="124" t="str">
        <f t="shared" si="11"/>
        <v/>
      </c>
      <c r="AR267" s="37"/>
      <c r="AS267" s="233"/>
      <c r="AT267" s="37"/>
    </row>
    <row r="268" spans="2:46" ht="13.5" customHeight="1" thickBot="1" x14ac:dyDescent="0.2">
      <c r="B268" s="293" t="s">
        <v>117</v>
      </c>
      <c r="C268" s="25" t="s">
        <v>32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71"/>
      <c r="T268" s="293" t="s">
        <v>117</v>
      </c>
      <c r="U268" s="25" t="s">
        <v>32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3" t="s">
        <v>117</v>
      </c>
      <c r="AM268" s="119" t="str">
        <f t="shared" si="11"/>
        <v/>
      </c>
      <c r="AN268" s="95" t="str">
        <f t="shared" si="11"/>
        <v/>
      </c>
      <c r="AO268" s="95" t="str">
        <f t="shared" si="11"/>
        <v/>
      </c>
      <c r="AP268" s="95" t="str">
        <f t="shared" si="11"/>
        <v/>
      </c>
      <c r="AQ268" s="120" t="str">
        <f t="shared" si="11"/>
        <v/>
      </c>
      <c r="AR268" s="37"/>
      <c r="AS268" s="233"/>
      <c r="AT268" s="37"/>
    </row>
    <row r="269" spans="2:46" ht="13.5" customHeight="1" x14ac:dyDescent="0.15">
      <c r="B269" s="294"/>
      <c r="C269" s="27" t="s">
        <v>33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71"/>
      <c r="T269" s="294"/>
      <c r="U269" s="27" t="s">
        <v>33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4"/>
      <c r="AM269" s="86" t="str">
        <f t="shared" si="11"/>
        <v/>
      </c>
      <c r="AN269" s="121" t="str">
        <f t="shared" si="11"/>
        <v/>
      </c>
      <c r="AO269" s="121" t="str">
        <f t="shared" si="11"/>
        <v/>
      </c>
      <c r="AP269" s="121" t="str">
        <f t="shared" si="11"/>
        <v/>
      </c>
      <c r="AQ269" s="87" t="str">
        <f t="shared" si="11"/>
        <v/>
      </c>
      <c r="AR269" s="37"/>
      <c r="AS269" s="233"/>
      <c r="AT269" s="37"/>
    </row>
    <row r="270" spans="2:46" ht="13.5" customHeight="1" x14ac:dyDescent="0.15">
      <c r="B270" s="294"/>
      <c r="C270" s="27" t="s">
        <v>34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71"/>
      <c r="T270" s="294"/>
      <c r="U270" s="27" t="s">
        <v>34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4"/>
      <c r="AM270" s="86" t="str">
        <f t="shared" si="11"/>
        <v/>
      </c>
      <c r="AN270" s="121" t="str">
        <f t="shared" si="11"/>
        <v/>
      </c>
      <c r="AO270" s="121" t="str">
        <f t="shared" si="11"/>
        <v/>
      </c>
      <c r="AP270" s="121" t="str">
        <f t="shared" si="11"/>
        <v/>
      </c>
      <c r="AQ270" s="87" t="str">
        <f t="shared" si="11"/>
        <v/>
      </c>
      <c r="AR270" s="37"/>
      <c r="AS270" s="233"/>
      <c r="AT270" s="37"/>
    </row>
    <row r="271" spans="2:46" ht="13.5" customHeight="1" x14ac:dyDescent="0.15">
      <c r="B271" s="294"/>
      <c r="C271" s="27" t="s">
        <v>36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71"/>
      <c r="T271" s="294"/>
      <c r="U271" s="27" t="s">
        <v>36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4"/>
      <c r="AM271" s="86" t="str">
        <f t="shared" si="11"/>
        <v/>
      </c>
      <c r="AN271" s="121" t="str">
        <f t="shared" si="11"/>
        <v/>
      </c>
      <c r="AO271" s="121" t="str">
        <f t="shared" si="11"/>
        <v/>
      </c>
      <c r="AP271" s="121" t="str">
        <f t="shared" si="11"/>
        <v/>
      </c>
      <c r="AQ271" s="87" t="str">
        <f t="shared" si="11"/>
        <v/>
      </c>
      <c r="AR271" s="37"/>
      <c r="AS271" s="233"/>
      <c r="AT271" s="37"/>
    </row>
    <row r="272" spans="2:46" ht="13.5" customHeight="1" thickBot="1" x14ac:dyDescent="0.2">
      <c r="B272" s="295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71"/>
      <c r="T272" s="295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5"/>
      <c r="AM272" s="122" t="str">
        <f t="shared" si="11"/>
        <v/>
      </c>
      <c r="AN272" s="123" t="str">
        <f t="shared" si="11"/>
        <v/>
      </c>
      <c r="AO272" s="123" t="str">
        <f t="shared" si="11"/>
        <v/>
      </c>
      <c r="AP272" s="123" t="str">
        <f t="shared" si="11"/>
        <v/>
      </c>
      <c r="AQ272" s="124" t="str">
        <f t="shared" si="11"/>
        <v/>
      </c>
      <c r="AR272" s="37"/>
      <c r="AS272" s="233"/>
      <c r="AT272" s="37"/>
    </row>
    <row r="273" spans="2:46" ht="13.5" customHeight="1" thickBot="1" x14ac:dyDescent="0.2">
      <c r="B273" s="293" t="s">
        <v>118</v>
      </c>
      <c r="C273" s="25" t="s">
        <v>32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71"/>
      <c r="T273" s="293" t="s">
        <v>118</v>
      </c>
      <c r="U273" s="25" t="s">
        <v>32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3" t="s">
        <v>118</v>
      </c>
      <c r="AM273" s="119" t="str">
        <f t="shared" si="11"/>
        <v/>
      </c>
      <c r="AN273" s="95" t="str">
        <f t="shared" si="11"/>
        <v/>
      </c>
      <c r="AO273" s="95" t="str">
        <f t="shared" si="11"/>
        <v/>
      </c>
      <c r="AP273" s="95" t="str">
        <f t="shared" si="11"/>
        <v/>
      </c>
      <c r="AQ273" s="120" t="str">
        <f t="shared" si="11"/>
        <v/>
      </c>
      <c r="AR273" s="37"/>
      <c r="AS273" s="233"/>
      <c r="AT273" s="37"/>
    </row>
    <row r="274" spans="2:46" ht="13.5" customHeight="1" x14ac:dyDescent="0.15">
      <c r="B274" s="294"/>
      <c r="C274" s="27" t="s">
        <v>33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71"/>
      <c r="T274" s="294"/>
      <c r="U274" s="27" t="s">
        <v>33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4"/>
      <c r="AM274" s="86" t="str">
        <f t="shared" si="11"/>
        <v/>
      </c>
      <c r="AN274" s="121" t="str">
        <f t="shared" si="11"/>
        <v/>
      </c>
      <c r="AO274" s="121" t="str">
        <f t="shared" si="11"/>
        <v/>
      </c>
      <c r="AP274" s="121" t="str">
        <f t="shared" si="11"/>
        <v/>
      </c>
      <c r="AQ274" s="87" t="str">
        <f t="shared" si="11"/>
        <v/>
      </c>
      <c r="AR274" s="37"/>
      <c r="AS274" s="233"/>
      <c r="AT274" s="37"/>
    </row>
    <row r="275" spans="2:46" ht="13.5" customHeight="1" x14ac:dyDescent="0.15">
      <c r="B275" s="294"/>
      <c r="C275" s="27" t="s">
        <v>34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71"/>
      <c r="T275" s="294"/>
      <c r="U275" s="27" t="s">
        <v>34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4"/>
      <c r="AM275" s="86" t="str">
        <f t="shared" si="11"/>
        <v/>
      </c>
      <c r="AN275" s="121" t="str">
        <f t="shared" si="11"/>
        <v/>
      </c>
      <c r="AO275" s="121" t="str">
        <f t="shared" si="11"/>
        <v/>
      </c>
      <c r="AP275" s="121" t="str">
        <f t="shared" si="11"/>
        <v/>
      </c>
      <c r="AQ275" s="87" t="str">
        <f t="shared" si="11"/>
        <v/>
      </c>
      <c r="AR275" s="37"/>
      <c r="AS275" s="233"/>
      <c r="AT275" s="37"/>
    </row>
    <row r="276" spans="2:46" ht="13.5" customHeight="1" x14ac:dyDescent="0.15">
      <c r="B276" s="294"/>
      <c r="C276" s="27" t="s">
        <v>36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71"/>
      <c r="T276" s="294"/>
      <c r="U276" s="27" t="s">
        <v>36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4"/>
      <c r="AM276" s="86" t="str">
        <f t="shared" si="11"/>
        <v/>
      </c>
      <c r="AN276" s="121" t="str">
        <f t="shared" si="11"/>
        <v/>
      </c>
      <c r="AO276" s="121" t="str">
        <f t="shared" si="11"/>
        <v/>
      </c>
      <c r="AP276" s="121" t="str">
        <f t="shared" si="11"/>
        <v/>
      </c>
      <c r="AQ276" s="87" t="str">
        <f t="shared" si="11"/>
        <v/>
      </c>
      <c r="AR276" s="37"/>
      <c r="AS276" s="233"/>
      <c r="AT276" s="37"/>
    </row>
    <row r="277" spans="2:46" ht="13.5" customHeight="1" thickBot="1" x14ac:dyDescent="0.2">
      <c r="B277" s="295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71"/>
      <c r="T277" s="295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5"/>
      <c r="AM277" s="122" t="str">
        <f t="shared" si="11"/>
        <v/>
      </c>
      <c r="AN277" s="123" t="str">
        <f t="shared" si="11"/>
        <v/>
      </c>
      <c r="AO277" s="123" t="str">
        <f t="shared" si="11"/>
        <v/>
      </c>
      <c r="AP277" s="123" t="str">
        <f t="shared" si="11"/>
        <v/>
      </c>
      <c r="AQ277" s="124" t="str">
        <f t="shared" si="11"/>
        <v/>
      </c>
      <c r="AR277" s="37"/>
      <c r="AS277" s="233"/>
      <c r="AT277" s="37"/>
    </row>
    <row r="278" spans="2:46" ht="13.5" customHeight="1" thickBot="1" x14ac:dyDescent="0.2">
      <c r="B278" s="293" t="s">
        <v>119</v>
      </c>
      <c r="C278" s="25" t="s">
        <v>32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71"/>
      <c r="T278" s="293" t="s">
        <v>119</v>
      </c>
      <c r="U278" s="25" t="s">
        <v>32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3" t="s">
        <v>119</v>
      </c>
      <c r="AM278" s="119" t="str">
        <f t="shared" si="11"/>
        <v/>
      </c>
      <c r="AN278" s="95" t="str">
        <f t="shared" si="11"/>
        <v/>
      </c>
      <c r="AO278" s="95" t="str">
        <f t="shared" si="11"/>
        <v/>
      </c>
      <c r="AP278" s="95" t="str">
        <f t="shared" si="11"/>
        <v/>
      </c>
      <c r="AQ278" s="120" t="str">
        <f t="shared" si="11"/>
        <v/>
      </c>
      <c r="AR278" s="37"/>
      <c r="AS278" s="233"/>
      <c r="AT278" s="37"/>
    </row>
    <row r="279" spans="2:46" ht="13.5" customHeight="1" x14ac:dyDescent="0.15">
      <c r="B279" s="294"/>
      <c r="C279" s="27" t="s">
        <v>33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71"/>
      <c r="T279" s="294"/>
      <c r="U279" s="27" t="s">
        <v>33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4"/>
      <c r="AM279" s="86" t="str">
        <f t="shared" si="11"/>
        <v/>
      </c>
      <c r="AN279" s="121" t="str">
        <f t="shared" si="11"/>
        <v/>
      </c>
      <c r="AO279" s="121" t="str">
        <f t="shared" si="11"/>
        <v/>
      </c>
      <c r="AP279" s="121" t="str">
        <f t="shared" si="11"/>
        <v/>
      </c>
      <c r="AQ279" s="87" t="str">
        <f t="shared" si="11"/>
        <v/>
      </c>
      <c r="AR279" s="37"/>
      <c r="AS279" s="233"/>
      <c r="AT279" s="37"/>
    </row>
    <row r="280" spans="2:46" ht="13.5" customHeight="1" x14ac:dyDescent="0.15">
      <c r="B280" s="294"/>
      <c r="C280" s="27" t="s">
        <v>34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71"/>
      <c r="T280" s="294"/>
      <c r="U280" s="27" t="s">
        <v>34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4"/>
      <c r="AM280" s="86" t="str">
        <f t="shared" si="11"/>
        <v/>
      </c>
      <c r="AN280" s="121" t="str">
        <f t="shared" si="11"/>
        <v/>
      </c>
      <c r="AO280" s="121" t="str">
        <f t="shared" si="11"/>
        <v/>
      </c>
      <c r="AP280" s="121" t="str">
        <f t="shared" si="11"/>
        <v/>
      </c>
      <c r="AQ280" s="87" t="str">
        <f t="shared" si="11"/>
        <v/>
      </c>
      <c r="AR280" s="37"/>
      <c r="AS280" s="233"/>
      <c r="AT280" s="37"/>
    </row>
    <row r="281" spans="2:46" ht="13.5" customHeight="1" x14ac:dyDescent="0.15">
      <c r="B281" s="294"/>
      <c r="C281" s="27" t="s">
        <v>36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71"/>
      <c r="T281" s="294"/>
      <c r="U281" s="27" t="s">
        <v>36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4"/>
      <c r="AM281" s="86" t="str">
        <f t="shared" si="11"/>
        <v/>
      </c>
      <c r="AN281" s="121" t="str">
        <f t="shared" si="11"/>
        <v/>
      </c>
      <c r="AO281" s="121" t="str">
        <f t="shared" si="11"/>
        <v/>
      </c>
      <c r="AP281" s="121" t="str">
        <f t="shared" si="11"/>
        <v/>
      </c>
      <c r="AQ281" s="87" t="str">
        <f t="shared" si="11"/>
        <v/>
      </c>
      <c r="AR281" s="37"/>
      <c r="AS281" s="233"/>
      <c r="AT281" s="37"/>
    </row>
    <row r="282" spans="2:46" ht="13.5" customHeight="1" thickBot="1" x14ac:dyDescent="0.2">
      <c r="B282" s="295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71"/>
      <c r="T282" s="295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5"/>
      <c r="AM282" s="122" t="str">
        <f t="shared" si="11"/>
        <v/>
      </c>
      <c r="AN282" s="123" t="str">
        <f t="shared" si="11"/>
        <v/>
      </c>
      <c r="AO282" s="123" t="str">
        <f t="shared" si="11"/>
        <v/>
      </c>
      <c r="AP282" s="123" t="str">
        <f t="shared" si="11"/>
        <v/>
      </c>
      <c r="AQ282" s="124" t="str">
        <f t="shared" si="11"/>
        <v/>
      </c>
      <c r="AR282" s="37"/>
      <c r="AS282" s="233"/>
      <c r="AT282" s="37"/>
    </row>
    <row r="283" spans="2:46" ht="13.5" customHeight="1" thickBot="1" x14ac:dyDescent="0.2">
      <c r="B283" s="293" t="s">
        <v>120</v>
      </c>
      <c r="C283" s="25" t="s">
        <v>32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71"/>
      <c r="T283" s="293" t="s">
        <v>120</v>
      </c>
      <c r="U283" s="25" t="s">
        <v>32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3" t="s">
        <v>120</v>
      </c>
      <c r="AM283" s="119" t="str">
        <f t="shared" si="11"/>
        <v/>
      </c>
      <c r="AN283" s="95" t="str">
        <f t="shared" si="11"/>
        <v/>
      </c>
      <c r="AO283" s="95" t="str">
        <f t="shared" si="11"/>
        <v/>
      </c>
      <c r="AP283" s="95" t="str">
        <f t="shared" si="11"/>
        <v/>
      </c>
      <c r="AQ283" s="120" t="str">
        <f t="shared" si="11"/>
        <v/>
      </c>
      <c r="AR283" s="37"/>
      <c r="AS283" s="233"/>
      <c r="AT283" s="37"/>
    </row>
    <row r="284" spans="2:46" ht="13.5" customHeight="1" x14ac:dyDescent="0.15">
      <c r="B284" s="294"/>
      <c r="C284" s="27" t="s">
        <v>33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71"/>
      <c r="T284" s="294"/>
      <c r="U284" s="27" t="s">
        <v>33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4"/>
      <c r="AM284" s="86" t="str">
        <f t="shared" si="11"/>
        <v/>
      </c>
      <c r="AN284" s="121" t="str">
        <f t="shared" si="11"/>
        <v/>
      </c>
      <c r="AO284" s="121" t="str">
        <f t="shared" si="11"/>
        <v/>
      </c>
      <c r="AP284" s="121" t="str">
        <f t="shared" si="11"/>
        <v/>
      </c>
      <c r="AQ284" s="87" t="str">
        <f t="shared" si="11"/>
        <v/>
      </c>
      <c r="AR284" s="37"/>
      <c r="AS284" s="233"/>
      <c r="AT284" s="37"/>
    </row>
    <row r="285" spans="2:46" ht="13.5" customHeight="1" x14ac:dyDescent="0.15">
      <c r="B285" s="294"/>
      <c r="C285" s="27" t="s">
        <v>34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71"/>
      <c r="T285" s="294"/>
      <c r="U285" s="27" t="s">
        <v>34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4"/>
      <c r="AM285" s="86" t="str">
        <f t="shared" si="11"/>
        <v/>
      </c>
      <c r="AN285" s="121" t="str">
        <f t="shared" si="11"/>
        <v/>
      </c>
      <c r="AO285" s="121" t="str">
        <f t="shared" si="11"/>
        <v/>
      </c>
      <c r="AP285" s="121" t="str">
        <f t="shared" si="11"/>
        <v/>
      </c>
      <c r="AQ285" s="87" t="str">
        <f t="shared" si="11"/>
        <v/>
      </c>
      <c r="AR285" s="37"/>
      <c r="AS285" s="233"/>
      <c r="AT285" s="37"/>
    </row>
    <row r="286" spans="2:46" ht="13.5" customHeight="1" x14ac:dyDescent="0.15">
      <c r="B286" s="294"/>
      <c r="C286" s="27" t="s">
        <v>36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71"/>
      <c r="T286" s="294"/>
      <c r="U286" s="27" t="s">
        <v>36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4"/>
      <c r="AM286" s="86" t="str">
        <f t="shared" si="11"/>
        <v/>
      </c>
      <c r="AN286" s="121" t="str">
        <f t="shared" si="11"/>
        <v/>
      </c>
      <c r="AO286" s="121" t="str">
        <f t="shared" si="11"/>
        <v/>
      </c>
      <c r="AP286" s="121" t="str">
        <f t="shared" si="11"/>
        <v/>
      </c>
      <c r="AQ286" s="87" t="str">
        <f t="shared" si="11"/>
        <v/>
      </c>
      <c r="AR286" s="37"/>
      <c r="AS286" s="233"/>
      <c r="AT286" s="37"/>
    </row>
    <row r="287" spans="2:46" ht="13.5" customHeight="1" thickBot="1" x14ac:dyDescent="0.2">
      <c r="B287" s="295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71"/>
      <c r="T287" s="295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5"/>
      <c r="AM287" s="122" t="str">
        <f t="shared" si="11"/>
        <v/>
      </c>
      <c r="AN287" s="123" t="str">
        <f t="shared" si="11"/>
        <v/>
      </c>
      <c r="AO287" s="123" t="str">
        <f t="shared" si="11"/>
        <v/>
      </c>
      <c r="AP287" s="123" t="str">
        <f t="shared" si="11"/>
        <v/>
      </c>
      <c r="AQ287" s="124" t="str">
        <f t="shared" si="11"/>
        <v/>
      </c>
      <c r="AR287" s="37"/>
      <c r="AS287" s="233"/>
      <c r="AT287" s="37"/>
    </row>
    <row r="288" spans="2:46" ht="13.5" customHeight="1" thickBot="1" x14ac:dyDescent="0.2">
      <c r="B288" s="293" t="s">
        <v>121</v>
      </c>
      <c r="C288" s="25" t="s">
        <v>32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71"/>
      <c r="T288" s="293" t="s">
        <v>121</v>
      </c>
      <c r="U288" s="25" t="s">
        <v>32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3" t="s">
        <v>121</v>
      </c>
      <c r="AM288" s="119" t="str">
        <f t="shared" si="11"/>
        <v/>
      </c>
      <c r="AN288" s="95" t="str">
        <f t="shared" si="11"/>
        <v/>
      </c>
      <c r="AO288" s="95" t="str">
        <f t="shared" si="11"/>
        <v/>
      </c>
      <c r="AP288" s="95" t="str">
        <f t="shared" si="11"/>
        <v/>
      </c>
      <c r="AQ288" s="120" t="str">
        <f t="shared" si="11"/>
        <v/>
      </c>
      <c r="AR288" s="37"/>
      <c r="AS288" s="233"/>
      <c r="AT288" s="37"/>
    </row>
    <row r="289" spans="2:46" ht="13.5" customHeight="1" x14ac:dyDescent="0.15">
      <c r="B289" s="294"/>
      <c r="C289" s="27" t="s">
        <v>33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71"/>
      <c r="T289" s="294"/>
      <c r="U289" s="27" t="s">
        <v>33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4"/>
      <c r="AM289" s="86" t="str">
        <f t="shared" si="11"/>
        <v/>
      </c>
      <c r="AN289" s="121" t="str">
        <f t="shared" si="11"/>
        <v/>
      </c>
      <c r="AO289" s="121" t="str">
        <f t="shared" si="11"/>
        <v/>
      </c>
      <c r="AP289" s="121" t="str">
        <f t="shared" si="11"/>
        <v/>
      </c>
      <c r="AQ289" s="87" t="str">
        <f t="shared" si="11"/>
        <v/>
      </c>
      <c r="AR289" s="37"/>
      <c r="AS289" s="233"/>
      <c r="AT289" s="37"/>
    </row>
    <row r="290" spans="2:46" ht="13.5" customHeight="1" x14ac:dyDescent="0.15">
      <c r="B290" s="294"/>
      <c r="C290" s="27" t="s">
        <v>34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71"/>
      <c r="T290" s="294"/>
      <c r="U290" s="27" t="s">
        <v>34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4"/>
      <c r="AM290" s="86" t="str">
        <f t="shared" ref="AM290:AQ340" si="12">IF(OR(X290="",F290=""),"",X290-F290)</f>
        <v/>
      </c>
      <c r="AN290" s="121" t="str">
        <f t="shared" si="12"/>
        <v/>
      </c>
      <c r="AO290" s="121" t="str">
        <f t="shared" si="12"/>
        <v/>
      </c>
      <c r="AP290" s="121" t="str">
        <f t="shared" si="12"/>
        <v/>
      </c>
      <c r="AQ290" s="87" t="str">
        <f t="shared" si="12"/>
        <v/>
      </c>
      <c r="AR290" s="37"/>
      <c r="AS290" s="233"/>
      <c r="AT290" s="37"/>
    </row>
    <row r="291" spans="2:46" ht="13.5" customHeight="1" x14ac:dyDescent="0.15">
      <c r="B291" s="294"/>
      <c r="C291" s="27" t="s">
        <v>36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71"/>
      <c r="T291" s="294"/>
      <c r="U291" s="27" t="s">
        <v>36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4"/>
      <c r="AM291" s="86" t="str">
        <f t="shared" si="12"/>
        <v/>
      </c>
      <c r="AN291" s="121" t="str">
        <f t="shared" si="12"/>
        <v/>
      </c>
      <c r="AO291" s="121" t="str">
        <f t="shared" si="12"/>
        <v/>
      </c>
      <c r="AP291" s="121" t="str">
        <f t="shared" si="12"/>
        <v/>
      </c>
      <c r="AQ291" s="87" t="str">
        <f t="shared" si="12"/>
        <v/>
      </c>
      <c r="AR291" s="37"/>
      <c r="AS291" s="233"/>
      <c r="AT291" s="37"/>
    </row>
    <row r="292" spans="2:46" ht="13.5" customHeight="1" thickBot="1" x14ac:dyDescent="0.2">
      <c r="B292" s="295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71"/>
      <c r="T292" s="295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5"/>
      <c r="AM292" s="122" t="str">
        <f t="shared" si="12"/>
        <v/>
      </c>
      <c r="AN292" s="123" t="str">
        <f t="shared" si="12"/>
        <v/>
      </c>
      <c r="AO292" s="123" t="str">
        <f t="shared" si="12"/>
        <v/>
      </c>
      <c r="AP292" s="123" t="str">
        <f t="shared" si="12"/>
        <v/>
      </c>
      <c r="AQ292" s="124" t="str">
        <f t="shared" si="12"/>
        <v/>
      </c>
      <c r="AR292" s="37"/>
      <c r="AS292" s="233"/>
      <c r="AT292" s="37"/>
    </row>
    <row r="293" spans="2:46" ht="13.5" customHeight="1" thickBot="1" x14ac:dyDescent="0.2">
      <c r="B293" s="293" t="s">
        <v>122</v>
      </c>
      <c r="C293" s="25" t="s">
        <v>32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71"/>
      <c r="T293" s="293" t="s">
        <v>122</v>
      </c>
      <c r="U293" s="25" t="s">
        <v>32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3" t="s">
        <v>122</v>
      </c>
      <c r="AM293" s="119" t="str">
        <f t="shared" si="12"/>
        <v/>
      </c>
      <c r="AN293" s="95" t="str">
        <f t="shared" si="12"/>
        <v/>
      </c>
      <c r="AO293" s="95" t="str">
        <f t="shared" si="12"/>
        <v/>
      </c>
      <c r="AP293" s="95" t="str">
        <f t="shared" si="12"/>
        <v/>
      </c>
      <c r="AQ293" s="120" t="str">
        <f t="shared" si="12"/>
        <v/>
      </c>
      <c r="AR293" s="37"/>
      <c r="AS293" s="233"/>
      <c r="AT293" s="37"/>
    </row>
    <row r="294" spans="2:46" ht="13.5" customHeight="1" x14ac:dyDescent="0.15">
      <c r="B294" s="294"/>
      <c r="C294" s="27" t="s">
        <v>33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71"/>
      <c r="T294" s="294"/>
      <c r="U294" s="27" t="s">
        <v>33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4"/>
      <c r="AM294" s="86" t="str">
        <f t="shared" si="12"/>
        <v/>
      </c>
      <c r="AN294" s="121" t="str">
        <f t="shared" si="12"/>
        <v/>
      </c>
      <c r="AO294" s="121" t="str">
        <f t="shared" si="12"/>
        <v/>
      </c>
      <c r="AP294" s="121" t="str">
        <f t="shared" si="12"/>
        <v/>
      </c>
      <c r="AQ294" s="87" t="str">
        <f t="shared" si="12"/>
        <v/>
      </c>
      <c r="AR294" s="37"/>
      <c r="AS294" s="233"/>
      <c r="AT294" s="37"/>
    </row>
    <row r="295" spans="2:46" ht="13.5" customHeight="1" x14ac:dyDescent="0.15">
      <c r="B295" s="294"/>
      <c r="C295" s="27" t="s">
        <v>34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71"/>
      <c r="T295" s="294"/>
      <c r="U295" s="27" t="s">
        <v>34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4"/>
      <c r="AM295" s="86" t="str">
        <f t="shared" si="12"/>
        <v/>
      </c>
      <c r="AN295" s="121" t="str">
        <f t="shared" si="12"/>
        <v/>
      </c>
      <c r="AO295" s="121" t="str">
        <f t="shared" si="12"/>
        <v/>
      </c>
      <c r="AP295" s="121" t="str">
        <f t="shared" si="12"/>
        <v/>
      </c>
      <c r="AQ295" s="87" t="str">
        <f t="shared" si="12"/>
        <v/>
      </c>
      <c r="AR295" s="37"/>
      <c r="AS295" s="233"/>
      <c r="AT295" s="37"/>
    </row>
    <row r="296" spans="2:46" ht="13.5" customHeight="1" x14ac:dyDescent="0.15">
      <c r="B296" s="294"/>
      <c r="C296" s="27" t="s">
        <v>36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71"/>
      <c r="T296" s="294"/>
      <c r="U296" s="27" t="s">
        <v>36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4"/>
      <c r="AM296" s="86" t="str">
        <f t="shared" si="12"/>
        <v/>
      </c>
      <c r="AN296" s="121" t="str">
        <f t="shared" si="12"/>
        <v/>
      </c>
      <c r="AO296" s="121" t="str">
        <f t="shared" si="12"/>
        <v/>
      </c>
      <c r="AP296" s="121" t="str">
        <f t="shared" si="12"/>
        <v/>
      </c>
      <c r="AQ296" s="87" t="str">
        <f t="shared" si="12"/>
        <v/>
      </c>
      <c r="AR296" s="37"/>
      <c r="AS296" s="233"/>
      <c r="AT296" s="37"/>
    </row>
    <row r="297" spans="2:46" ht="13.5" customHeight="1" thickBot="1" x14ac:dyDescent="0.2">
      <c r="B297" s="295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71"/>
      <c r="T297" s="295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5"/>
      <c r="AM297" s="122" t="str">
        <f t="shared" si="12"/>
        <v/>
      </c>
      <c r="AN297" s="123" t="str">
        <f t="shared" si="12"/>
        <v/>
      </c>
      <c r="AO297" s="123" t="str">
        <f t="shared" si="12"/>
        <v/>
      </c>
      <c r="AP297" s="123" t="str">
        <f t="shared" si="12"/>
        <v/>
      </c>
      <c r="AQ297" s="124" t="str">
        <f t="shared" si="12"/>
        <v/>
      </c>
      <c r="AR297" s="37"/>
      <c r="AS297" s="233"/>
      <c r="AT297" s="37"/>
    </row>
    <row r="298" spans="2:46" ht="13.5" customHeight="1" thickBot="1" x14ac:dyDescent="0.2">
      <c r="B298" s="293" t="s">
        <v>123</v>
      </c>
      <c r="C298" s="25" t="s">
        <v>32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71"/>
      <c r="T298" s="293" t="s">
        <v>123</v>
      </c>
      <c r="U298" s="25" t="s">
        <v>32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3" t="s">
        <v>123</v>
      </c>
      <c r="AM298" s="119" t="str">
        <f t="shared" si="12"/>
        <v/>
      </c>
      <c r="AN298" s="95" t="str">
        <f t="shared" si="12"/>
        <v/>
      </c>
      <c r="AO298" s="95" t="str">
        <f t="shared" si="12"/>
        <v/>
      </c>
      <c r="AP298" s="95" t="str">
        <f t="shared" si="12"/>
        <v/>
      </c>
      <c r="AQ298" s="120" t="str">
        <f t="shared" si="12"/>
        <v/>
      </c>
      <c r="AR298" s="37"/>
      <c r="AS298" s="233"/>
      <c r="AT298" s="37"/>
    </row>
    <row r="299" spans="2:46" ht="13.5" customHeight="1" x14ac:dyDescent="0.15">
      <c r="B299" s="294"/>
      <c r="C299" s="27" t="s">
        <v>33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71"/>
      <c r="T299" s="294"/>
      <c r="U299" s="27" t="s">
        <v>33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4"/>
      <c r="AM299" s="86" t="str">
        <f t="shared" si="12"/>
        <v/>
      </c>
      <c r="AN299" s="121" t="str">
        <f t="shared" si="12"/>
        <v/>
      </c>
      <c r="AO299" s="121" t="str">
        <f t="shared" si="12"/>
        <v/>
      </c>
      <c r="AP299" s="121" t="str">
        <f t="shared" si="12"/>
        <v/>
      </c>
      <c r="AQ299" s="87" t="str">
        <f t="shared" si="12"/>
        <v/>
      </c>
      <c r="AR299" s="37"/>
      <c r="AS299" s="233"/>
      <c r="AT299" s="37"/>
    </row>
    <row r="300" spans="2:46" ht="13.5" customHeight="1" x14ac:dyDescent="0.15">
      <c r="B300" s="294"/>
      <c r="C300" s="27" t="s">
        <v>34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71"/>
      <c r="T300" s="294"/>
      <c r="U300" s="27" t="s">
        <v>34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4"/>
      <c r="AM300" s="86" t="str">
        <f t="shared" si="12"/>
        <v/>
      </c>
      <c r="AN300" s="121" t="str">
        <f t="shared" si="12"/>
        <v/>
      </c>
      <c r="AO300" s="121" t="str">
        <f t="shared" si="12"/>
        <v/>
      </c>
      <c r="AP300" s="121" t="str">
        <f t="shared" si="12"/>
        <v/>
      </c>
      <c r="AQ300" s="87" t="str">
        <f t="shared" si="12"/>
        <v/>
      </c>
      <c r="AR300" s="37"/>
      <c r="AS300" s="233"/>
      <c r="AT300" s="37"/>
    </row>
    <row r="301" spans="2:46" ht="13.5" customHeight="1" x14ac:dyDescent="0.15">
      <c r="B301" s="294"/>
      <c r="C301" s="27" t="s">
        <v>36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71"/>
      <c r="T301" s="294"/>
      <c r="U301" s="27" t="s">
        <v>36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4"/>
      <c r="AM301" s="86" t="str">
        <f t="shared" si="12"/>
        <v/>
      </c>
      <c r="AN301" s="121" t="str">
        <f t="shared" si="12"/>
        <v/>
      </c>
      <c r="AO301" s="121" t="str">
        <f t="shared" si="12"/>
        <v/>
      </c>
      <c r="AP301" s="121" t="str">
        <f t="shared" si="12"/>
        <v/>
      </c>
      <c r="AQ301" s="87" t="str">
        <f t="shared" si="12"/>
        <v/>
      </c>
      <c r="AR301" s="37"/>
      <c r="AS301" s="233"/>
      <c r="AT301" s="37"/>
    </row>
    <row r="302" spans="2:46" ht="13.5" customHeight="1" thickBot="1" x14ac:dyDescent="0.2">
      <c r="B302" s="295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71"/>
      <c r="T302" s="295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5"/>
      <c r="AM302" s="122" t="str">
        <f t="shared" si="12"/>
        <v/>
      </c>
      <c r="AN302" s="123" t="str">
        <f t="shared" si="12"/>
        <v/>
      </c>
      <c r="AO302" s="123" t="str">
        <f t="shared" si="12"/>
        <v/>
      </c>
      <c r="AP302" s="123" t="str">
        <f t="shared" si="12"/>
        <v/>
      </c>
      <c r="AQ302" s="124" t="str">
        <f t="shared" si="12"/>
        <v/>
      </c>
      <c r="AR302" s="37"/>
      <c r="AS302" s="233"/>
      <c r="AT302" s="37"/>
    </row>
    <row r="303" spans="2:46" ht="13.5" customHeight="1" thickBot="1" x14ac:dyDescent="0.2">
      <c r="B303" s="293" t="s">
        <v>124</v>
      </c>
      <c r="C303" s="25" t="s">
        <v>32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71"/>
      <c r="T303" s="293" t="s">
        <v>124</v>
      </c>
      <c r="U303" s="25" t="s">
        <v>32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3" t="s">
        <v>124</v>
      </c>
      <c r="AM303" s="119" t="str">
        <f t="shared" si="12"/>
        <v/>
      </c>
      <c r="AN303" s="95" t="str">
        <f t="shared" si="12"/>
        <v/>
      </c>
      <c r="AO303" s="95" t="str">
        <f t="shared" si="12"/>
        <v/>
      </c>
      <c r="AP303" s="95" t="str">
        <f t="shared" si="12"/>
        <v/>
      </c>
      <c r="AQ303" s="120" t="str">
        <f t="shared" si="12"/>
        <v/>
      </c>
      <c r="AR303" s="37"/>
      <c r="AS303" s="233"/>
      <c r="AT303" s="37"/>
    </row>
    <row r="304" spans="2:46" ht="13.5" customHeight="1" x14ac:dyDescent="0.15">
      <c r="B304" s="294"/>
      <c r="C304" s="27" t="s">
        <v>33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71"/>
      <c r="T304" s="294"/>
      <c r="U304" s="27" t="s">
        <v>33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4"/>
      <c r="AM304" s="86" t="str">
        <f t="shared" si="12"/>
        <v/>
      </c>
      <c r="AN304" s="121" t="str">
        <f t="shared" si="12"/>
        <v/>
      </c>
      <c r="AO304" s="121" t="str">
        <f t="shared" si="12"/>
        <v/>
      </c>
      <c r="AP304" s="121" t="str">
        <f t="shared" si="12"/>
        <v/>
      </c>
      <c r="AQ304" s="87" t="str">
        <f t="shared" si="12"/>
        <v/>
      </c>
      <c r="AR304" s="37"/>
      <c r="AS304" s="233"/>
      <c r="AT304" s="37"/>
    </row>
    <row r="305" spans="2:46" ht="13.5" customHeight="1" x14ac:dyDescent="0.15">
      <c r="B305" s="294"/>
      <c r="C305" s="27" t="s">
        <v>34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71"/>
      <c r="T305" s="294"/>
      <c r="U305" s="27" t="s">
        <v>34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4"/>
      <c r="AM305" s="86" t="str">
        <f t="shared" si="12"/>
        <v/>
      </c>
      <c r="AN305" s="121" t="str">
        <f t="shared" si="12"/>
        <v/>
      </c>
      <c r="AO305" s="121" t="str">
        <f t="shared" si="12"/>
        <v/>
      </c>
      <c r="AP305" s="121" t="str">
        <f t="shared" si="12"/>
        <v/>
      </c>
      <c r="AQ305" s="87" t="str">
        <f t="shared" si="12"/>
        <v/>
      </c>
      <c r="AR305" s="37"/>
      <c r="AS305" s="233"/>
      <c r="AT305" s="37"/>
    </row>
    <row r="306" spans="2:46" ht="13.5" customHeight="1" x14ac:dyDescent="0.15">
      <c r="B306" s="294"/>
      <c r="C306" s="27" t="s">
        <v>36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71"/>
      <c r="T306" s="294"/>
      <c r="U306" s="27" t="s">
        <v>36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4"/>
      <c r="AM306" s="86" t="str">
        <f t="shared" si="12"/>
        <v/>
      </c>
      <c r="AN306" s="121" t="str">
        <f t="shared" si="12"/>
        <v/>
      </c>
      <c r="AO306" s="121" t="str">
        <f t="shared" si="12"/>
        <v/>
      </c>
      <c r="AP306" s="121" t="str">
        <f t="shared" si="12"/>
        <v/>
      </c>
      <c r="AQ306" s="87" t="str">
        <f t="shared" si="12"/>
        <v/>
      </c>
      <c r="AR306" s="37"/>
      <c r="AS306" s="233"/>
      <c r="AT306" s="37"/>
    </row>
    <row r="307" spans="2:46" ht="13.5" customHeight="1" thickBot="1" x14ac:dyDescent="0.2">
      <c r="B307" s="295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71"/>
      <c r="T307" s="295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5"/>
      <c r="AM307" s="122" t="str">
        <f t="shared" si="12"/>
        <v/>
      </c>
      <c r="AN307" s="123" t="str">
        <f t="shared" si="12"/>
        <v/>
      </c>
      <c r="AO307" s="123" t="str">
        <f t="shared" si="12"/>
        <v/>
      </c>
      <c r="AP307" s="123" t="str">
        <f t="shared" si="12"/>
        <v/>
      </c>
      <c r="AQ307" s="124" t="str">
        <f t="shared" si="12"/>
        <v/>
      </c>
      <c r="AR307" s="37"/>
      <c r="AS307" s="233"/>
      <c r="AT307" s="37"/>
    </row>
    <row r="308" spans="2:46" ht="13.5" customHeight="1" thickBot="1" x14ac:dyDescent="0.2">
      <c r="B308" s="293" t="s">
        <v>125</v>
      </c>
      <c r="C308" s="25" t="s">
        <v>32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71"/>
      <c r="T308" s="293" t="s">
        <v>125</v>
      </c>
      <c r="U308" s="25" t="s">
        <v>32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3" t="s">
        <v>125</v>
      </c>
      <c r="AM308" s="119" t="str">
        <f t="shared" si="12"/>
        <v/>
      </c>
      <c r="AN308" s="95" t="str">
        <f t="shared" si="12"/>
        <v/>
      </c>
      <c r="AO308" s="95" t="str">
        <f t="shared" si="12"/>
        <v/>
      </c>
      <c r="AP308" s="95" t="str">
        <f t="shared" si="12"/>
        <v/>
      </c>
      <c r="AQ308" s="120" t="str">
        <f t="shared" si="12"/>
        <v/>
      </c>
      <c r="AR308" s="37"/>
      <c r="AS308" s="233"/>
      <c r="AT308" s="37"/>
    </row>
    <row r="309" spans="2:46" ht="13.5" customHeight="1" x14ac:dyDescent="0.15">
      <c r="B309" s="294"/>
      <c r="C309" s="27" t="s">
        <v>33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71"/>
      <c r="T309" s="294"/>
      <c r="U309" s="27" t="s">
        <v>33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4"/>
      <c r="AM309" s="86" t="str">
        <f t="shared" si="12"/>
        <v/>
      </c>
      <c r="AN309" s="121" t="str">
        <f t="shared" si="12"/>
        <v/>
      </c>
      <c r="AO309" s="121" t="str">
        <f t="shared" si="12"/>
        <v/>
      </c>
      <c r="AP309" s="121" t="str">
        <f t="shared" si="12"/>
        <v/>
      </c>
      <c r="AQ309" s="87" t="str">
        <f t="shared" si="12"/>
        <v/>
      </c>
      <c r="AR309" s="37"/>
      <c r="AS309" s="233"/>
      <c r="AT309" s="37"/>
    </row>
    <row r="310" spans="2:46" ht="13.5" customHeight="1" x14ac:dyDescent="0.15">
      <c r="B310" s="294"/>
      <c r="C310" s="27" t="s">
        <v>34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71"/>
      <c r="T310" s="294"/>
      <c r="U310" s="27" t="s">
        <v>34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4"/>
      <c r="AM310" s="86" t="str">
        <f t="shared" si="12"/>
        <v/>
      </c>
      <c r="AN310" s="121" t="str">
        <f t="shared" si="12"/>
        <v/>
      </c>
      <c r="AO310" s="121" t="str">
        <f t="shared" si="12"/>
        <v/>
      </c>
      <c r="AP310" s="121" t="str">
        <f t="shared" si="12"/>
        <v/>
      </c>
      <c r="AQ310" s="87" t="str">
        <f t="shared" si="12"/>
        <v/>
      </c>
      <c r="AR310" s="37"/>
      <c r="AS310" s="233"/>
      <c r="AT310" s="37"/>
    </row>
    <row r="311" spans="2:46" ht="13.5" customHeight="1" x14ac:dyDescent="0.15">
      <c r="B311" s="294"/>
      <c r="C311" s="27" t="s">
        <v>36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71"/>
      <c r="T311" s="294"/>
      <c r="U311" s="27" t="s">
        <v>36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4"/>
      <c r="AM311" s="86" t="str">
        <f t="shared" si="12"/>
        <v/>
      </c>
      <c r="AN311" s="121" t="str">
        <f t="shared" si="12"/>
        <v/>
      </c>
      <c r="AO311" s="121" t="str">
        <f t="shared" si="12"/>
        <v/>
      </c>
      <c r="AP311" s="121" t="str">
        <f t="shared" si="12"/>
        <v/>
      </c>
      <c r="AQ311" s="87" t="str">
        <f t="shared" si="12"/>
        <v/>
      </c>
      <c r="AR311" s="37"/>
      <c r="AS311" s="233"/>
      <c r="AT311" s="37"/>
    </row>
    <row r="312" spans="2:46" ht="13.5" customHeight="1" thickBot="1" x14ac:dyDescent="0.2">
      <c r="B312" s="295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71"/>
      <c r="T312" s="295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5"/>
      <c r="AM312" s="122" t="str">
        <f t="shared" si="12"/>
        <v/>
      </c>
      <c r="AN312" s="123" t="str">
        <f t="shared" si="12"/>
        <v/>
      </c>
      <c r="AO312" s="123" t="str">
        <f t="shared" si="12"/>
        <v/>
      </c>
      <c r="AP312" s="123" t="str">
        <f t="shared" si="12"/>
        <v/>
      </c>
      <c r="AQ312" s="124" t="str">
        <f t="shared" si="12"/>
        <v/>
      </c>
      <c r="AR312" s="37"/>
      <c r="AS312" s="233"/>
      <c r="AT312" s="37"/>
    </row>
    <row r="313" spans="2:46" ht="13.5" customHeight="1" thickBot="1" x14ac:dyDescent="0.2">
      <c r="B313" s="293" t="s">
        <v>126</v>
      </c>
      <c r="C313" s="25" t="s">
        <v>32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71"/>
      <c r="T313" s="293" t="s">
        <v>126</v>
      </c>
      <c r="U313" s="25" t="s">
        <v>32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3" t="s">
        <v>126</v>
      </c>
      <c r="AM313" s="119" t="str">
        <f t="shared" si="12"/>
        <v/>
      </c>
      <c r="AN313" s="95" t="str">
        <f t="shared" si="12"/>
        <v/>
      </c>
      <c r="AO313" s="95" t="str">
        <f t="shared" si="12"/>
        <v/>
      </c>
      <c r="AP313" s="95" t="str">
        <f t="shared" si="12"/>
        <v/>
      </c>
      <c r="AQ313" s="120" t="str">
        <f t="shared" si="12"/>
        <v/>
      </c>
      <c r="AR313" s="37"/>
      <c r="AS313" s="233"/>
      <c r="AT313" s="37"/>
    </row>
    <row r="314" spans="2:46" ht="13.5" customHeight="1" x14ac:dyDescent="0.15">
      <c r="B314" s="294"/>
      <c r="C314" s="27" t="s">
        <v>33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71"/>
      <c r="T314" s="294"/>
      <c r="U314" s="27" t="s">
        <v>33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4"/>
      <c r="AM314" s="86" t="str">
        <f t="shared" si="12"/>
        <v/>
      </c>
      <c r="AN314" s="121" t="str">
        <f t="shared" si="12"/>
        <v/>
      </c>
      <c r="AO314" s="121" t="str">
        <f t="shared" si="12"/>
        <v/>
      </c>
      <c r="AP314" s="121" t="str">
        <f t="shared" si="12"/>
        <v/>
      </c>
      <c r="AQ314" s="87" t="str">
        <f t="shared" si="12"/>
        <v/>
      </c>
      <c r="AR314" s="37"/>
      <c r="AS314" s="233"/>
      <c r="AT314" s="37"/>
    </row>
    <row r="315" spans="2:46" ht="13.5" customHeight="1" x14ac:dyDescent="0.15">
      <c r="B315" s="294"/>
      <c r="C315" s="27" t="s">
        <v>34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71"/>
      <c r="T315" s="294"/>
      <c r="U315" s="27" t="s">
        <v>34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4"/>
      <c r="AM315" s="86" t="str">
        <f t="shared" si="12"/>
        <v/>
      </c>
      <c r="AN315" s="121" t="str">
        <f t="shared" si="12"/>
        <v/>
      </c>
      <c r="AO315" s="121" t="str">
        <f t="shared" si="12"/>
        <v/>
      </c>
      <c r="AP315" s="121" t="str">
        <f t="shared" si="12"/>
        <v/>
      </c>
      <c r="AQ315" s="87" t="str">
        <f t="shared" si="12"/>
        <v/>
      </c>
      <c r="AR315" s="37"/>
      <c r="AS315" s="233"/>
      <c r="AT315" s="37"/>
    </row>
    <row r="316" spans="2:46" ht="13.5" customHeight="1" x14ac:dyDescent="0.15">
      <c r="B316" s="294"/>
      <c r="C316" s="27" t="s">
        <v>36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71"/>
      <c r="T316" s="294"/>
      <c r="U316" s="27" t="s">
        <v>36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4"/>
      <c r="AM316" s="86" t="str">
        <f t="shared" si="12"/>
        <v/>
      </c>
      <c r="AN316" s="121" t="str">
        <f t="shared" si="12"/>
        <v/>
      </c>
      <c r="AO316" s="121" t="str">
        <f t="shared" si="12"/>
        <v/>
      </c>
      <c r="AP316" s="121" t="str">
        <f t="shared" si="12"/>
        <v/>
      </c>
      <c r="AQ316" s="87" t="str">
        <f t="shared" si="12"/>
        <v/>
      </c>
      <c r="AR316" s="37"/>
      <c r="AS316" s="233"/>
      <c r="AT316" s="37"/>
    </row>
    <row r="317" spans="2:46" ht="13.5" customHeight="1" thickBot="1" x14ac:dyDescent="0.2">
      <c r="B317" s="295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71"/>
      <c r="T317" s="295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5"/>
      <c r="AM317" s="122" t="str">
        <f t="shared" si="12"/>
        <v/>
      </c>
      <c r="AN317" s="123" t="str">
        <f t="shared" si="12"/>
        <v/>
      </c>
      <c r="AO317" s="123" t="str">
        <f t="shared" si="12"/>
        <v/>
      </c>
      <c r="AP317" s="123" t="str">
        <f t="shared" si="12"/>
        <v/>
      </c>
      <c r="AQ317" s="124" t="str">
        <f t="shared" si="12"/>
        <v/>
      </c>
      <c r="AR317" s="37"/>
      <c r="AS317" s="233"/>
      <c r="AT317" s="37"/>
    </row>
    <row r="318" spans="2:46" ht="13.5" customHeight="1" thickBot="1" x14ac:dyDescent="0.2">
      <c r="B318" s="293" t="s">
        <v>127</v>
      </c>
      <c r="C318" s="25" t="s">
        <v>32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71"/>
      <c r="T318" s="293" t="s">
        <v>127</v>
      </c>
      <c r="U318" s="25" t="s">
        <v>32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3" t="s">
        <v>127</v>
      </c>
      <c r="AM318" s="119" t="str">
        <f t="shared" si="12"/>
        <v/>
      </c>
      <c r="AN318" s="95" t="str">
        <f t="shared" si="12"/>
        <v/>
      </c>
      <c r="AO318" s="95" t="str">
        <f t="shared" si="12"/>
        <v/>
      </c>
      <c r="AP318" s="95" t="str">
        <f t="shared" si="12"/>
        <v/>
      </c>
      <c r="AQ318" s="120" t="str">
        <f t="shared" si="12"/>
        <v/>
      </c>
      <c r="AR318" s="37"/>
      <c r="AS318" s="233"/>
      <c r="AT318" s="37"/>
    </row>
    <row r="319" spans="2:46" ht="13.5" customHeight="1" x14ac:dyDescent="0.15">
      <c r="B319" s="294"/>
      <c r="C319" s="27" t="s">
        <v>33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71"/>
      <c r="T319" s="294"/>
      <c r="U319" s="27" t="s">
        <v>33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4"/>
      <c r="AM319" s="86" t="str">
        <f t="shared" si="12"/>
        <v/>
      </c>
      <c r="AN319" s="121" t="str">
        <f t="shared" si="12"/>
        <v/>
      </c>
      <c r="AO319" s="121" t="str">
        <f t="shared" si="12"/>
        <v/>
      </c>
      <c r="AP319" s="121" t="str">
        <f t="shared" si="12"/>
        <v/>
      </c>
      <c r="AQ319" s="87" t="str">
        <f t="shared" si="12"/>
        <v/>
      </c>
      <c r="AR319" s="37"/>
      <c r="AS319" s="233"/>
      <c r="AT319" s="37"/>
    </row>
    <row r="320" spans="2:46" ht="13.5" customHeight="1" x14ac:dyDescent="0.15">
      <c r="B320" s="294"/>
      <c r="C320" s="27" t="s">
        <v>34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71"/>
      <c r="T320" s="294"/>
      <c r="U320" s="27" t="s">
        <v>34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4"/>
      <c r="AM320" s="86" t="str">
        <f t="shared" si="12"/>
        <v/>
      </c>
      <c r="AN320" s="121" t="str">
        <f t="shared" si="12"/>
        <v/>
      </c>
      <c r="AO320" s="121" t="str">
        <f t="shared" si="12"/>
        <v/>
      </c>
      <c r="AP320" s="121" t="str">
        <f t="shared" si="12"/>
        <v/>
      </c>
      <c r="AQ320" s="87" t="str">
        <f t="shared" si="12"/>
        <v/>
      </c>
      <c r="AR320" s="37"/>
      <c r="AS320" s="233"/>
      <c r="AT320" s="37"/>
    </row>
    <row r="321" spans="2:46" ht="13.5" customHeight="1" x14ac:dyDescent="0.15">
      <c r="B321" s="294"/>
      <c r="C321" s="27" t="s">
        <v>36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71"/>
      <c r="T321" s="294"/>
      <c r="U321" s="27" t="s">
        <v>36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4"/>
      <c r="AM321" s="86" t="str">
        <f t="shared" si="12"/>
        <v/>
      </c>
      <c r="AN321" s="121" t="str">
        <f t="shared" si="12"/>
        <v/>
      </c>
      <c r="AO321" s="121" t="str">
        <f t="shared" si="12"/>
        <v/>
      </c>
      <c r="AP321" s="121" t="str">
        <f t="shared" si="12"/>
        <v/>
      </c>
      <c r="AQ321" s="87" t="str">
        <f t="shared" si="12"/>
        <v/>
      </c>
      <c r="AR321" s="37"/>
      <c r="AS321" s="233"/>
      <c r="AT321" s="37"/>
    </row>
    <row r="322" spans="2:46" ht="13.5" customHeight="1" thickBot="1" x14ac:dyDescent="0.2">
      <c r="B322" s="295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71"/>
      <c r="T322" s="295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5"/>
      <c r="AM322" s="122" t="str">
        <f t="shared" si="12"/>
        <v/>
      </c>
      <c r="AN322" s="123" t="str">
        <f t="shared" si="12"/>
        <v/>
      </c>
      <c r="AO322" s="123" t="str">
        <f t="shared" si="12"/>
        <v/>
      </c>
      <c r="AP322" s="123" t="str">
        <f t="shared" si="12"/>
        <v/>
      </c>
      <c r="AQ322" s="124" t="str">
        <f t="shared" si="12"/>
        <v/>
      </c>
      <c r="AR322" s="37"/>
      <c r="AS322" s="233"/>
      <c r="AT322" s="37"/>
    </row>
    <row r="323" spans="2:46" ht="13.5" customHeight="1" thickBot="1" x14ac:dyDescent="0.2">
      <c r="B323" s="293" t="s">
        <v>128</v>
      </c>
      <c r="C323" s="25" t="s">
        <v>32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71"/>
      <c r="T323" s="293" t="s">
        <v>128</v>
      </c>
      <c r="U323" s="25" t="s">
        <v>32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3" t="s">
        <v>128</v>
      </c>
      <c r="AM323" s="119" t="str">
        <f t="shared" si="12"/>
        <v/>
      </c>
      <c r="AN323" s="95" t="str">
        <f t="shared" si="12"/>
        <v/>
      </c>
      <c r="AO323" s="95" t="str">
        <f t="shared" si="12"/>
        <v/>
      </c>
      <c r="AP323" s="95" t="str">
        <f t="shared" si="12"/>
        <v/>
      </c>
      <c r="AQ323" s="120" t="str">
        <f t="shared" si="12"/>
        <v/>
      </c>
      <c r="AR323" s="37"/>
      <c r="AS323" s="233"/>
      <c r="AT323" s="37"/>
    </row>
    <row r="324" spans="2:46" ht="13.5" customHeight="1" x14ac:dyDescent="0.15">
      <c r="B324" s="294"/>
      <c r="C324" s="27" t="s">
        <v>33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71"/>
      <c r="T324" s="294"/>
      <c r="U324" s="27" t="s">
        <v>33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4"/>
      <c r="AM324" s="86" t="str">
        <f t="shared" si="12"/>
        <v/>
      </c>
      <c r="AN324" s="121" t="str">
        <f t="shared" si="12"/>
        <v/>
      </c>
      <c r="AO324" s="121" t="str">
        <f t="shared" si="12"/>
        <v/>
      </c>
      <c r="AP324" s="121" t="str">
        <f t="shared" si="12"/>
        <v/>
      </c>
      <c r="AQ324" s="87" t="str">
        <f t="shared" si="12"/>
        <v/>
      </c>
      <c r="AR324" s="37"/>
      <c r="AS324" s="233"/>
      <c r="AT324" s="37"/>
    </row>
    <row r="325" spans="2:46" ht="13.5" customHeight="1" x14ac:dyDescent="0.15">
      <c r="B325" s="294"/>
      <c r="C325" s="27" t="s">
        <v>34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71"/>
      <c r="T325" s="294"/>
      <c r="U325" s="27" t="s">
        <v>34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4"/>
      <c r="AM325" s="86" t="str">
        <f t="shared" si="12"/>
        <v/>
      </c>
      <c r="AN325" s="121" t="str">
        <f t="shared" si="12"/>
        <v/>
      </c>
      <c r="AO325" s="121" t="str">
        <f t="shared" si="12"/>
        <v/>
      </c>
      <c r="AP325" s="121" t="str">
        <f t="shared" si="12"/>
        <v/>
      </c>
      <c r="AQ325" s="87" t="str">
        <f t="shared" si="12"/>
        <v/>
      </c>
      <c r="AR325" s="37"/>
      <c r="AS325" s="233"/>
      <c r="AT325" s="37"/>
    </row>
    <row r="326" spans="2:46" ht="13.5" customHeight="1" x14ac:dyDescent="0.15">
      <c r="B326" s="294"/>
      <c r="C326" s="27" t="s">
        <v>36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71"/>
      <c r="T326" s="294"/>
      <c r="U326" s="27" t="s">
        <v>36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4"/>
      <c r="AM326" s="86" t="str">
        <f t="shared" si="12"/>
        <v/>
      </c>
      <c r="AN326" s="121" t="str">
        <f t="shared" si="12"/>
        <v/>
      </c>
      <c r="AO326" s="121" t="str">
        <f t="shared" si="12"/>
        <v/>
      </c>
      <c r="AP326" s="121" t="str">
        <f t="shared" si="12"/>
        <v/>
      </c>
      <c r="AQ326" s="87" t="str">
        <f t="shared" si="12"/>
        <v/>
      </c>
      <c r="AR326" s="37"/>
      <c r="AS326" s="233"/>
      <c r="AT326" s="37"/>
    </row>
    <row r="327" spans="2:46" ht="13.5" customHeight="1" thickBot="1" x14ac:dyDescent="0.2">
      <c r="B327" s="295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71"/>
      <c r="T327" s="295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5"/>
      <c r="AM327" s="122" t="str">
        <f t="shared" si="12"/>
        <v/>
      </c>
      <c r="AN327" s="123" t="str">
        <f t="shared" si="12"/>
        <v/>
      </c>
      <c r="AO327" s="123" t="str">
        <f t="shared" si="12"/>
        <v/>
      </c>
      <c r="AP327" s="123" t="str">
        <f t="shared" si="12"/>
        <v/>
      </c>
      <c r="AQ327" s="124" t="str">
        <f t="shared" si="12"/>
        <v/>
      </c>
      <c r="AR327" s="37"/>
      <c r="AS327" s="233"/>
      <c r="AT327" s="37"/>
    </row>
    <row r="328" spans="2:46" ht="13.5" customHeight="1" thickBot="1" x14ac:dyDescent="0.2">
      <c r="B328" s="293" t="s">
        <v>129</v>
      </c>
      <c r="C328" s="25" t="s">
        <v>32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71"/>
      <c r="T328" s="293" t="s">
        <v>129</v>
      </c>
      <c r="U328" s="25" t="s">
        <v>32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3" t="s">
        <v>129</v>
      </c>
      <c r="AM328" s="119" t="str">
        <f t="shared" si="12"/>
        <v/>
      </c>
      <c r="AN328" s="95" t="str">
        <f t="shared" si="12"/>
        <v/>
      </c>
      <c r="AO328" s="95" t="str">
        <f t="shared" si="12"/>
        <v/>
      </c>
      <c r="AP328" s="95" t="str">
        <f t="shared" si="12"/>
        <v/>
      </c>
      <c r="AQ328" s="120" t="str">
        <f t="shared" si="12"/>
        <v/>
      </c>
      <c r="AR328" s="37"/>
      <c r="AS328" s="233"/>
      <c r="AT328" s="37"/>
    </row>
    <row r="329" spans="2:46" ht="13.5" customHeight="1" x14ac:dyDescent="0.15">
      <c r="B329" s="294"/>
      <c r="C329" s="27" t="s">
        <v>33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71"/>
      <c r="T329" s="294"/>
      <c r="U329" s="27" t="s">
        <v>33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4"/>
      <c r="AM329" s="86" t="str">
        <f t="shared" si="12"/>
        <v/>
      </c>
      <c r="AN329" s="121" t="str">
        <f t="shared" si="12"/>
        <v/>
      </c>
      <c r="AO329" s="121" t="str">
        <f t="shared" si="12"/>
        <v/>
      </c>
      <c r="AP329" s="121" t="str">
        <f t="shared" si="12"/>
        <v/>
      </c>
      <c r="AQ329" s="87" t="str">
        <f t="shared" si="12"/>
        <v/>
      </c>
      <c r="AR329" s="37"/>
      <c r="AS329" s="233"/>
      <c r="AT329" s="37"/>
    </row>
    <row r="330" spans="2:46" ht="13.5" customHeight="1" x14ac:dyDescent="0.15">
      <c r="B330" s="294"/>
      <c r="C330" s="27" t="s">
        <v>34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71"/>
      <c r="T330" s="294"/>
      <c r="U330" s="27" t="s">
        <v>34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4"/>
      <c r="AM330" s="86" t="str">
        <f t="shared" si="12"/>
        <v/>
      </c>
      <c r="AN330" s="121" t="str">
        <f t="shared" si="12"/>
        <v/>
      </c>
      <c r="AO330" s="121" t="str">
        <f t="shared" si="12"/>
        <v/>
      </c>
      <c r="AP330" s="121" t="str">
        <f t="shared" si="12"/>
        <v/>
      </c>
      <c r="AQ330" s="87" t="str">
        <f t="shared" si="12"/>
        <v/>
      </c>
      <c r="AR330" s="37"/>
      <c r="AS330" s="233"/>
      <c r="AT330" s="37"/>
    </row>
    <row r="331" spans="2:46" ht="13.5" customHeight="1" x14ac:dyDescent="0.15">
      <c r="B331" s="294"/>
      <c r="C331" s="27" t="s">
        <v>36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71"/>
      <c r="T331" s="294"/>
      <c r="U331" s="27" t="s">
        <v>36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4"/>
      <c r="AM331" s="86" t="str">
        <f t="shared" si="12"/>
        <v/>
      </c>
      <c r="AN331" s="121" t="str">
        <f t="shared" si="12"/>
        <v/>
      </c>
      <c r="AO331" s="121" t="str">
        <f t="shared" si="12"/>
        <v/>
      </c>
      <c r="AP331" s="121" t="str">
        <f t="shared" si="12"/>
        <v/>
      </c>
      <c r="AQ331" s="87" t="str">
        <f t="shared" si="12"/>
        <v/>
      </c>
      <c r="AR331" s="37"/>
      <c r="AS331" s="233"/>
      <c r="AT331" s="37"/>
    </row>
    <row r="332" spans="2:46" ht="13.5" customHeight="1" thickBot="1" x14ac:dyDescent="0.2">
      <c r="B332" s="295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71"/>
      <c r="T332" s="295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5"/>
      <c r="AM332" s="122" t="str">
        <f t="shared" si="12"/>
        <v/>
      </c>
      <c r="AN332" s="123" t="str">
        <f t="shared" si="12"/>
        <v/>
      </c>
      <c r="AO332" s="123" t="str">
        <f t="shared" si="12"/>
        <v/>
      </c>
      <c r="AP332" s="123" t="str">
        <f t="shared" si="12"/>
        <v/>
      </c>
      <c r="AQ332" s="124" t="str">
        <f t="shared" si="12"/>
        <v/>
      </c>
      <c r="AR332" s="37"/>
      <c r="AS332" s="233"/>
      <c r="AT332" s="37"/>
    </row>
    <row r="333" spans="2:46" ht="13.5" customHeight="1" thickBot="1" x14ac:dyDescent="0.2">
      <c r="B333" s="293" t="s">
        <v>130</v>
      </c>
      <c r="C333" s="25" t="s">
        <v>32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71"/>
      <c r="T333" s="293" t="s">
        <v>130</v>
      </c>
      <c r="U333" s="25" t="s">
        <v>32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3" t="s">
        <v>130</v>
      </c>
      <c r="AM333" s="119" t="str">
        <f t="shared" si="12"/>
        <v/>
      </c>
      <c r="AN333" s="95" t="str">
        <f t="shared" si="12"/>
        <v/>
      </c>
      <c r="AO333" s="95" t="str">
        <f t="shared" si="12"/>
        <v/>
      </c>
      <c r="AP333" s="95" t="str">
        <f t="shared" si="12"/>
        <v/>
      </c>
      <c r="AQ333" s="120" t="str">
        <f t="shared" si="12"/>
        <v/>
      </c>
      <c r="AR333" s="37"/>
      <c r="AS333" s="233"/>
      <c r="AT333" s="37"/>
    </row>
    <row r="334" spans="2:46" ht="13.5" customHeight="1" x14ac:dyDescent="0.15">
      <c r="B334" s="294"/>
      <c r="C334" s="27" t="s">
        <v>33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71"/>
      <c r="T334" s="294"/>
      <c r="U334" s="27" t="s">
        <v>33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4"/>
      <c r="AM334" s="86" t="str">
        <f t="shared" si="12"/>
        <v/>
      </c>
      <c r="AN334" s="121" t="str">
        <f t="shared" si="12"/>
        <v/>
      </c>
      <c r="AO334" s="121" t="str">
        <f t="shared" si="12"/>
        <v/>
      </c>
      <c r="AP334" s="121" t="str">
        <f t="shared" si="12"/>
        <v/>
      </c>
      <c r="AQ334" s="87" t="str">
        <f t="shared" si="12"/>
        <v/>
      </c>
      <c r="AR334" s="37"/>
      <c r="AS334" s="233"/>
      <c r="AT334" s="37"/>
    </row>
    <row r="335" spans="2:46" ht="13.5" customHeight="1" x14ac:dyDescent="0.15">
      <c r="B335" s="294"/>
      <c r="C335" s="27" t="s">
        <v>34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71"/>
      <c r="T335" s="294"/>
      <c r="U335" s="27" t="s">
        <v>34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4"/>
      <c r="AM335" s="86" t="str">
        <f t="shared" si="12"/>
        <v/>
      </c>
      <c r="AN335" s="121" t="str">
        <f t="shared" si="12"/>
        <v/>
      </c>
      <c r="AO335" s="121" t="str">
        <f t="shared" si="12"/>
        <v/>
      </c>
      <c r="AP335" s="121" t="str">
        <f t="shared" si="12"/>
        <v/>
      </c>
      <c r="AQ335" s="87" t="str">
        <f t="shared" si="12"/>
        <v/>
      </c>
      <c r="AR335" s="37"/>
      <c r="AS335" s="233"/>
      <c r="AT335" s="37"/>
    </row>
    <row r="336" spans="2:46" ht="13.5" customHeight="1" x14ac:dyDescent="0.15">
      <c r="B336" s="294"/>
      <c r="C336" s="27" t="s">
        <v>36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71"/>
      <c r="T336" s="294"/>
      <c r="U336" s="27" t="s">
        <v>36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4"/>
      <c r="AM336" s="86" t="str">
        <f t="shared" si="12"/>
        <v/>
      </c>
      <c r="AN336" s="121" t="str">
        <f t="shared" si="12"/>
        <v/>
      </c>
      <c r="AO336" s="121" t="str">
        <f t="shared" si="12"/>
        <v/>
      </c>
      <c r="AP336" s="121" t="str">
        <f t="shared" si="12"/>
        <v/>
      </c>
      <c r="AQ336" s="87" t="str">
        <f t="shared" si="12"/>
        <v/>
      </c>
      <c r="AR336" s="37"/>
      <c r="AS336" s="233"/>
      <c r="AT336" s="37"/>
    </row>
    <row r="337" spans="2:46" ht="13.5" customHeight="1" thickBot="1" x14ac:dyDescent="0.2">
      <c r="B337" s="295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71"/>
      <c r="T337" s="295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5"/>
      <c r="AM337" s="122" t="str">
        <f t="shared" si="12"/>
        <v/>
      </c>
      <c r="AN337" s="123" t="str">
        <f t="shared" si="12"/>
        <v/>
      </c>
      <c r="AO337" s="123" t="str">
        <f t="shared" si="12"/>
        <v/>
      </c>
      <c r="AP337" s="123" t="str">
        <f t="shared" si="12"/>
        <v/>
      </c>
      <c r="AQ337" s="124" t="str">
        <f t="shared" si="12"/>
        <v/>
      </c>
      <c r="AR337" s="37"/>
      <c r="AS337" s="233"/>
      <c r="AT337" s="37"/>
    </row>
    <row r="338" spans="2:46" ht="13.5" customHeight="1" thickBot="1" x14ac:dyDescent="0.2">
      <c r="B338" s="293" t="s">
        <v>131</v>
      </c>
      <c r="C338" s="25" t="s">
        <v>32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71"/>
      <c r="T338" s="293" t="s">
        <v>131</v>
      </c>
      <c r="U338" s="25" t="s">
        <v>32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3" t="s">
        <v>131</v>
      </c>
      <c r="AM338" s="119" t="str">
        <f t="shared" si="12"/>
        <v/>
      </c>
      <c r="AN338" s="95" t="str">
        <f t="shared" si="12"/>
        <v/>
      </c>
      <c r="AO338" s="95" t="str">
        <f t="shared" si="12"/>
        <v/>
      </c>
      <c r="AP338" s="95" t="str">
        <f t="shared" si="12"/>
        <v/>
      </c>
      <c r="AQ338" s="120" t="str">
        <f t="shared" si="12"/>
        <v/>
      </c>
      <c r="AR338" s="37"/>
      <c r="AS338" s="233"/>
      <c r="AT338" s="37"/>
    </row>
    <row r="339" spans="2:46" ht="13.5" customHeight="1" x14ac:dyDescent="0.15">
      <c r="B339" s="294"/>
      <c r="C339" s="27" t="s">
        <v>33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71"/>
      <c r="T339" s="294"/>
      <c r="U339" s="27" t="s">
        <v>33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4"/>
      <c r="AM339" s="86" t="str">
        <f t="shared" si="12"/>
        <v/>
      </c>
      <c r="AN339" s="121" t="str">
        <f t="shared" si="12"/>
        <v/>
      </c>
      <c r="AO339" s="121" t="str">
        <f t="shared" si="12"/>
        <v/>
      </c>
      <c r="AP339" s="121" t="str">
        <f t="shared" si="12"/>
        <v/>
      </c>
      <c r="AQ339" s="87" t="str">
        <f t="shared" si="12"/>
        <v/>
      </c>
      <c r="AR339" s="37"/>
      <c r="AS339" s="233"/>
      <c r="AT339" s="37"/>
    </row>
    <row r="340" spans="2:46" ht="13.5" customHeight="1" x14ac:dyDescent="0.15">
      <c r="B340" s="294"/>
      <c r="C340" s="27" t="s">
        <v>34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71"/>
      <c r="T340" s="294"/>
      <c r="U340" s="27" t="s">
        <v>34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4"/>
      <c r="AM340" s="86" t="str">
        <f t="shared" si="12"/>
        <v/>
      </c>
      <c r="AN340" s="121" t="str">
        <f t="shared" si="12"/>
        <v/>
      </c>
      <c r="AO340" s="121" t="str">
        <f t="shared" si="12"/>
        <v/>
      </c>
      <c r="AP340" s="121" t="str">
        <f t="shared" si="12"/>
        <v/>
      </c>
      <c r="AQ340" s="87" t="str">
        <f t="shared" si="12"/>
        <v/>
      </c>
      <c r="AR340" s="37"/>
      <c r="AS340" s="233"/>
      <c r="AT340" s="37"/>
    </row>
    <row r="341" spans="2:46" ht="13.5" customHeight="1" x14ac:dyDescent="0.15">
      <c r="B341" s="294"/>
      <c r="C341" s="27" t="s">
        <v>36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71"/>
      <c r="T341" s="294"/>
      <c r="U341" s="27" t="s">
        <v>36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4"/>
      <c r="AM341" s="86" t="str">
        <f t="shared" ref="AM341:AQ391" si="13">IF(OR(X341="",F341=""),"",X341-F341)</f>
        <v/>
      </c>
      <c r="AN341" s="121" t="str">
        <f t="shared" si="13"/>
        <v/>
      </c>
      <c r="AO341" s="121" t="str">
        <f t="shared" si="13"/>
        <v/>
      </c>
      <c r="AP341" s="121" t="str">
        <f t="shared" si="13"/>
        <v/>
      </c>
      <c r="AQ341" s="87" t="str">
        <f t="shared" si="13"/>
        <v/>
      </c>
      <c r="AR341" s="37"/>
      <c r="AS341" s="233"/>
      <c r="AT341" s="37"/>
    </row>
    <row r="342" spans="2:46" ht="13.5" customHeight="1" thickBot="1" x14ac:dyDescent="0.2">
      <c r="B342" s="295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71"/>
      <c r="T342" s="295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5"/>
      <c r="AM342" s="122" t="str">
        <f t="shared" si="13"/>
        <v/>
      </c>
      <c r="AN342" s="123" t="str">
        <f t="shared" si="13"/>
        <v/>
      </c>
      <c r="AO342" s="123" t="str">
        <f t="shared" si="13"/>
        <v/>
      </c>
      <c r="AP342" s="123" t="str">
        <f t="shared" si="13"/>
        <v/>
      </c>
      <c r="AQ342" s="124" t="str">
        <f t="shared" si="13"/>
        <v/>
      </c>
      <c r="AR342" s="37"/>
      <c r="AS342" s="233"/>
      <c r="AT342" s="37"/>
    </row>
    <row r="343" spans="2:46" ht="13.5" customHeight="1" thickBot="1" x14ac:dyDescent="0.2">
      <c r="B343" s="293" t="s">
        <v>132</v>
      </c>
      <c r="C343" s="25" t="s">
        <v>32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71"/>
      <c r="T343" s="293" t="s">
        <v>132</v>
      </c>
      <c r="U343" s="25" t="s">
        <v>32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3" t="s">
        <v>132</v>
      </c>
      <c r="AM343" s="119" t="str">
        <f t="shared" si="13"/>
        <v/>
      </c>
      <c r="AN343" s="95" t="str">
        <f t="shared" si="13"/>
        <v/>
      </c>
      <c r="AO343" s="95" t="str">
        <f t="shared" si="13"/>
        <v/>
      </c>
      <c r="AP343" s="95" t="str">
        <f t="shared" si="13"/>
        <v/>
      </c>
      <c r="AQ343" s="120" t="str">
        <f t="shared" si="13"/>
        <v/>
      </c>
      <c r="AR343" s="37"/>
      <c r="AS343" s="233"/>
      <c r="AT343" s="37"/>
    </row>
    <row r="344" spans="2:46" ht="13.5" customHeight="1" x14ac:dyDescent="0.15">
      <c r="B344" s="294"/>
      <c r="C344" s="27" t="s">
        <v>33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71"/>
      <c r="T344" s="294"/>
      <c r="U344" s="27" t="s">
        <v>33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4"/>
      <c r="AM344" s="86" t="str">
        <f t="shared" si="13"/>
        <v/>
      </c>
      <c r="AN344" s="121" t="str">
        <f t="shared" si="13"/>
        <v/>
      </c>
      <c r="AO344" s="121" t="str">
        <f t="shared" si="13"/>
        <v/>
      </c>
      <c r="AP344" s="121" t="str">
        <f t="shared" si="13"/>
        <v/>
      </c>
      <c r="AQ344" s="87" t="str">
        <f t="shared" si="13"/>
        <v/>
      </c>
      <c r="AR344" s="37"/>
      <c r="AS344" s="233"/>
      <c r="AT344" s="37"/>
    </row>
    <row r="345" spans="2:46" ht="13.5" customHeight="1" x14ac:dyDescent="0.15">
      <c r="B345" s="294"/>
      <c r="C345" s="27" t="s">
        <v>34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71"/>
      <c r="T345" s="294"/>
      <c r="U345" s="27" t="s">
        <v>34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4"/>
      <c r="AM345" s="86" t="str">
        <f t="shared" si="13"/>
        <v/>
      </c>
      <c r="AN345" s="121" t="str">
        <f t="shared" si="13"/>
        <v/>
      </c>
      <c r="AO345" s="121" t="str">
        <f t="shared" si="13"/>
        <v/>
      </c>
      <c r="AP345" s="121" t="str">
        <f t="shared" si="13"/>
        <v/>
      </c>
      <c r="AQ345" s="87" t="str">
        <f t="shared" si="13"/>
        <v/>
      </c>
      <c r="AR345" s="37"/>
      <c r="AS345" s="233"/>
      <c r="AT345" s="37"/>
    </row>
    <row r="346" spans="2:46" ht="13.5" customHeight="1" x14ac:dyDescent="0.15">
      <c r="B346" s="294"/>
      <c r="C346" s="27" t="s">
        <v>36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71"/>
      <c r="T346" s="294"/>
      <c r="U346" s="27" t="s">
        <v>36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4"/>
      <c r="AM346" s="86" t="str">
        <f t="shared" si="13"/>
        <v/>
      </c>
      <c r="AN346" s="121" t="str">
        <f t="shared" si="13"/>
        <v/>
      </c>
      <c r="AO346" s="121" t="str">
        <f t="shared" si="13"/>
        <v/>
      </c>
      <c r="AP346" s="121" t="str">
        <f t="shared" si="13"/>
        <v/>
      </c>
      <c r="AQ346" s="87" t="str">
        <f t="shared" si="13"/>
        <v/>
      </c>
      <c r="AR346" s="37"/>
      <c r="AS346" s="233"/>
      <c r="AT346" s="37"/>
    </row>
    <row r="347" spans="2:46" ht="13.5" customHeight="1" thickBot="1" x14ac:dyDescent="0.2">
      <c r="B347" s="295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71"/>
      <c r="T347" s="295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5"/>
      <c r="AM347" s="122" t="str">
        <f t="shared" si="13"/>
        <v/>
      </c>
      <c r="AN347" s="123" t="str">
        <f t="shared" si="13"/>
        <v/>
      </c>
      <c r="AO347" s="123" t="str">
        <f t="shared" si="13"/>
        <v/>
      </c>
      <c r="AP347" s="123" t="str">
        <f t="shared" si="13"/>
        <v/>
      </c>
      <c r="AQ347" s="124" t="str">
        <f t="shared" si="13"/>
        <v/>
      </c>
      <c r="AR347" s="37"/>
      <c r="AS347" s="233"/>
      <c r="AT347" s="37"/>
    </row>
    <row r="348" spans="2:46" ht="13.5" customHeight="1" thickBot="1" x14ac:dyDescent="0.2">
      <c r="B348" s="293" t="s">
        <v>133</v>
      </c>
      <c r="C348" s="25" t="s">
        <v>32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71"/>
      <c r="T348" s="293" t="s">
        <v>133</v>
      </c>
      <c r="U348" s="25" t="s">
        <v>32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3" t="s">
        <v>133</v>
      </c>
      <c r="AM348" s="119" t="str">
        <f t="shared" si="13"/>
        <v/>
      </c>
      <c r="AN348" s="95" t="str">
        <f t="shared" si="13"/>
        <v/>
      </c>
      <c r="AO348" s="95" t="str">
        <f t="shared" si="13"/>
        <v/>
      </c>
      <c r="AP348" s="95" t="str">
        <f t="shared" si="13"/>
        <v/>
      </c>
      <c r="AQ348" s="120" t="str">
        <f t="shared" si="13"/>
        <v/>
      </c>
      <c r="AR348" s="37"/>
      <c r="AS348" s="233"/>
      <c r="AT348" s="37"/>
    </row>
    <row r="349" spans="2:46" ht="13.5" customHeight="1" x14ac:dyDescent="0.15">
      <c r="B349" s="294"/>
      <c r="C349" s="27" t="s">
        <v>33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71"/>
      <c r="T349" s="294"/>
      <c r="U349" s="27" t="s">
        <v>33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4"/>
      <c r="AM349" s="86" t="str">
        <f t="shared" si="13"/>
        <v/>
      </c>
      <c r="AN349" s="121" t="str">
        <f t="shared" si="13"/>
        <v/>
      </c>
      <c r="AO349" s="121" t="str">
        <f t="shared" si="13"/>
        <v/>
      </c>
      <c r="AP349" s="121" t="str">
        <f t="shared" si="13"/>
        <v/>
      </c>
      <c r="AQ349" s="87" t="str">
        <f t="shared" si="13"/>
        <v/>
      </c>
      <c r="AR349" s="37"/>
      <c r="AS349" s="233"/>
      <c r="AT349" s="37"/>
    </row>
    <row r="350" spans="2:46" ht="13.5" customHeight="1" x14ac:dyDescent="0.15">
      <c r="B350" s="294"/>
      <c r="C350" s="27" t="s">
        <v>34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71"/>
      <c r="T350" s="294"/>
      <c r="U350" s="27" t="s">
        <v>34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4"/>
      <c r="AM350" s="86" t="str">
        <f t="shared" si="13"/>
        <v/>
      </c>
      <c r="AN350" s="121" t="str">
        <f t="shared" si="13"/>
        <v/>
      </c>
      <c r="AO350" s="121" t="str">
        <f t="shared" si="13"/>
        <v/>
      </c>
      <c r="AP350" s="121" t="str">
        <f t="shared" si="13"/>
        <v/>
      </c>
      <c r="AQ350" s="87" t="str">
        <f t="shared" si="13"/>
        <v/>
      </c>
      <c r="AR350" s="37"/>
      <c r="AS350" s="233"/>
      <c r="AT350" s="37"/>
    </row>
    <row r="351" spans="2:46" ht="13.5" customHeight="1" x14ac:dyDescent="0.15">
      <c r="B351" s="294"/>
      <c r="C351" s="27" t="s">
        <v>36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71"/>
      <c r="T351" s="294"/>
      <c r="U351" s="27" t="s">
        <v>36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4"/>
      <c r="AM351" s="86" t="str">
        <f t="shared" si="13"/>
        <v/>
      </c>
      <c r="AN351" s="121" t="str">
        <f t="shared" si="13"/>
        <v/>
      </c>
      <c r="AO351" s="121" t="str">
        <f t="shared" si="13"/>
        <v/>
      </c>
      <c r="AP351" s="121" t="str">
        <f t="shared" si="13"/>
        <v/>
      </c>
      <c r="AQ351" s="87" t="str">
        <f t="shared" si="13"/>
        <v/>
      </c>
      <c r="AR351" s="37"/>
      <c r="AS351" s="233"/>
      <c r="AT351" s="37"/>
    </row>
    <row r="352" spans="2:46" ht="13.5" customHeight="1" thickBot="1" x14ac:dyDescent="0.2">
      <c r="B352" s="295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71"/>
      <c r="T352" s="295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5"/>
      <c r="AM352" s="122" t="str">
        <f t="shared" si="13"/>
        <v/>
      </c>
      <c r="AN352" s="123" t="str">
        <f t="shared" si="13"/>
        <v/>
      </c>
      <c r="AO352" s="123" t="str">
        <f t="shared" si="13"/>
        <v/>
      </c>
      <c r="AP352" s="123" t="str">
        <f t="shared" si="13"/>
        <v/>
      </c>
      <c r="AQ352" s="124" t="str">
        <f t="shared" si="13"/>
        <v/>
      </c>
      <c r="AR352" s="37"/>
      <c r="AS352" s="233"/>
      <c r="AT352" s="37"/>
    </row>
    <row r="353" spans="2:46" ht="13.5" customHeight="1" thickBot="1" x14ac:dyDescent="0.2">
      <c r="B353" s="293" t="s">
        <v>134</v>
      </c>
      <c r="C353" s="25" t="s">
        <v>32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71"/>
      <c r="T353" s="293" t="s">
        <v>134</v>
      </c>
      <c r="U353" s="25" t="s">
        <v>32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3" t="s">
        <v>134</v>
      </c>
      <c r="AM353" s="119" t="str">
        <f t="shared" si="13"/>
        <v/>
      </c>
      <c r="AN353" s="95" t="str">
        <f t="shared" si="13"/>
        <v/>
      </c>
      <c r="AO353" s="95" t="str">
        <f t="shared" si="13"/>
        <v/>
      </c>
      <c r="AP353" s="95" t="str">
        <f t="shared" si="13"/>
        <v/>
      </c>
      <c r="AQ353" s="120" t="str">
        <f t="shared" si="13"/>
        <v/>
      </c>
      <c r="AR353" s="37"/>
      <c r="AS353" s="233"/>
      <c r="AT353" s="37"/>
    </row>
    <row r="354" spans="2:46" ht="13.5" customHeight="1" x14ac:dyDescent="0.15">
      <c r="B354" s="294"/>
      <c r="C354" s="27" t="s">
        <v>33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71"/>
      <c r="T354" s="294"/>
      <c r="U354" s="27" t="s">
        <v>33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4"/>
      <c r="AM354" s="86" t="str">
        <f t="shared" si="13"/>
        <v/>
      </c>
      <c r="AN354" s="121" t="str">
        <f t="shared" si="13"/>
        <v/>
      </c>
      <c r="AO354" s="121" t="str">
        <f t="shared" si="13"/>
        <v/>
      </c>
      <c r="AP354" s="121" t="str">
        <f t="shared" si="13"/>
        <v/>
      </c>
      <c r="AQ354" s="87" t="str">
        <f t="shared" si="13"/>
        <v/>
      </c>
      <c r="AR354" s="37"/>
      <c r="AS354" s="233"/>
      <c r="AT354" s="37"/>
    </row>
    <row r="355" spans="2:46" ht="13.5" customHeight="1" x14ac:dyDescent="0.15">
      <c r="B355" s="294"/>
      <c r="C355" s="27" t="s">
        <v>34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71"/>
      <c r="T355" s="294"/>
      <c r="U355" s="27" t="s">
        <v>34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4"/>
      <c r="AM355" s="86" t="str">
        <f t="shared" si="13"/>
        <v/>
      </c>
      <c r="AN355" s="121" t="str">
        <f t="shared" si="13"/>
        <v/>
      </c>
      <c r="AO355" s="121" t="str">
        <f t="shared" si="13"/>
        <v/>
      </c>
      <c r="AP355" s="121" t="str">
        <f t="shared" si="13"/>
        <v/>
      </c>
      <c r="AQ355" s="87" t="str">
        <f t="shared" si="13"/>
        <v/>
      </c>
      <c r="AR355" s="37"/>
      <c r="AS355" s="233"/>
      <c r="AT355" s="37"/>
    </row>
    <row r="356" spans="2:46" ht="13.5" customHeight="1" x14ac:dyDescent="0.15">
      <c r="B356" s="294"/>
      <c r="C356" s="27" t="s">
        <v>36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71"/>
      <c r="T356" s="294"/>
      <c r="U356" s="27" t="s">
        <v>36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4"/>
      <c r="AM356" s="86" t="str">
        <f t="shared" si="13"/>
        <v/>
      </c>
      <c r="AN356" s="121" t="str">
        <f t="shared" si="13"/>
        <v/>
      </c>
      <c r="AO356" s="121" t="str">
        <f t="shared" si="13"/>
        <v/>
      </c>
      <c r="AP356" s="121" t="str">
        <f t="shared" si="13"/>
        <v/>
      </c>
      <c r="AQ356" s="87" t="str">
        <f t="shared" si="13"/>
        <v/>
      </c>
      <c r="AR356" s="37"/>
      <c r="AS356" s="233"/>
      <c r="AT356" s="37"/>
    </row>
    <row r="357" spans="2:46" ht="13.5" customHeight="1" thickBot="1" x14ac:dyDescent="0.2">
      <c r="B357" s="295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71"/>
      <c r="T357" s="295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5"/>
      <c r="AM357" s="122" t="str">
        <f t="shared" si="13"/>
        <v/>
      </c>
      <c r="AN357" s="123" t="str">
        <f t="shared" si="13"/>
        <v/>
      </c>
      <c r="AO357" s="123" t="str">
        <f t="shared" si="13"/>
        <v/>
      </c>
      <c r="AP357" s="123" t="str">
        <f t="shared" si="13"/>
        <v/>
      </c>
      <c r="AQ357" s="124" t="str">
        <f t="shared" si="13"/>
        <v/>
      </c>
      <c r="AR357" s="37"/>
      <c r="AS357" s="233"/>
      <c r="AT357" s="37"/>
    </row>
    <row r="358" spans="2:46" ht="13.5" customHeight="1" thickBot="1" x14ac:dyDescent="0.2">
      <c r="B358" s="293" t="s">
        <v>135</v>
      </c>
      <c r="C358" s="25" t="s">
        <v>32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71"/>
      <c r="T358" s="293" t="s">
        <v>135</v>
      </c>
      <c r="U358" s="25" t="s">
        <v>32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3" t="s">
        <v>135</v>
      </c>
      <c r="AM358" s="119" t="str">
        <f t="shared" si="13"/>
        <v/>
      </c>
      <c r="AN358" s="95" t="str">
        <f t="shared" si="13"/>
        <v/>
      </c>
      <c r="AO358" s="95" t="str">
        <f t="shared" si="13"/>
        <v/>
      </c>
      <c r="AP358" s="95" t="str">
        <f t="shared" si="13"/>
        <v/>
      </c>
      <c r="AQ358" s="120" t="str">
        <f t="shared" si="13"/>
        <v/>
      </c>
      <c r="AR358" s="37"/>
      <c r="AS358" s="233"/>
      <c r="AT358" s="37"/>
    </row>
    <row r="359" spans="2:46" ht="13.5" customHeight="1" x14ac:dyDescent="0.15">
      <c r="B359" s="294"/>
      <c r="C359" s="27" t="s">
        <v>33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71"/>
      <c r="T359" s="294"/>
      <c r="U359" s="27" t="s">
        <v>33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4"/>
      <c r="AM359" s="86" t="str">
        <f t="shared" si="13"/>
        <v/>
      </c>
      <c r="AN359" s="121" t="str">
        <f t="shared" si="13"/>
        <v/>
      </c>
      <c r="AO359" s="121" t="str">
        <f t="shared" si="13"/>
        <v/>
      </c>
      <c r="AP359" s="121" t="str">
        <f t="shared" si="13"/>
        <v/>
      </c>
      <c r="AQ359" s="87" t="str">
        <f t="shared" si="13"/>
        <v/>
      </c>
      <c r="AR359" s="37"/>
      <c r="AS359" s="233"/>
      <c r="AT359" s="37"/>
    </row>
    <row r="360" spans="2:46" ht="13.5" customHeight="1" x14ac:dyDescent="0.15">
      <c r="B360" s="294"/>
      <c r="C360" s="27" t="s">
        <v>34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71"/>
      <c r="T360" s="294"/>
      <c r="U360" s="27" t="s">
        <v>34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4"/>
      <c r="AM360" s="86" t="str">
        <f t="shared" si="13"/>
        <v/>
      </c>
      <c r="AN360" s="121" t="str">
        <f t="shared" si="13"/>
        <v/>
      </c>
      <c r="AO360" s="121" t="str">
        <f t="shared" si="13"/>
        <v/>
      </c>
      <c r="AP360" s="121" t="str">
        <f t="shared" si="13"/>
        <v/>
      </c>
      <c r="AQ360" s="87" t="str">
        <f t="shared" si="13"/>
        <v/>
      </c>
      <c r="AR360" s="37"/>
      <c r="AS360" s="233"/>
      <c r="AT360" s="37"/>
    </row>
    <row r="361" spans="2:46" ht="13.5" customHeight="1" x14ac:dyDescent="0.15">
      <c r="B361" s="294"/>
      <c r="C361" s="27" t="s">
        <v>36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71"/>
      <c r="T361" s="294"/>
      <c r="U361" s="27" t="s">
        <v>36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4"/>
      <c r="AM361" s="86" t="str">
        <f t="shared" si="13"/>
        <v/>
      </c>
      <c r="AN361" s="121" t="str">
        <f t="shared" si="13"/>
        <v/>
      </c>
      <c r="AO361" s="121" t="str">
        <f t="shared" si="13"/>
        <v/>
      </c>
      <c r="AP361" s="121" t="str">
        <f t="shared" si="13"/>
        <v/>
      </c>
      <c r="AQ361" s="87" t="str">
        <f t="shared" si="13"/>
        <v/>
      </c>
      <c r="AR361" s="37"/>
      <c r="AS361" s="233"/>
      <c r="AT361" s="37"/>
    </row>
    <row r="362" spans="2:46" ht="13.5" customHeight="1" thickBot="1" x14ac:dyDescent="0.2">
      <c r="B362" s="295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71"/>
      <c r="T362" s="295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5"/>
      <c r="AM362" s="122" t="str">
        <f t="shared" si="13"/>
        <v/>
      </c>
      <c r="AN362" s="123" t="str">
        <f t="shared" si="13"/>
        <v/>
      </c>
      <c r="AO362" s="123" t="str">
        <f t="shared" si="13"/>
        <v/>
      </c>
      <c r="AP362" s="123" t="str">
        <f t="shared" si="13"/>
        <v/>
      </c>
      <c r="AQ362" s="124" t="str">
        <f t="shared" si="13"/>
        <v/>
      </c>
      <c r="AR362" s="37"/>
      <c r="AS362" s="233"/>
      <c r="AT362" s="37"/>
    </row>
    <row r="363" spans="2:46" ht="13.5" customHeight="1" thickBot="1" x14ac:dyDescent="0.2">
      <c r="B363" s="293" t="s">
        <v>136</v>
      </c>
      <c r="C363" s="25" t="s">
        <v>32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71"/>
      <c r="T363" s="293" t="s">
        <v>136</v>
      </c>
      <c r="U363" s="25" t="s">
        <v>32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3" t="s">
        <v>136</v>
      </c>
      <c r="AM363" s="119" t="str">
        <f t="shared" si="13"/>
        <v/>
      </c>
      <c r="AN363" s="95" t="str">
        <f t="shared" si="13"/>
        <v/>
      </c>
      <c r="AO363" s="95" t="str">
        <f t="shared" si="13"/>
        <v/>
      </c>
      <c r="AP363" s="95" t="str">
        <f t="shared" si="13"/>
        <v/>
      </c>
      <c r="AQ363" s="120" t="str">
        <f t="shared" si="13"/>
        <v/>
      </c>
      <c r="AR363" s="37"/>
      <c r="AS363" s="233"/>
      <c r="AT363" s="37"/>
    </row>
    <row r="364" spans="2:46" ht="13.5" customHeight="1" x14ac:dyDescent="0.15">
      <c r="B364" s="294"/>
      <c r="C364" s="27" t="s">
        <v>33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71"/>
      <c r="T364" s="294"/>
      <c r="U364" s="27" t="s">
        <v>33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4"/>
      <c r="AM364" s="86" t="str">
        <f t="shared" si="13"/>
        <v/>
      </c>
      <c r="AN364" s="121" t="str">
        <f t="shared" si="13"/>
        <v/>
      </c>
      <c r="AO364" s="121" t="str">
        <f t="shared" si="13"/>
        <v/>
      </c>
      <c r="AP364" s="121" t="str">
        <f t="shared" si="13"/>
        <v/>
      </c>
      <c r="AQ364" s="87" t="str">
        <f t="shared" si="13"/>
        <v/>
      </c>
      <c r="AR364" s="37"/>
      <c r="AS364" s="233"/>
      <c r="AT364" s="37"/>
    </row>
    <row r="365" spans="2:46" ht="13.5" customHeight="1" x14ac:dyDescent="0.15">
      <c r="B365" s="294"/>
      <c r="C365" s="27" t="s">
        <v>34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71"/>
      <c r="T365" s="294"/>
      <c r="U365" s="27" t="s">
        <v>34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4"/>
      <c r="AM365" s="86" t="str">
        <f t="shared" si="13"/>
        <v/>
      </c>
      <c r="AN365" s="121" t="str">
        <f t="shared" si="13"/>
        <v/>
      </c>
      <c r="AO365" s="121" t="str">
        <f t="shared" si="13"/>
        <v/>
      </c>
      <c r="AP365" s="121" t="str">
        <f t="shared" si="13"/>
        <v/>
      </c>
      <c r="AQ365" s="87" t="str">
        <f t="shared" si="13"/>
        <v/>
      </c>
      <c r="AR365" s="37"/>
      <c r="AS365" s="233"/>
      <c r="AT365" s="37"/>
    </row>
    <row r="366" spans="2:46" ht="13.5" customHeight="1" x14ac:dyDescent="0.15">
      <c r="B366" s="294"/>
      <c r="C366" s="27" t="s">
        <v>36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71"/>
      <c r="T366" s="294"/>
      <c r="U366" s="27" t="s">
        <v>36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4"/>
      <c r="AM366" s="86" t="str">
        <f t="shared" si="13"/>
        <v/>
      </c>
      <c r="AN366" s="121" t="str">
        <f t="shared" si="13"/>
        <v/>
      </c>
      <c r="AO366" s="121" t="str">
        <f t="shared" si="13"/>
        <v/>
      </c>
      <c r="AP366" s="121" t="str">
        <f t="shared" si="13"/>
        <v/>
      </c>
      <c r="AQ366" s="87" t="str">
        <f t="shared" si="13"/>
        <v/>
      </c>
      <c r="AR366" s="37"/>
      <c r="AS366" s="233"/>
      <c r="AT366" s="37"/>
    </row>
    <row r="367" spans="2:46" ht="13.5" customHeight="1" thickBot="1" x14ac:dyDescent="0.2">
      <c r="B367" s="295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71"/>
      <c r="T367" s="295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5"/>
      <c r="AM367" s="122" t="str">
        <f t="shared" si="13"/>
        <v/>
      </c>
      <c r="AN367" s="123" t="str">
        <f t="shared" si="13"/>
        <v/>
      </c>
      <c r="AO367" s="123" t="str">
        <f t="shared" si="13"/>
        <v/>
      </c>
      <c r="AP367" s="123" t="str">
        <f t="shared" si="13"/>
        <v/>
      </c>
      <c r="AQ367" s="124" t="str">
        <f t="shared" si="13"/>
        <v/>
      </c>
      <c r="AR367" s="37"/>
      <c r="AS367" s="233"/>
      <c r="AT367" s="37"/>
    </row>
    <row r="368" spans="2:46" ht="13.5" customHeight="1" thickBot="1" x14ac:dyDescent="0.2">
      <c r="B368" s="293" t="s">
        <v>137</v>
      </c>
      <c r="C368" s="25" t="s">
        <v>32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71"/>
      <c r="T368" s="293" t="s">
        <v>137</v>
      </c>
      <c r="U368" s="25" t="s">
        <v>32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3" t="s">
        <v>137</v>
      </c>
      <c r="AM368" s="119" t="str">
        <f t="shared" si="13"/>
        <v/>
      </c>
      <c r="AN368" s="95" t="str">
        <f t="shared" si="13"/>
        <v/>
      </c>
      <c r="AO368" s="95" t="str">
        <f t="shared" si="13"/>
        <v/>
      </c>
      <c r="AP368" s="95" t="str">
        <f t="shared" si="13"/>
        <v/>
      </c>
      <c r="AQ368" s="120" t="str">
        <f t="shared" si="13"/>
        <v/>
      </c>
      <c r="AR368" s="37"/>
      <c r="AS368" s="233"/>
      <c r="AT368" s="37"/>
    </row>
    <row r="369" spans="2:46" ht="13.5" customHeight="1" x14ac:dyDescent="0.15">
      <c r="B369" s="294"/>
      <c r="C369" s="27" t="s">
        <v>33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71"/>
      <c r="T369" s="294"/>
      <c r="U369" s="27" t="s">
        <v>33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4"/>
      <c r="AM369" s="86" t="str">
        <f t="shared" si="13"/>
        <v/>
      </c>
      <c r="AN369" s="121" t="str">
        <f t="shared" si="13"/>
        <v/>
      </c>
      <c r="AO369" s="121" t="str">
        <f t="shared" si="13"/>
        <v/>
      </c>
      <c r="AP369" s="121" t="str">
        <f t="shared" si="13"/>
        <v/>
      </c>
      <c r="AQ369" s="87" t="str">
        <f t="shared" si="13"/>
        <v/>
      </c>
      <c r="AR369" s="37"/>
      <c r="AS369" s="233"/>
      <c r="AT369" s="37"/>
    </row>
    <row r="370" spans="2:46" ht="13.5" customHeight="1" x14ac:dyDescent="0.15">
      <c r="B370" s="294"/>
      <c r="C370" s="27" t="s">
        <v>34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71"/>
      <c r="T370" s="294"/>
      <c r="U370" s="27" t="s">
        <v>34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4"/>
      <c r="AM370" s="86" t="str">
        <f t="shared" si="13"/>
        <v/>
      </c>
      <c r="AN370" s="121" t="str">
        <f t="shared" si="13"/>
        <v/>
      </c>
      <c r="AO370" s="121" t="str">
        <f t="shared" si="13"/>
        <v/>
      </c>
      <c r="AP370" s="121" t="str">
        <f t="shared" si="13"/>
        <v/>
      </c>
      <c r="AQ370" s="87" t="str">
        <f t="shared" si="13"/>
        <v/>
      </c>
      <c r="AR370" s="37"/>
      <c r="AS370" s="233"/>
      <c r="AT370" s="37"/>
    </row>
    <row r="371" spans="2:46" ht="13.5" customHeight="1" x14ac:dyDescent="0.15">
      <c r="B371" s="294"/>
      <c r="C371" s="27" t="s">
        <v>36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71"/>
      <c r="T371" s="294"/>
      <c r="U371" s="27" t="s">
        <v>36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4"/>
      <c r="AM371" s="86" t="str">
        <f t="shared" si="13"/>
        <v/>
      </c>
      <c r="AN371" s="121" t="str">
        <f t="shared" si="13"/>
        <v/>
      </c>
      <c r="AO371" s="121" t="str">
        <f t="shared" si="13"/>
        <v/>
      </c>
      <c r="AP371" s="121" t="str">
        <f t="shared" si="13"/>
        <v/>
      </c>
      <c r="AQ371" s="87" t="str">
        <f t="shared" si="13"/>
        <v/>
      </c>
      <c r="AR371" s="37"/>
      <c r="AS371" s="233"/>
      <c r="AT371" s="37"/>
    </row>
    <row r="372" spans="2:46" ht="13.5" customHeight="1" thickBot="1" x14ac:dyDescent="0.2">
      <c r="B372" s="295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71"/>
      <c r="T372" s="295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5"/>
      <c r="AM372" s="122" t="str">
        <f t="shared" si="13"/>
        <v/>
      </c>
      <c r="AN372" s="123" t="str">
        <f t="shared" si="13"/>
        <v/>
      </c>
      <c r="AO372" s="123" t="str">
        <f t="shared" si="13"/>
        <v/>
      </c>
      <c r="AP372" s="123" t="str">
        <f t="shared" si="13"/>
        <v/>
      </c>
      <c r="AQ372" s="124" t="str">
        <f t="shared" si="13"/>
        <v/>
      </c>
      <c r="AR372" s="37"/>
      <c r="AS372" s="233"/>
      <c r="AT372" s="37"/>
    </row>
    <row r="373" spans="2:46" ht="13.5" customHeight="1" thickBot="1" x14ac:dyDescent="0.2">
      <c r="B373" s="293" t="s">
        <v>138</v>
      </c>
      <c r="C373" s="25" t="s">
        <v>32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71"/>
      <c r="T373" s="293" t="s">
        <v>138</v>
      </c>
      <c r="U373" s="25" t="s">
        <v>32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3" t="s">
        <v>138</v>
      </c>
      <c r="AM373" s="119" t="str">
        <f t="shared" si="13"/>
        <v/>
      </c>
      <c r="AN373" s="95" t="str">
        <f t="shared" si="13"/>
        <v/>
      </c>
      <c r="AO373" s="95" t="str">
        <f t="shared" si="13"/>
        <v/>
      </c>
      <c r="AP373" s="95" t="str">
        <f t="shared" si="13"/>
        <v/>
      </c>
      <c r="AQ373" s="120" t="str">
        <f t="shared" si="13"/>
        <v/>
      </c>
      <c r="AR373" s="37"/>
      <c r="AS373" s="233"/>
      <c r="AT373" s="37"/>
    </row>
    <row r="374" spans="2:46" ht="13.5" customHeight="1" x14ac:dyDescent="0.15">
      <c r="B374" s="294"/>
      <c r="C374" s="27" t="s">
        <v>33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71"/>
      <c r="T374" s="294"/>
      <c r="U374" s="27" t="s">
        <v>33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4"/>
      <c r="AM374" s="86" t="str">
        <f t="shared" si="13"/>
        <v/>
      </c>
      <c r="AN374" s="121" t="str">
        <f t="shared" si="13"/>
        <v/>
      </c>
      <c r="AO374" s="121" t="str">
        <f t="shared" si="13"/>
        <v/>
      </c>
      <c r="AP374" s="121" t="str">
        <f t="shared" si="13"/>
        <v/>
      </c>
      <c r="AQ374" s="87" t="str">
        <f t="shared" si="13"/>
        <v/>
      </c>
      <c r="AR374" s="37"/>
      <c r="AS374" s="233"/>
      <c r="AT374" s="37"/>
    </row>
    <row r="375" spans="2:46" ht="13.5" customHeight="1" x14ac:dyDescent="0.15">
      <c r="B375" s="294"/>
      <c r="C375" s="27" t="s">
        <v>34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71"/>
      <c r="T375" s="294"/>
      <c r="U375" s="27" t="s">
        <v>34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4"/>
      <c r="AM375" s="86" t="str">
        <f t="shared" si="13"/>
        <v/>
      </c>
      <c r="AN375" s="121" t="str">
        <f t="shared" si="13"/>
        <v/>
      </c>
      <c r="AO375" s="121" t="str">
        <f t="shared" si="13"/>
        <v/>
      </c>
      <c r="AP375" s="121" t="str">
        <f t="shared" si="13"/>
        <v/>
      </c>
      <c r="AQ375" s="87" t="str">
        <f t="shared" si="13"/>
        <v/>
      </c>
      <c r="AR375" s="37"/>
      <c r="AS375" s="233"/>
      <c r="AT375" s="37"/>
    </row>
    <row r="376" spans="2:46" ht="13.5" customHeight="1" x14ac:dyDescent="0.15">
      <c r="B376" s="294"/>
      <c r="C376" s="27" t="s">
        <v>36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71"/>
      <c r="T376" s="294"/>
      <c r="U376" s="27" t="s">
        <v>36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4"/>
      <c r="AM376" s="86" t="str">
        <f t="shared" si="13"/>
        <v/>
      </c>
      <c r="AN376" s="121" t="str">
        <f t="shared" si="13"/>
        <v/>
      </c>
      <c r="AO376" s="121" t="str">
        <f t="shared" si="13"/>
        <v/>
      </c>
      <c r="AP376" s="121" t="str">
        <f t="shared" si="13"/>
        <v/>
      </c>
      <c r="AQ376" s="87" t="str">
        <f t="shared" si="13"/>
        <v/>
      </c>
      <c r="AR376" s="37"/>
      <c r="AS376" s="233"/>
      <c r="AT376" s="37"/>
    </row>
    <row r="377" spans="2:46" ht="13.5" customHeight="1" thickBot="1" x14ac:dyDescent="0.2">
      <c r="B377" s="295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71"/>
      <c r="T377" s="295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5"/>
      <c r="AM377" s="122" t="str">
        <f t="shared" si="13"/>
        <v/>
      </c>
      <c r="AN377" s="123" t="str">
        <f t="shared" si="13"/>
        <v/>
      </c>
      <c r="AO377" s="123" t="str">
        <f t="shared" si="13"/>
        <v/>
      </c>
      <c r="AP377" s="123" t="str">
        <f t="shared" si="13"/>
        <v/>
      </c>
      <c r="AQ377" s="124" t="str">
        <f t="shared" si="13"/>
        <v/>
      </c>
      <c r="AR377" s="37"/>
      <c r="AS377" s="233"/>
      <c r="AT377" s="37"/>
    </row>
    <row r="378" spans="2:46" ht="13.5" customHeight="1" thickBot="1" x14ac:dyDescent="0.2">
      <c r="B378" s="293" t="s">
        <v>139</v>
      </c>
      <c r="C378" s="25" t="s">
        <v>32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71"/>
      <c r="T378" s="293" t="s">
        <v>139</v>
      </c>
      <c r="U378" s="25" t="s">
        <v>32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3" t="s">
        <v>139</v>
      </c>
      <c r="AM378" s="119" t="str">
        <f t="shared" si="13"/>
        <v/>
      </c>
      <c r="AN378" s="95" t="str">
        <f t="shared" si="13"/>
        <v/>
      </c>
      <c r="AO378" s="95" t="str">
        <f t="shared" si="13"/>
        <v/>
      </c>
      <c r="AP378" s="95" t="str">
        <f t="shared" si="13"/>
        <v/>
      </c>
      <c r="AQ378" s="120" t="str">
        <f t="shared" si="13"/>
        <v/>
      </c>
      <c r="AR378" s="37"/>
      <c r="AS378" s="233"/>
      <c r="AT378" s="37"/>
    </row>
    <row r="379" spans="2:46" ht="13.5" customHeight="1" x14ac:dyDescent="0.15">
      <c r="B379" s="294"/>
      <c r="C379" s="27" t="s">
        <v>33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71"/>
      <c r="T379" s="294"/>
      <c r="U379" s="27" t="s">
        <v>33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4"/>
      <c r="AM379" s="86" t="str">
        <f t="shared" si="13"/>
        <v/>
      </c>
      <c r="AN379" s="121" t="str">
        <f t="shared" si="13"/>
        <v/>
      </c>
      <c r="AO379" s="121" t="str">
        <f t="shared" si="13"/>
        <v/>
      </c>
      <c r="AP379" s="121" t="str">
        <f t="shared" si="13"/>
        <v/>
      </c>
      <c r="AQ379" s="87" t="str">
        <f t="shared" si="13"/>
        <v/>
      </c>
      <c r="AR379" s="37"/>
      <c r="AS379" s="233"/>
      <c r="AT379" s="37"/>
    </row>
    <row r="380" spans="2:46" ht="13.5" customHeight="1" x14ac:dyDescent="0.15">
      <c r="B380" s="294"/>
      <c r="C380" s="27" t="s">
        <v>34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71"/>
      <c r="T380" s="294"/>
      <c r="U380" s="27" t="s">
        <v>34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4"/>
      <c r="AM380" s="86" t="str">
        <f t="shared" si="13"/>
        <v/>
      </c>
      <c r="AN380" s="121" t="str">
        <f t="shared" si="13"/>
        <v/>
      </c>
      <c r="AO380" s="121" t="str">
        <f t="shared" si="13"/>
        <v/>
      </c>
      <c r="AP380" s="121" t="str">
        <f t="shared" si="13"/>
        <v/>
      </c>
      <c r="AQ380" s="87" t="str">
        <f t="shared" si="13"/>
        <v/>
      </c>
      <c r="AR380" s="37"/>
      <c r="AS380" s="233"/>
      <c r="AT380" s="37"/>
    </row>
    <row r="381" spans="2:46" ht="13.5" customHeight="1" x14ac:dyDescent="0.15">
      <c r="B381" s="294"/>
      <c r="C381" s="27" t="s">
        <v>36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71"/>
      <c r="T381" s="294"/>
      <c r="U381" s="27" t="s">
        <v>36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4"/>
      <c r="AM381" s="86" t="str">
        <f t="shared" si="13"/>
        <v/>
      </c>
      <c r="AN381" s="121" t="str">
        <f t="shared" si="13"/>
        <v/>
      </c>
      <c r="AO381" s="121" t="str">
        <f t="shared" si="13"/>
        <v/>
      </c>
      <c r="AP381" s="121" t="str">
        <f t="shared" si="13"/>
        <v/>
      </c>
      <c r="AQ381" s="87" t="str">
        <f t="shared" si="13"/>
        <v/>
      </c>
      <c r="AR381" s="37"/>
      <c r="AS381" s="233"/>
      <c r="AT381" s="37"/>
    </row>
    <row r="382" spans="2:46" ht="13.5" customHeight="1" thickBot="1" x14ac:dyDescent="0.2">
      <c r="B382" s="295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71"/>
      <c r="T382" s="295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5"/>
      <c r="AM382" s="122" t="str">
        <f t="shared" si="13"/>
        <v/>
      </c>
      <c r="AN382" s="123" t="str">
        <f t="shared" si="13"/>
        <v/>
      </c>
      <c r="AO382" s="123" t="str">
        <f t="shared" si="13"/>
        <v/>
      </c>
      <c r="AP382" s="123" t="str">
        <f t="shared" si="13"/>
        <v/>
      </c>
      <c r="AQ382" s="124" t="str">
        <f t="shared" si="13"/>
        <v/>
      </c>
      <c r="AR382" s="37"/>
      <c r="AS382" s="233"/>
      <c r="AT382" s="37"/>
    </row>
    <row r="383" spans="2:46" ht="13.5" customHeight="1" thickBot="1" x14ac:dyDescent="0.2">
      <c r="B383" s="293" t="s">
        <v>140</v>
      </c>
      <c r="C383" s="25" t="s">
        <v>32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71"/>
      <c r="T383" s="293" t="s">
        <v>140</v>
      </c>
      <c r="U383" s="25" t="s">
        <v>32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3" t="s">
        <v>140</v>
      </c>
      <c r="AM383" s="119" t="str">
        <f t="shared" si="13"/>
        <v/>
      </c>
      <c r="AN383" s="95" t="str">
        <f t="shared" si="13"/>
        <v/>
      </c>
      <c r="AO383" s="95" t="str">
        <f t="shared" si="13"/>
        <v/>
      </c>
      <c r="AP383" s="95" t="str">
        <f t="shared" si="13"/>
        <v/>
      </c>
      <c r="AQ383" s="120" t="str">
        <f t="shared" si="13"/>
        <v/>
      </c>
      <c r="AR383" s="37"/>
      <c r="AS383" s="233"/>
      <c r="AT383" s="37"/>
    </row>
    <row r="384" spans="2:46" ht="13.5" customHeight="1" x14ac:dyDescent="0.15">
      <c r="B384" s="294"/>
      <c r="C384" s="27" t="s">
        <v>33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71"/>
      <c r="T384" s="294"/>
      <c r="U384" s="27" t="s">
        <v>33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4"/>
      <c r="AM384" s="86" t="str">
        <f t="shared" si="13"/>
        <v/>
      </c>
      <c r="AN384" s="121" t="str">
        <f t="shared" si="13"/>
        <v/>
      </c>
      <c r="AO384" s="121" t="str">
        <f t="shared" si="13"/>
        <v/>
      </c>
      <c r="AP384" s="121" t="str">
        <f t="shared" si="13"/>
        <v/>
      </c>
      <c r="AQ384" s="87" t="str">
        <f t="shared" si="13"/>
        <v/>
      </c>
      <c r="AR384" s="37"/>
      <c r="AS384" s="233"/>
      <c r="AT384" s="37"/>
    </row>
    <row r="385" spans="2:46" ht="13.5" customHeight="1" x14ac:dyDescent="0.15">
      <c r="B385" s="294"/>
      <c r="C385" s="27" t="s">
        <v>34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71"/>
      <c r="T385" s="294"/>
      <c r="U385" s="27" t="s">
        <v>34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4"/>
      <c r="AM385" s="86" t="str">
        <f t="shared" si="13"/>
        <v/>
      </c>
      <c r="AN385" s="121" t="str">
        <f t="shared" si="13"/>
        <v/>
      </c>
      <c r="AO385" s="121" t="str">
        <f t="shared" si="13"/>
        <v/>
      </c>
      <c r="AP385" s="121" t="str">
        <f t="shared" si="13"/>
        <v/>
      </c>
      <c r="AQ385" s="87" t="str">
        <f t="shared" si="13"/>
        <v/>
      </c>
      <c r="AR385" s="37"/>
      <c r="AS385" s="233"/>
      <c r="AT385" s="37"/>
    </row>
    <row r="386" spans="2:46" ht="13.5" customHeight="1" x14ac:dyDescent="0.15">
      <c r="B386" s="294"/>
      <c r="C386" s="27" t="s">
        <v>36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71"/>
      <c r="T386" s="294"/>
      <c r="U386" s="27" t="s">
        <v>36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4"/>
      <c r="AM386" s="86" t="str">
        <f t="shared" si="13"/>
        <v/>
      </c>
      <c r="AN386" s="121" t="str">
        <f t="shared" si="13"/>
        <v/>
      </c>
      <c r="AO386" s="121" t="str">
        <f t="shared" si="13"/>
        <v/>
      </c>
      <c r="AP386" s="121" t="str">
        <f t="shared" si="13"/>
        <v/>
      </c>
      <c r="AQ386" s="87" t="str">
        <f t="shared" si="13"/>
        <v/>
      </c>
      <c r="AR386" s="37"/>
      <c r="AS386" s="233"/>
      <c r="AT386" s="37"/>
    </row>
    <row r="387" spans="2:46" ht="13.5" customHeight="1" thickBot="1" x14ac:dyDescent="0.2">
      <c r="B387" s="295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71"/>
      <c r="T387" s="295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5"/>
      <c r="AM387" s="122" t="str">
        <f t="shared" si="13"/>
        <v/>
      </c>
      <c r="AN387" s="123" t="str">
        <f t="shared" si="13"/>
        <v/>
      </c>
      <c r="AO387" s="123" t="str">
        <f t="shared" si="13"/>
        <v/>
      </c>
      <c r="AP387" s="123" t="str">
        <f t="shared" si="13"/>
        <v/>
      </c>
      <c r="AQ387" s="124" t="str">
        <f t="shared" si="13"/>
        <v/>
      </c>
      <c r="AR387" s="37"/>
      <c r="AS387" s="233"/>
      <c r="AT387" s="37"/>
    </row>
    <row r="388" spans="2:46" ht="13.5" customHeight="1" thickBot="1" x14ac:dyDescent="0.2">
      <c r="B388" s="293" t="s">
        <v>141</v>
      </c>
      <c r="C388" s="25" t="s">
        <v>32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71"/>
      <c r="T388" s="293" t="s">
        <v>141</v>
      </c>
      <c r="U388" s="25" t="s">
        <v>32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3" t="s">
        <v>141</v>
      </c>
      <c r="AM388" s="119" t="str">
        <f t="shared" si="13"/>
        <v/>
      </c>
      <c r="AN388" s="95" t="str">
        <f t="shared" si="13"/>
        <v/>
      </c>
      <c r="AO388" s="95" t="str">
        <f t="shared" si="13"/>
        <v/>
      </c>
      <c r="AP388" s="95" t="str">
        <f t="shared" si="13"/>
        <v/>
      </c>
      <c r="AQ388" s="120" t="str">
        <f t="shared" si="13"/>
        <v/>
      </c>
      <c r="AR388" s="37"/>
      <c r="AS388" s="233"/>
      <c r="AT388" s="37"/>
    </row>
    <row r="389" spans="2:46" ht="13.5" customHeight="1" x14ac:dyDescent="0.15">
      <c r="B389" s="294"/>
      <c r="C389" s="27" t="s">
        <v>33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71"/>
      <c r="T389" s="294"/>
      <c r="U389" s="27" t="s">
        <v>33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4"/>
      <c r="AM389" s="86" t="str">
        <f t="shared" si="13"/>
        <v/>
      </c>
      <c r="AN389" s="121" t="str">
        <f t="shared" si="13"/>
        <v/>
      </c>
      <c r="AO389" s="121" t="str">
        <f t="shared" si="13"/>
        <v/>
      </c>
      <c r="AP389" s="121" t="str">
        <f t="shared" si="13"/>
        <v/>
      </c>
      <c r="AQ389" s="87" t="str">
        <f t="shared" si="13"/>
        <v/>
      </c>
      <c r="AR389" s="37"/>
      <c r="AS389" s="233"/>
      <c r="AT389" s="37"/>
    </row>
    <row r="390" spans="2:46" ht="13.5" customHeight="1" x14ac:dyDescent="0.15">
      <c r="B390" s="294"/>
      <c r="C390" s="27" t="s">
        <v>34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71"/>
      <c r="T390" s="294"/>
      <c r="U390" s="27" t="s">
        <v>34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4"/>
      <c r="AM390" s="86" t="str">
        <f t="shared" si="13"/>
        <v/>
      </c>
      <c r="AN390" s="121" t="str">
        <f t="shared" si="13"/>
        <v/>
      </c>
      <c r="AO390" s="121" t="str">
        <f t="shared" si="13"/>
        <v/>
      </c>
      <c r="AP390" s="121" t="str">
        <f t="shared" si="13"/>
        <v/>
      </c>
      <c r="AQ390" s="87" t="str">
        <f t="shared" si="13"/>
        <v/>
      </c>
      <c r="AR390" s="37"/>
      <c r="AS390" s="233"/>
      <c r="AT390" s="37"/>
    </row>
    <row r="391" spans="2:46" ht="13.5" customHeight="1" x14ac:dyDescent="0.15">
      <c r="B391" s="294"/>
      <c r="C391" s="27" t="s">
        <v>36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71"/>
      <c r="T391" s="294"/>
      <c r="U391" s="27" t="s">
        <v>36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4"/>
      <c r="AM391" s="86" t="str">
        <f t="shared" si="13"/>
        <v/>
      </c>
      <c r="AN391" s="121" t="str">
        <f t="shared" si="13"/>
        <v/>
      </c>
      <c r="AO391" s="121" t="str">
        <f t="shared" si="13"/>
        <v/>
      </c>
      <c r="AP391" s="121" t="str">
        <f t="shared" si="13"/>
        <v/>
      </c>
      <c r="AQ391" s="87" t="str">
        <f t="shared" si="13"/>
        <v/>
      </c>
      <c r="AR391" s="37"/>
      <c r="AS391" s="233"/>
      <c r="AT391" s="37"/>
    </row>
    <row r="392" spans="2:46" ht="13.5" customHeight="1" thickBot="1" x14ac:dyDescent="0.2">
      <c r="B392" s="295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71"/>
      <c r="T392" s="295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5"/>
      <c r="AM392" s="122" t="str">
        <f t="shared" ref="AM392:AQ442" si="14">IF(OR(X392="",F392=""),"",X392-F392)</f>
        <v/>
      </c>
      <c r="AN392" s="123" t="str">
        <f t="shared" si="14"/>
        <v/>
      </c>
      <c r="AO392" s="123" t="str">
        <f t="shared" si="14"/>
        <v/>
      </c>
      <c r="AP392" s="123" t="str">
        <f t="shared" si="14"/>
        <v/>
      </c>
      <c r="AQ392" s="124" t="str">
        <f t="shared" si="14"/>
        <v/>
      </c>
      <c r="AR392" s="37"/>
      <c r="AS392" s="233"/>
      <c r="AT392" s="37"/>
    </row>
    <row r="393" spans="2:46" ht="13.5" customHeight="1" thickBot="1" x14ac:dyDescent="0.2">
      <c r="B393" s="293" t="s">
        <v>142</v>
      </c>
      <c r="C393" s="25" t="s">
        <v>32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71"/>
      <c r="T393" s="293" t="s">
        <v>142</v>
      </c>
      <c r="U393" s="25" t="s">
        <v>32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3" t="s">
        <v>142</v>
      </c>
      <c r="AM393" s="119" t="str">
        <f t="shared" si="14"/>
        <v/>
      </c>
      <c r="AN393" s="95" t="str">
        <f t="shared" si="14"/>
        <v/>
      </c>
      <c r="AO393" s="95" t="str">
        <f t="shared" si="14"/>
        <v/>
      </c>
      <c r="AP393" s="95" t="str">
        <f t="shared" si="14"/>
        <v/>
      </c>
      <c r="AQ393" s="120" t="str">
        <f t="shared" si="14"/>
        <v/>
      </c>
      <c r="AR393" s="37"/>
      <c r="AS393" s="233"/>
      <c r="AT393" s="37"/>
    </row>
    <row r="394" spans="2:46" ht="13.5" customHeight="1" x14ac:dyDescent="0.15">
      <c r="B394" s="294"/>
      <c r="C394" s="27" t="s">
        <v>33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71"/>
      <c r="T394" s="294"/>
      <c r="U394" s="27" t="s">
        <v>33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4"/>
      <c r="AM394" s="86" t="str">
        <f t="shared" si="14"/>
        <v/>
      </c>
      <c r="AN394" s="121" t="str">
        <f t="shared" si="14"/>
        <v/>
      </c>
      <c r="AO394" s="121" t="str">
        <f t="shared" si="14"/>
        <v/>
      </c>
      <c r="AP394" s="121" t="str">
        <f t="shared" si="14"/>
        <v/>
      </c>
      <c r="AQ394" s="87" t="str">
        <f t="shared" si="14"/>
        <v/>
      </c>
      <c r="AR394" s="37"/>
      <c r="AS394" s="233"/>
      <c r="AT394" s="37"/>
    </row>
    <row r="395" spans="2:46" ht="13.5" customHeight="1" x14ac:dyDescent="0.15">
      <c r="B395" s="294"/>
      <c r="C395" s="27" t="s">
        <v>34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71"/>
      <c r="T395" s="294"/>
      <c r="U395" s="27" t="s">
        <v>34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4"/>
      <c r="AM395" s="86" t="str">
        <f t="shared" si="14"/>
        <v/>
      </c>
      <c r="AN395" s="121" t="str">
        <f t="shared" si="14"/>
        <v/>
      </c>
      <c r="AO395" s="121" t="str">
        <f t="shared" si="14"/>
        <v/>
      </c>
      <c r="AP395" s="121" t="str">
        <f t="shared" si="14"/>
        <v/>
      </c>
      <c r="AQ395" s="87" t="str">
        <f t="shared" si="14"/>
        <v/>
      </c>
      <c r="AR395" s="37"/>
      <c r="AS395" s="233"/>
      <c r="AT395" s="37"/>
    </row>
    <row r="396" spans="2:46" ht="13.5" customHeight="1" x14ac:dyDescent="0.15">
      <c r="B396" s="294"/>
      <c r="C396" s="27" t="s">
        <v>36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71"/>
      <c r="T396" s="294"/>
      <c r="U396" s="27" t="s">
        <v>36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4"/>
      <c r="AM396" s="86" t="str">
        <f t="shared" si="14"/>
        <v/>
      </c>
      <c r="AN396" s="121" t="str">
        <f t="shared" si="14"/>
        <v/>
      </c>
      <c r="AO396" s="121" t="str">
        <f t="shared" si="14"/>
        <v/>
      </c>
      <c r="AP396" s="121" t="str">
        <f t="shared" si="14"/>
        <v/>
      </c>
      <c r="AQ396" s="87" t="str">
        <f t="shared" si="14"/>
        <v/>
      </c>
      <c r="AR396" s="37"/>
      <c r="AS396" s="233"/>
      <c r="AT396" s="37"/>
    </row>
    <row r="397" spans="2:46" ht="13.5" customHeight="1" thickBot="1" x14ac:dyDescent="0.2">
      <c r="B397" s="295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71"/>
      <c r="T397" s="295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5"/>
      <c r="AM397" s="122" t="str">
        <f t="shared" si="14"/>
        <v/>
      </c>
      <c r="AN397" s="123" t="str">
        <f t="shared" si="14"/>
        <v/>
      </c>
      <c r="AO397" s="123" t="str">
        <f t="shared" si="14"/>
        <v/>
      </c>
      <c r="AP397" s="123" t="str">
        <f t="shared" si="14"/>
        <v/>
      </c>
      <c r="AQ397" s="124" t="str">
        <f t="shared" si="14"/>
        <v/>
      </c>
      <c r="AR397" s="37"/>
      <c r="AS397" s="233"/>
      <c r="AT397" s="37"/>
    </row>
    <row r="398" spans="2:46" ht="13.5" customHeight="1" thickBot="1" x14ac:dyDescent="0.2">
      <c r="B398" s="293" t="s">
        <v>143</v>
      </c>
      <c r="C398" s="25" t="s">
        <v>32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71"/>
      <c r="T398" s="293" t="s">
        <v>143</v>
      </c>
      <c r="U398" s="25" t="s">
        <v>32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3" t="s">
        <v>143</v>
      </c>
      <c r="AM398" s="119" t="str">
        <f t="shared" si="14"/>
        <v/>
      </c>
      <c r="AN398" s="95" t="str">
        <f t="shared" si="14"/>
        <v/>
      </c>
      <c r="AO398" s="95" t="str">
        <f t="shared" si="14"/>
        <v/>
      </c>
      <c r="AP398" s="95" t="str">
        <f t="shared" si="14"/>
        <v/>
      </c>
      <c r="AQ398" s="120" t="str">
        <f t="shared" si="14"/>
        <v/>
      </c>
      <c r="AR398" s="37"/>
      <c r="AS398" s="233"/>
      <c r="AT398" s="37"/>
    </row>
    <row r="399" spans="2:46" ht="13.5" customHeight="1" x14ac:dyDescent="0.15">
      <c r="B399" s="294"/>
      <c r="C399" s="27" t="s">
        <v>33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71"/>
      <c r="T399" s="294"/>
      <c r="U399" s="27" t="s">
        <v>33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4"/>
      <c r="AM399" s="86" t="str">
        <f t="shared" si="14"/>
        <v/>
      </c>
      <c r="AN399" s="121" t="str">
        <f t="shared" si="14"/>
        <v/>
      </c>
      <c r="AO399" s="121" t="str">
        <f t="shared" si="14"/>
        <v/>
      </c>
      <c r="AP399" s="121" t="str">
        <f t="shared" si="14"/>
        <v/>
      </c>
      <c r="AQ399" s="87" t="str">
        <f t="shared" si="14"/>
        <v/>
      </c>
      <c r="AR399" s="37"/>
      <c r="AS399" s="233"/>
      <c r="AT399" s="37"/>
    </row>
    <row r="400" spans="2:46" ht="13.5" customHeight="1" x14ac:dyDescent="0.15">
      <c r="B400" s="294"/>
      <c r="C400" s="27" t="s">
        <v>34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71"/>
      <c r="T400" s="294"/>
      <c r="U400" s="27" t="s">
        <v>34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4"/>
      <c r="AM400" s="86" t="str">
        <f t="shared" si="14"/>
        <v/>
      </c>
      <c r="AN400" s="121" t="str">
        <f t="shared" si="14"/>
        <v/>
      </c>
      <c r="AO400" s="121" t="str">
        <f t="shared" si="14"/>
        <v/>
      </c>
      <c r="AP400" s="121" t="str">
        <f t="shared" si="14"/>
        <v/>
      </c>
      <c r="AQ400" s="87" t="str">
        <f t="shared" si="14"/>
        <v/>
      </c>
      <c r="AR400" s="37"/>
      <c r="AS400" s="233"/>
      <c r="AT400" s="37"/>
    </row>
    <row r="401" spans="2:46" ht="13.5" customHeight="1" x14ac:dyDescent="0.15">
      <c r="B401" s="294"/>
      <c r="C401" s="27" t="s">
        <v>36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71"/>
      <c r="T401" s="294"/>
      <c r="U401" s="27" t="s">
        <v>36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4"/>
      <c r="AM401" s="86" t="str">
        <f t="shared" si="14"/>
        <v/>
      </c>
      <c r="AN401" s="121" t="str">
        <f t="shared" si="14"/>
        <v/>
      </c>
      <c r="AO401" s="121" t="str">
        <f t="shared" si="14"/>
        <v/>
      </c>
      <c r="AP401" s="121" t="str">
        <f t="shared" si="14"/>
        <v/>
      </c>
      <c r="AQ401" s="87" t="str">
        <f t="shared" si="14"/>
        <v/>
      </c>
      <c r="AR401" s="37"/>
      <c r="AS401" s="233"/>
      <c r="AT401" s="37"/>
    </row>
    <row r="402" spans="2:46" ht="13.5" customHeight="1" thickBot="1" x14ac:dyDescent="0.2">
      <c r="B402" s="295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71"/>
      <c r="T402" s="295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5"/>
      <c r="AM402" s="122" t="str">
        <f t="shared" si="14"/>
        <v/>
      </c>
      <c r="AN402" s="123" t="str">
        <f t="shared" si="14"/>
        <v/>
      </c>
      <c r="AO402" s="123" t="str">
        <f t="shared" si="14"/>
        <v/>
      </c>
      <c r="AP402" s="123" t="str">
        <f t="shared" si="14"/>
        <v/>
      </c>
      <c r="AQ402" s="124" t="str">
        <f t="shared" si="14"/>
        <v/>
      </c>
      <c r="AR402" s="37"/>
      <c r="AS402" s="233"/>
      <c r="AT402" s="37"/>
    </row>
    <row r="403" spans="2:46" ht="13.5" customHeight="1" thickBot="1" x14ac:dyDescent="0.2">
      <c r="B403" s="293" t="s">
        <v>144</v>
      </c>
      <c r="C403" s="25" t="s">
        <v>32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71"/>
      <c r="T403" s="293" t="s">
        <v>144</v>
      </c>
      <c r="U403" s="25" t="s">
        <v>32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3" t="s">
        <v>144</v>
      </c>
      <c r="AM403" s="119" t="str">
        <f t="shared" si="14"/>
        <v/>
      </c>
      <c r="AN403" s="95" t="str">
        <f t="shared" si="14"/>
        <v/>
      </c>
      <c r="AO403" s="95" t="str">
        <f t="shared" si="14"/>
        <v/>
      </c>
      <c r="AP403" s="95" t="str">
        <f t="shared" si="14"/>
        <v/>
      </c>
      <c r="AQ403" s="120" t="str">
        <f t="shared" si="14"/>
        <v/>
      </c>
      <c r="AR403" s="37"/>
      <c r="AS403" s="233"/>
      <c r="AT403" s="37"/>
    </row>
    <row r="404" spans="2:46" ht="13.5" customHeight="1" x14ac:dyDescent="0.15">
      <c r="B404" s="294"/>
      <c r="C404" s="27" t="s">
        <v>33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71"/>
      <c r="T404" s="294"/>
      <c r="U404" s="27" t="s">
        <v>33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4"/>
      <c r="AM404" s="86" t="str">
        <f t="shared" si="14"/>
        <v/>
      </c>
      <c r="AN404" s="121" t="str">
        <f t="shared" si="14"/>
        <v/>
      </c>
      <c r="AO404" s="121" t="str">
        <f t="shared" si="14"/>
        <v/>
      </c>
      <c r="AP404" s="121" t="str">
        <f t="shared" si="14"/>
        <v/>
      </c>
      <c r="AQ404" s="87" t="str">
        <f t="shared" si="14"/>
        <v/>
      </c>
      <c r="AR404" s="37"/>
      <c r="AS404" s="233"/>
      <c r="AT404" s="37"/>
    </row>
    <row r="405" spans="2:46" ht="13.5" customHeight="1" x14ac:dyDescent="0.15">
      <c r="B405" s="294"/>
      <c r="C405" s="27" t="s">
        <v>34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71"/>
      <c r="T405" s="294"/>
      <c r="U405" s="27" t="s">
        <v>34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4"/>
      <c r="AM405" s="86" t="str">
        <f t="shared" si="14"/>
        <v/>
      </c>
      <c r="AN405" s="121" t="str">
        <f t="shared" si="14"/>
        <v/>
      </c>
      <c r="AO405" s="121" t="str">
        <f t="shared" si="14"/>
        <v/>
      </c>
      <c r="AP405" s="121" t="str">
        <f t="shared" si="14"/>
        <v/>
      </c>
      <c r="AQ405" s="87" t="str">
        <f t="shared" si="14"/>
        <v/>
      </c>
      <c r="AR405" s="37"/>
      <c r="AS405" s="233"/>
      <c r="AT405" s="37"/>
    </row>
    <row r="406" spans="2:46" ht="13.5" customHeight="1" x14ac:dyDescent="0.15">
      <c r="B406" s="294"/>
      <c r="C406" s="27" t="s">
        <v>36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71"/>
      <c r="T406" s="294"/>
      <c r="U406" s="27" t="s">
        <v>36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4"/>
      <c r="AM406" s="86" t="str">
        <f t="shared" si="14"/>
        <v/>
      </c>
      <c r="AN406" s="121" t="str">
        <f t="shared" si="14"/>
        <v/>
      </c>
      <c r="AO406" s="121" t="str">
        <f t="shared" si="14"/>
        <v/>
      </c>
      <c r="AP406" s="121" t="str">
        <f t="shared" si="14"/>
        <v/>
      </c>
      <c r="AQ406" s="87" t="str">
        <f t="shared" si="14"/>
        <v/>
      </c>
      <c r="AR406" s="37"/>
      <c r="AS406" s="233"/>
      <c r="AT406" s="37"/>
    </row>
    <row r="407" spans="2:46" ht="13.5" customHeight="1" thickBot="1" x14ac:dyDescent="0.2">
      <c r="B407" s="295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71"/>
      <c r="T407" s="295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5"/>
      <c r="AM407" s="122" t="str">
        <f t="shared" si="14"/>
        <v/>
      </c>
      <c r="AN407" s="123" t="str">
        <f t="shared" si="14"/>
        <v/>
      </c>
      <c r="AO407" s="123" t="str">
        <f t="shared" si="14"/>
        <v/>
      </c>
      <c r="AP407" s="123" t="str">
        <f t="shared" si="14"/>
        <v/>
      </c>
      <c r="AQ407" s="124" t="str">
        <f t="shared" si="14"/>
        <v/>
      </c>
      <c r="AR407" s="37"/>
      <c r="AS407" s="233"/>
      <c r="AT407" s="37"/>
    </row>
    <row r="408" spans="2:46" ht="13.5" customHeight="1" thickBot="1" x14ac:dyDescent="0.2">
      <c r="B408" s="293" t="s">
        <v>145</v>
      </c>
      <c r="C408" s="25" t="s">
        <v>32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71"/>
      <c r="T408" s="293" t="s">
        <v>145</v>
      </c>
      <c r="U408" s="25" t="s">
        <v>32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3" t="s">
        <v>145</v>
      </c>
      <c r="AM408" s="119" t="str">
        <f t="shared" si="14"/>
        <v/>
      </c>
      <c r="AN408" s="95" t="str">
        <f t="shared" si="14"/>
        <v/>
      </c>
      <c r="AO408" s="95" t="str">
        <f t="shared" si="14"/>
        <v/>
      </c>
      <c r="AP408" s="95" t="str">
        <f t="shared" si="14"/>
        <v/>
      </c>
      <c r="AQ408" s="120" t="str">
        <f t="shared" si="14"/>
        <v/>
      </c>
      <c r="AR408" s="37"/>
      <c r="AS408" s="233"/>
      <c r="AT408" s="37"/>
    </row>
    <row r="409" spans="2:46" ht="13.5" customHeight="1" x14ac:dyDescent="0.15">
      <c r="B409" s="294"/>
      <c r="C409" s="27" t="s">
        <v>33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71"/>
      <c r="T409" s="294"/>
      <c r="U409" s="27" t="s">
        <v>33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4"/>
      <c r="AM409" s="86" t="str">
        <f t="shared" si="14"/>
        <v/>
      </c>
      <c r="AN409" s="121" t="str">
        <f t="shared" si="14"/>
        <v/>
      </c>
      <c r="AO409" s="121" t="str">
        <f t="shared" si="14"/>
        <v/>
      </c>
      <c r="AP409" s="121" t="str">
        <f t="shared" si="14"/>
        <v/>
      </c>
      <c r="AQ409" s="87" t="str">
        <f t="shared" si="14"/>
        <v/>
      </c>
      <c r="AR409" s="37"/>
      <c r="AS409" s="233"/>
      <c r="AT409" s="37"/>
    </row>
    <row r="410" spans="2:46" ht="13.5" customHeight="1" x14ac:dyDescent="0.15">
      <c r="B410" s="294"/>
      <c r="C410" s="27" t="s">
        <v>34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71"/>
      <c r="T410" s="294"/>
      <c r="U410" s="27" t="s">
        <v>34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4"/>
      <c r="AM410" s="86" t="str">
        <f t="shared" si="14"/>
        <v/>
      </c>
      <c r="AN410" s="121" t="str">
        <f t="shared" si="14"/>
        <v/>
      </c>
      <c r="AO410" s="121" t="str">
        <f t="shared" si="14"/>
        <v/>
      </c>
      <c r="AP410" s="121" t="str">
        <f t="shared" si="14"/>
        <v/>
      </c>
      <c r="AQ410" s="87" t="str">
        <f t="shared" si="14"/>
        <v/>
      </c>
      <c r="AR410" s="37"/>
      <c r="AS410" s="233"/>
      <c r="AT410" s="37"/>
    </row>
    <row r="411" spans="2:46" ht="13.5" customHeight="1" x14ac:dyDescent="0.15">
      <c r="B411" s="294"/>
      <c r="C411" s="27" t="s">
        <v>36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71"/>
      <c r="T411" s="294"/>
      <c r="U411" s="27" t="s">
        <v>36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4"/>
      <c r="AM411" s="86" t="str">
        <f t="shared" si="14"/>
        <v/>
      </c>
      <c r="AN411" s="121" t="str">
        <f t="shared" si="14"/>
        <v/>
      </c>
      <c r="AO411" s="121" t="str">
        <f t="shared" si="14"/>
        <v/>
      </c>
      <c r="AP411" s="121" t="str">
        <f t="shared" si="14"/>
        <v/>
      </c>
      <c r="AQ411" s="87" t="str">
        <f t="shared" si="14"/>
        <v/>
      </c>
      <c r="AR411" s="37"/>
      <c r="AS411" s="233"/>
      <c r="AT411" s="37"/>
    </row>
    <row r="412" spans="2:46" ht="13.5" customHeight="1" thickBot="1" x14ac:dyDescent="0.2">
      <c r="B412" s="295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71"/>
      <c r="T412" s="295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5"/>
      <c r="AM412" s="122" t="str">
        <f t="shared" si="14"/>
        <v/>
      </c>
      <c r="AN412" s="123" t="str">
        <f t="shared" si="14"/>
        <v/>
      </c>
      <c r="AO412" s="123" t="str">
        <f t="shared" si="14"/>
        <v/>
      </c>
      <c r="AP412" s="123" t="str">
        <f t="shared" si="14"/>
        <v/>
      </c>
      <c r="AQ412" s="124" t="str">
        <f t="shared" si="14"/>
        <v/>
      </c>
      <c r="AR412" s="37"/>
      <c r="AS412" s="233"/>
      <c r="AT412" s="37"/>
    </row>
    <row r="413" spans="2:46" ht="13.5" customHeight="1" thickBot="1" x14ac:dyDescent="0.2">
      <c r="B413" s="293" t="s">
        <v>146</v>
      </c>
      <c r="C413" s="25" t="s">
        <v>32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71"/>
      <c r="T413" s="293" t="s">
        <v>146</v>
      </c>
      <c r="U413" s="25" t="s">
        <v>32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3" t="s">
        <v>146</v>
      </c>
      <c r="AM413" s="119" t="str">
        <f t="shared" si="14"/>
        <v/>
      </c>
      <c r="AN413" s="95" t="str">
        <f t="shared" si="14"/>
        <v/>
      </c>
      <c r="AO413" s="95" t="str">
        <f t="shared" si="14"/>
        <v/>
      </c>
      <c r="AP413" s="95" t="str">
        <f t="shared" si="14"/>
        <v/>
      </c>
      <c r="AQ413" s="120" t="str">
        <f t="shared" si="14"/>
        <v/>
      </c>
      <c r="AR413" s="37"/>
      <c r="AS413" s="233"/>
      <c r="AT413" s="37"/>
    </row>
    <row r="414" spans="2:46" ht="13.5" customHeight="1" x14ac:dyDescent="0.15">
      <c r="B414" s="294"/>
      <c r="C414" s="27" t="s">
        <v>33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71"/>
      <c r="T414" s="294"/>
      <c r="U414" s="27" t="s">
        <v>33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4"/>
      <c r="AM414" s="86" t="str">
        <f t="shared" si="14"/>
        <v/>
      </c>
      <c r="AN414" s="121" t="str">
        <f t="shared" si="14"/>
        <v/>
      </c>
      <c r="AO414" s="121" t="str">
        <f t="shared" si="14"/>
        <v/>
      </c>
      <c r="AP414" s="121" t="str">
        <f t="shared" si="14"/>
        <v/>
      </c>
      <c r="AQ414" s="87" t="str">
        <f t="shared" si="14"/>
        <v/>
      </c>
      <c r="AR414" s="37"/>
      <c r="AS414" s="233"/>
      <c r="AT414" s="37"/>
    </row>
    <row r="415" spans="2:46" ht="13.5" customHeight="1" x14ac:dyDescent="0.15">
      <c r="B415" s="294"/>
      <c r="C415" s="27" t="s">
        <v>34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71"/>
      <c r="T415" s="294"/>
      <c r="U415" s="27" t="s">
        <v>34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4"/>
      <c r="AM415" s="86" t="str">
        <f t="shared" si="14"/>
        <v/>
      </c>
      <c r="AN415" s="121" t="str">
        <f t="shared" si="14"/>
        <v/>
      </c>
      <c r="AO415" s="121" t="str">
        <f t="shared" si="14"/>
        <v/>
      </c>
      <c r="AP415" s="121" t="str">
        <f t="shared" si="14"/>
        <v/>
      </c>
      <c r="AQ415" s="87" t="str">
        <f t="shared" si="14"/>
        <v/>
      </c>
      <c r="AR415" s="37"/>
      <c r="AS415" s="233"/>
      <c r="AT415" s="37"/>
    </row>
    <row r="416" spans="2:46" ht="13.5" customHeight="1" x14ac:dyDescent="0.15">
      <c r="B416" s="294"/>
      <c r="C416" s="27" t="s">
        <v>36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71"/>
      <c r="T416" s="294"/>
      <c r="U416" s="27" t="s">
        <v>36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4"/>
      <c r="AM416" s="86" t="str">
        <f t="shared" si="14"/>
        <v/>
      </c>
      <c r="AN416" s="121" t="str">
        <f t="shared" si="14"/>
        <v/>
      </c>
      <c r="AO416" s="121" t="str">
        <f t="shared" si="14"/>
        <v/>
      </c>
      <c r="AP416" s="121" t="str">
        <f t="shared" si="14"/>
        <v/>
      </c>
      <c r="AQ416" s="87" t="str">
        <f t="shared" si="14"/>
        <v/>
      </c>
      <c r="AR416" s="37"/>
      <c r="AS416" s="233"/>
      <c r="AT416" s="37"/>
    </row>
    <row r="417" spans="2:46" ht="13.5" customHeight="1" thickBot="1" x14ac:dyDescent="0.2">
      <c r="B417" s="295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71"/>
      <c r="T417" s="295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5"/>
      <c r="AM417" s="122" t="str">
        <f t="shared" si="14"/>
        <v/>
      </c>
      <c r="AN417" s="123" t="str">
        <f t="shared" si="14"/>
        <v/>
      </c>
      <c r="AO417" s="123" t="str">
        <f t="shared" si="14"/>
        <v/>
      </c>
      <c r="AP417" s="123" t="str">
        <f t="shared" si="14"/>
        <v/>
      </c>
      <c r="AQ417" s="124" t="str">
        <f t="shared" si="14"/>
        <v/>
      </c>
      <c r="AR417" s="37"/>
      <c r="AS417" s="233"/>
      <c r="AT417" s="37"/>
    </row>
    <row r="418" spans="2:46" ht="13.5" customHeight="1" thickBot="1" x14ac:dyDescent="0.2">
      <c r="B418" s="293" t="s">
        <v>147</v>
      </c>
      <c r="C418" s="25" t="s">
        <v>32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71"/>
      <c r="T418" s="293" t="s">
        <v>147</v>
      </c>
      <c r="U418" s="25" t="s">
        <v>32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3" t="s">
        <v>147</v>
      </c>
      <c r="AM418" s="119" t="str">
        <f t="shared" si="14"/>
        <v/>
      </c>
      <c r="AN418" s="95" t="str">
        <f t="shared" si="14"/>
        <v/>
      </c>
      <c r="AO418" s="95" t="str">
        <f t="shared" si="14"/>
        <v/>
      </c>
      <c r="AP418" s="95" t="str">
        <f t="shared" si="14"/>
        <v/>
      </c>
      <c r="AQ418" s="120" t="str">
        <f t="shared" si="14"/>
        <v/>
      </c>
      <c r="AR418" s="37"/>
      <c r="AS418" s="233"/>
      <c r="AT418" s="37"/>
    </row>
    <row r="419" spans="2:46" ht="13.5" customHeight="1" x14ac:dyDescent="0.15">
      <c r="B419" s="294"/>
      <c r="C419" s="27" t="s">
        <v>33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71"/>
      <c r="T419" s="294"/>
      <c r="U419" s="27" t="s">
        <v>33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4"/>
      <c r="AM419" s="86" t="str">
        <f t="shared" si="14"/>
        <v/>
      </c>
      <c r="AN419" s="121" t="str">
        <f t="shared" si="14"/>
        <v/>
      </c>
      <c r="AO419" s="121" t="str">
        <f t="shared" si="14"/>
        <v/>
      </c>
      <c r="AP419" s="121" t="str">
        <f t="shared" si="14"/>
        <v/>
      </c>
      <c r="AQ419" s="87" t="str">
        <f t="shared" si="14"/>
        <v/>
      </c>
      <c r="AR419" s="37"/>
      <c r="AS419" s="233"/>
      <c r="AT419" s="37"/>
    </row>
    <row r="420" spans="2:46" ht="13.5" customHeight="1" x14ac:dyDescent="0.15">
      <c r="B420" s="294"/>
      <c r="C420" s="27" t="s">
        <v>34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71"/>
      <c r="T420" s="294"/>
      <c r="U420" s="27" t="s">
        <v>34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4"/>
      <c r="AM420" s="86" t="str">
        <f t="shared" si="14"/>
        <v/>
      </c>
      <c r="AN420" s="121" t="str">
        <f t="shared" si="14"/>
        <v/>
      </c>
      <c r="AO420" s="121" t="str">
        <f t="shared" si="14"/>
        <v/>
      </c>
      <c r="AP420" s="121" t="str">
        <f t="shared" si="14"/>
        <v/>
      </c>
      <c r="AQ420" s="87" t="str">
        <f t="shared" si="14"/>
        <v/>
      </c>
      <c r="AR420" s="37"/>
      <c r="AS420" s="233"/>
      <c r="AT420" s="37"/>
    </row>
    <row r="421" spans="2:46" ht="13.5" customHeight="1" x14ac:dyDescent="0.15">
      <c r="B421" s="294"/>
      <c r="C421" s="27" t="s">
        <v>36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71"/>
      <c r="T421" s="294"/>
      <c r="U421" s="27" t="s">
        <v>36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4"/>
      <c r="AM421" s="86" t="str">
        <f t="shared" si="14"/>
        <v/>
      </c>
      <c r="AN421" s="121" t="str">
        <f t="shared" si="14"/>
        <v/>
      </c>
      <c r="AO421" s="121" t="str">
        <f t="shared" si="14"/>
        <v/>
      </c>
      <c r="AP421" s="121" t="str">
        <f t="shared" si="14"/>
        <v/>
      </c>
      <c r="AQ421" s="87" t="str">
        <f t="shared" si="14"/>
        <v/>
      </c>
      <c r="AR421" s="37"/>
      <c r="AS421" s="233"/>
      <c r="AT421" s="37"/>
    </row>
    <row r="422" spans="2:46" ht="13.5" customHeight="1" thickBot="1" x14ac:dyDescent="0.2">
      <c r="B422" s="295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71"/>
      <c r="T422" s="295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5"/>
      <c r="AM422" s="122" t="str">
        <f t="shared" si="14"/>
        <v/>
      </c>
      <c r="AN422" s="123" t="str">
        <f t="shared" si="14"/>
        <v/>
      </c>
      <c r="AO422" s="123" t="str">
        <f t="shared" si="14"/>
        <v/>
      </c>
      <c r="AP422" s="123" t="str">
        <f t="shared" si="14"/>
        <v/>
      </c>
      <c r="AQ422" s="124" t="str">
        <f t="shared" si="14"/>
        <v/>
      </c>
      <c r="AR422" s="37"/>
      <c r="AS422" s="233"/>
      <c r="AT422" s="37"/>
    </row>
    <row r="423" spans="2:46" ht="13.5" customHeight="1" thickBot="1" x14ac:dyDescent="0.2">
      <c r="B423" s="293" t="s">
        <v>148</v>
      </c>
      <c r="C423" s="25" t="s">
        <v>32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71"/>
      <c r="T423" s="293" t="s">
        <v>148</v>
      </c>
      <c r="U423" s="25" t="s">
        <v>32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3" t="s">
        <v>148</v>
      </c>
      <c r="AM423" s="119" t="str">
        <f t="shared" si="14"/>
        <v/>
      </c>
      <c r="AN423" s="95" t="str">
        <f t="shared" si="14"/>
        <v/>
      </c>
      <c r="AO423" s="95" t="str">
        <f t="shared" si="14"/>
        <v/>
      </c>
      <c r="AP423" s="95" t="str">
        <f t="shared" si="14"/>
        <v/>
      </c>
      <c r="AQ423" s="120" t="str">
        <f t="shared" si="14"/>
        <v/>
      </c>
      <c r="AR423" s="37"/>
      <c r="AS423" s="233"/>
      <c r="AT423" s="37"/>
    </row>
    <row r="424" spans="2:46" ht="13.5" customHeight="1" x14ac:dyDescent="0.15">
      <c r="B424" s="294"/>
      <c r="C424" s="27" t="s">
        <v>33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71"/>
      <c r="T424" s="294"/>
      <c r="U424" s="27" t="s">
        <v>33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4"/>
      <c r="AM424" s="86" t="str">
        <f t="shared" si="14"/>
        <v/>
      </c>
      <c r="AN424" s="121" t="str">
        <f t="shared" si="14"/>
        <v/>
      </c>
      <c r="AO424" s="121" t="str">
        <f t="shared" si="14"/>
        <v/>
      </c>
      <c r="AP424" s="121" t="str">
        <f t="shared" si="14"/>
        <v/>
      </c>
      <c r="AQ424" s="87" t="str">
        <f t="shared" si="14"/>
        <v/>
      </c>
      <c r="AR424" s="37"/>
      <c r="AS424" s="233"/>
      <c r="AT424" s="37"/>
    </row>
    <row r="425" spans="2:46" ht="13.5" customHeight="1" x14ac:dyDescent="0.15">
      <c r="B425" s="294"/>
      <c r="C425" s="27" t="s">
        <v>34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71"/>
      <c r="T425" s="294"/>
      <c r="U425" s="27" t="s">
        <v>34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4"/>
      <c r="AM425" s="86" t="str">
        <f t="shared" si="14"/>
        <v/>
      </c>
      <c r="AN425" s="121" t="str">
        <f t="shared" si="14"/>
        <v/>
      </c>
      <c r="AO425" s="121" t="str">
        <f t="shared" si="14"/>
        <v/>
      </c>
      <c r="AP425" s="121" t="str">
        <f t="shared" si="14"/>
        <v/>
      </c>
      <c r="AQ425" s="87" t="str">
        <f t="shared" si="14"/>
        <v/>
      </c>
      <c r="AR425" s="37"/>
      <c r="AS425" s="233"/>
      <c r="AT425" s="37"/>
    </row>
    <row r="426" spans="2:46" ht="13.5" customHeight="1" x14ac:dyDescent="0.15">
      <c r="B426" s="294"/>
      <c r="C426" s="27" t="s">
        <v>36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71"/>
      <c r="T426" s="294"/>
      <c r="U426" s="27" t="s">
        <v>36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4"/>
      <c r="AM426" s="86" t="str">
        <f t="shared" si="14"/>
        <v/>
      </c>
      <c r="AN426" s="121" t="str">
        <f t="shared" si="14"/>
        <v/>
      </c>
      <c r="AO426" s="121" t="str">
        <f t="shared" si="14"/>
        <v/>
      </c>
      <c r="AP426" s="121" t="str">
        <f t="shared" si="14"/>
        <v/>
      </c>
      <c r="AQ426" s="87" t="str">
        <f t="shared" si="14"/>
        <v/>
      </c>
      <c r="AR426" s="37"/>
      <c r="AS426" s="233"/>
      <c r="AT426" s="37"/>
    </row>
    <row r="427" spans="2:46" ht="13.5" customHeight="1" thickBot="1" x14ac:dyDescent="0.2">
      <c r="B427" s="295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71"/>
      <c r="T427" s="295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5"/>
      <c r="AM427" s="122" t="str">
        <f t="shared" si="14"/>
        <v/>
      </c>
      <c r="AN427" s="123" t="str">
        <f t="shared" si="14"/>
        <v/>
      </c>
      <c r="AO427" s="123" t="str">
        <f t="shared" si="14"/>
        <v/>
      </c>
      <c r="AP427" s="123" t="str">
        <f t="shared" si="14"/>
        <v/>
      </c>
      <c r="AQ427" s="124" t="str">
        <f t="shared" si="14"/>
        <v/>
      </c>
      <c r="AR427" s="37"/>
      <c r="AS427" s="233"/>
      <c r="AT427" s="37"/>
    </row>
    <row r="428" spans="2:46" ht="13.5" customHeight="1" thickBot="1" x14ac:dyDescent="0.2">
      <c r="B428" s="293" t="s">
        <v>149</v>
      </c>
      <c r="C428" s="25" t="s">
        <v>32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71"/>
      <c r="T428" s="293" t="s">
        <v>149</v>
      </c>
      <c r="U428" s="25" t="s">
        <v>32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3" t="s">
        <v>149</v>
      </c>
      <c r="AM428" s="119" t="str">
        <f t="shared" si="14"/>
        <v/>
      </c>
      <c r="AN428" s="95" t="str">
        <f t="shared" si="14"/>
        <v/>
      </c>
      <c r="AO428" s="95" t="str">
        <f t="shared" si="14"/>
        <v/>
      </c>
      <c r="AP428" s="95" t="str">
        <f t="shared" si="14"/>
        <v/>
      </c>
      <c r="AQ428" s="120" t="str">
        <f t="shared" si="14"/>
        <v/>
      </c>
      <c r="AR428" s="37"/>
      <c r="AS428" s="233"/>
      <c r="AT428" s="37"/>
    </row>
    <row r="429" spans="2:46" ht="13.5" customHeight="1" x14ac:dyDescent="0.15">
      <c r="B429" s="294"/>
      <c r="C429" s="27" t="s">
        <v>33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71"/>
      <c r="T429" s="294"/>
      <c r="U429" s="27" t="s">
        <v>33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4"/>
      <c r="AM429" s="86" t="str">
        <f t="shared" si="14"/>
        <v/>
      </c>
      <c r="AN429" s="121" t="str">
        <f t="shared" si="14"/>
        <v/>
      </c>
      <c r="AO429" s="121" t="str">
        <f t="shared" si="14"/>
        <v/>
      </c>
      <c r="AP429" s="121" t="str">
        <f t="shared" si="14"/>
        <v/>
      </c>
      <c r="AQ429" s="87" t="str">
        <f t="shared" si="14"/>
        <v/>
      </c>
      <c r="AR429" s="37"/>
      <c r="AS429" s="233"/>
      <c r="AT429" s="37"/>
    </row>
    <row r="430" spans="2:46" ht="13.5" customHeight="1" x14ac:dyDescent="0.15">
      <c r="B430" s="294"/>
      <c r="C430" s="27" t="s">
        <v>34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71"/>
      <c r="T430" s="294"/>
      <c r="U430" s="27" t="s">
        <v>34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4"/>
      <c r="AM430" s="86" t="str">
        <f t="shared" si="14"/>
        <v/>
      </c>
      <c r="AN430" s="121" t="str">
        <f t="shared" si="14"/>
        <v/>
      </c>
      <c r="AO430" s="121" t="str">
        <f t="shared" si="14"/>
        <v/>
      </c>
      <c r="AP430" s="121" t="str">
        <f t="shared" si="14"/>
        <v/>
      </c>
      <c r="AQ430" s="87" t="str">
        <f t="shared" si="14"/>
        <v/>
      </c>
      <c r="AR430" s="37"/>
      <c r="AS430" s="233"/>
      <c r="AT430" s="37"/>
    </row>
    <row r="431" spans="2:46" ht="13.5" customHeight="1" x14ac:dyDescent="0.15">
      <c r="B431" s="294"/>
      <c r="C431" s="27" t="s">
        <v>36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71"/>
      <c r="T431" s="294"/>
      <c r="U431" s="27" t="s">
        <v>36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4"/>
      <c r="AM431" s="86" t="str">
        <f t="shared" si="14"/>
        <v/>
      </c>
      <c r="AN431" s="121" t="str">
        <f t="shared" si="14"/>
        <v/>
      </c>
      <c r="AO431" s="121" t="str">
        <f t="shared" si="14"/>
        <v/>
      </c>
      <c r="AP431" s="121" t="str">
        <f t="shared" si="14"/>
        <v/>
      </c>
      <c r="AQ431" s="87" t="str">
        <f t="shared" si="14"/>
        <v/>
      </c>
      <c r="AR431" s="37"/>
      <c r="AS431" s="233"/>
      <c r="AT431" s="37"/>
    </row>
    <row r="432" spans="2:46" ht="13.5" customHeight="1" thickBot="1" x14ac:dyDescent="0.2">
      <c r="B432" s="295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71"/>
      <c r="T432" s="295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5"/>
      <c r="AM432" s="122" t="str">
        <f t="shared" si="14"/>
        <v/>
      </c>
      <c r="AN432" s="123" t="str">
        <f t="shared" si="14"/>
        <v/>
      </c>
      <c r="AO432" s="123" t="str">
        <f t="shared" si="14"/>
        <v/>
      </c>
      <c r="AP432" s="123" t="str">
        <f t="shared" si="14"/>
        <v/>
      </c>
      <c r="AQ432" s="124" t="str">
        <f t="shared" si="14"/>
        <v/>
      </c>
      <c r="AR432" s="37"/>
      <c r="AS432" s="233"/>
      <c r="AT432" s="37"/>
    </row>
    <row r="433" spans="2:46" ht="13.5" customHeight="1" thickBot="1" x14ac:dyDescent="0.2">
      <c r="B433" s="293" t="s">
        <v>150</v>
      </c>
      <c r="C433" s="25" t="s">
        <v>32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71"/>
      <c r="T433" s="293" t="s">
        <v>150</v>
      </c>
      <c r="U433" s="25" t="s">
        <v>32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3" t="s">
        <v>150</v>
      </c>
      <c r="AM433" s="119" t="str">
        <f t="shared" si="14"/>
        <v/>
      </c>
      <c r="AN433" s="95" t="str">
        <f t="shared" si="14"/>
        <v/>
      </c>
      <c r="AO433" s="95" t="str">
        <f t="shared" si="14"/>
        <v/>
      </c>
      <c r="AP433" s="95" t="str">
        <f t="shared" si="14"/>
        <v/>
      </c>
      <c r="AQ433" s="120" t="str">
        <f t="shared" si="14"/>
        <v/>
      </c>
      <c r="AR433" s="37"/>
      <c r="AS433" s="233"/>
      <c r="AT433" s="37"/>
    </row>
    <row r="434" spans="2:46" ht="13.5" customHeight="1" x14ac:dyDescent="0.15">
      <c r="B434" s="294"/>
      <c r="C434" s="27" t="s">
        <v>33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71"/>
      <c r="T434" s="294"/>
      <c r="U434" s="27" t="s">
        <v>33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4"/>
      <c r="AM434" s="86" t="str">
        <f t="shared" si="14"/>
        <v/>
      </c>
      <c r="AN434" s="121" t="str">
        <f t="shared" si="14"/>
        <v/>
      </c>
      <c r="AO434" s="121" t="str">
        <f t="shared" si="14"/>
        <v/>
      </c>
      <c r="AP434" s="121" t="str">
        <f t="shared" si="14"/>
        <v/>
      </c>
      <c r="AQ434" s="87" t="str">
        <f t="shared" si="14"/>
        <v/>
      </c>
      <c r="AR434" s="37"/>
      <c r="AS434" s="233"/>
      <c r="AT434" s="37"/>
    </row>
    <row r="435" spans="2:46" ht="13.5" customHeight="1" x14ac:dyDescent="0.15">
      <c r="B435" s="294"/>
      <c r="C435" s="27" t="s">
        <v>34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71"/>
      <c r="T435" s="294"/>
      <c r="U435" s="27" t="s">
        <v>34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4"/>
      <c r="AM435" s="86" t="str">
        <f t="shared" si="14"/>
        <v/>
      </c>
      <c r="AN435" s="121" t="str">
        <f t="shared" si="14"/>
        <v/>
      </c>
      <c r="AO435" s="121" t="str">
        <f t="shared" si="14"/>
        <v/>
      </c>
      <c r="AP435" s="121" t="str">
        <f t="shared" si="14"/>
        <v/>
      </c>
      <c r="AQ435" s="87" t="str">
        <f t="shared" si="14"/>
        <v/>
      </c>
      <c r="AR435" s="37"/>
      <c r="AS435" s="233"/>
      <c r="AT435" s="37"/>
    </row>
    <row r="436" spans="2:46" ht="13.5" customHeight="1" x14ac:dyDescent="0.15">
      <c r="B436" s="294"/>
      <c r="C436" s="27" t="s">
        <v>36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71"/>
      <c r="T436" s="294"/>
      <c r="U436" s="27" t="s">
        <v>36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4"/>
      <c r="AM436" s="86" t="str">
        <f t="shared" si="14"/>
        <v/>
      </c>
      <c r="AN436" s="121" t="str">
        <f t="shared" si="14"/>
        <v/>
      </c>
      <c r="AO436" s="121" t="str">
        <f t="shared" si="14"/>
        <v/>
      </c>
      <c r="AP436" s="121" t="str">
        <f t="shared" si="14"/>
        <v/>
      </c>
      <c r="AQ436" s="87" t="str">
        <f t="shared" si="14"/>
        <v/>
      </c>
      <c r="AR436" s="37"/>
      <c r="AS436" s="233"/>
      <c r="AT436" s="37"/>
    </row>
    <row r="437" spans="2:46" ht="13.5" customHeight="1" thickBot="1" x14ac:dyDescent="0.2">
      <c r="B437" s="295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71"/>
      <c r="T437" s="295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5"/>
      <c r="AM437" s="122" t="str">
        <f t="shared" si="14"/>
        <v/>
      </c>
      <c r="AN437" s="123" t="str">
        <f t="shared" si="14"/>
        <v/>
      </c>
      <c r="AO437" s="123" t="str">
        <f t="shared" si="14"/>
        <v/>
      </c>
      <c r="AP437" s="123" t="str">
        <f t="shared" si="14"/>
        <v/>
      </c>
      <c r="AQ437" s="124" t="str">
        <f t="shared" si="14"/>
        <v/>
      </c>
      <c r="AR437" s="37"/>
      <c r="AS437" s="233"/>
      <c r="AT437" s="37"/>
    </row>
    <row r="438" spans="2:46" ht="13.5" customHeight="1" thickBot="1" x14ac:dyDescent="0.2">
      <c r="B438" s="293" t="s">
        <v>151</v>
      </c>
      <c r="C438" s="25" t="s">
        <v>32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71"/>
      <c r="T438" s="293" t="s">
        <v>151</v>
      </c>
      <c r="U438" s="25" t="s">
        <v>32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3" t="s">
        <v>151</v>
      </c>
      <c r="AM438" s="119" t="str">
        <f t="shared" si="14"/>
        <v/>
      </c>
      <c r="AN438" s="95" t="str">
        <f t="shared" si="14"/>
        <v/>
      </c>
      <c r="AO438" s="95" t="str">
        <f t="shared" si="14"/>
        <v/>
      </c>
      <c r="AP438" s="95" t="str">
        <f t="shared" si="14"/>
        <v/>
      </c>
      <c r="AQ438" s="120" t="str">
        <f t="shared" si="14"/>
        <v/>
      </c>
      <c r="AR438" s="37"/>
      <c r="AS438" s="233"/>
      <c r="AT438" s="37"/>
    </row>
    <row r="439" spans="2:46" ht="13.5" customHeight="1" x14ac:dyDescent="0.15">
      <c r="B439" s="294"/>
      <c r="C439" s="27" t="s">
        <v>33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71"/>
      <c r="T439" s="294"/>
      <c r="U439" s="27" t="s">
        <v>33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4"/>
      <c r="AM439" s="86" t="str">
        <f t="shared" si="14"/>
        <v/>
      </c>
      <c r="AN439" s="121" t="str">
        <f t="shared" si="14"/>
        <v/>
      </c>
      <c r="AO439" s="121" t="str">
        <f t="shared" si="14"/>
        <v/>
      </c>
      <c r="AP439" s="121" t="str">
        <f t="shared" si="14"/>
        <v/>
      </c>
      <c r="AQ439" s="87" t="str">
        <f t="shared" si="14"/>
        <v/>
      </c>
      <c r="AR439" s="37"/>
      <c r="AS439" s="233"/>
      <c r="AT439" s="37"/>
    </row>
    <row r="440" spans="2:46" ht="13.5" customHeight="1" x14ac:dyDescent="0.15">
      <c r="B440" s="294"/>
      <c r="C440" s="27" t="s">
        <v>34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71"/>
      <c r="T440" s="294"/>
      <c r="U440" s="27" t="s">
        <v>34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4"/>
      <c r="AM440" s="86" t="str">
        <f t="shared" si="14"/>
        <v/>
      </c>
      <c r="AN440" s="121" t="str">
        <f t="shared" si="14"/>
        <v/>
      </c>
      <c r="AO440" s="121" t="str">
        <f t="shared" si="14"/>
        <v/>
      </c>
      <c r="AP440" s="121" t="str">
        <f t="shared" si="14"/>
        <v/>
      </c>
      <c r="AQ440" s="87" t="str">
        <f t="shared" si="14"/>
        <v/>
      </c>
      <c r="AR440" s="37"/>
      <c r="AS440" s="233"/>
      <c r="AT440" s="37"/>
    </row>
    <row r="441" spans="2:46" ht="13.5" customHeight="1" x14ac:dyDescent="0.15">
      <c r="B441" s="294"/>
      <c r="C441" s="27" t="s">
        <v>36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71"/>
      <c r="T441" s="294"/>
      <c r="U441" s="27" t="s">
        <v>36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4"/>
      <c r="AM441" s="86" t="str">
        <f t="shared" si="14"/>
        <v/>
      </c>
      <c r="AN441" s="121" t="str">
        <f t="shared" si="14"/>
        <v/>
      </c>
      <c r="AO441" s="121" t="str">
        <f t="shared" si="14"/>
        <v/>
      </c>
      <c r="AP441" s="121" t="str">
        <f t="shared" si="14"/>
        <v/>
      </c>
      <c r="AQ441" s="87" t="str">
        <f t="shared" si="14"/>
        <v/>
      </c>
      <c r="AR441" s="37"/>
      <c r="AS441" s="233"/>
      <c r="AT441" s="37"/>
    </row>
    <row r="442" spans="2:46" ht="13.5" customHeight="1" thickBot="1" x14ac:dyDescent="0.2">
      <c r="B442" s="295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71"/>
      <c r="T442" s="295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5"/>
      <c r="AM442" s="122" t="str">
        <f t="shared" si="14"/>
        <v/>
      </c>
      <c r="AN442" s="123" t="str">
        <f t="shared" si="14"/>
        <v/>
      </c>
      <c r="AO442" s="123" t="str">
        <f t="shared" si="14"/>
        <v/>
      </c>
      <c r="AP442" s="123" t="str">
        <f t="shared" si="14"/>
        <v/>
      </c>
      <c r="AQ442" s="124" t="str">
        <f t="shared" si="14"/>
        <v/>
      </c>
      <c r="AR442" s="37"/>
      <c r="AS442" s="233"/>
      <c r="AT442" s="37"/>
    </row>
    <row r="443" spans="2:46" ht="13.5" customHeight="1" thickBot="1" x14ac:dyDescent="0.2">
      <c r="B443" s="293" t="s">
        <v>152</v>
      </c>
      <c r="C443" s="25" t="s">
        <v>32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71"/>
      <c r="T443" s="293" t="s">
        <v>152</v>
      </c>
      <c r="U443" s="25" t="s">
        <v>32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3" t="s">
        <v>152</v>
      </c>
      <c r="AM443" s="119" t="str">
        <f t="shared" ref="AM443:AQ493" si="15">IF(OR(X443="",F443=""),"",X443-F443)</f>
        <v/>
      </c>
      <c r="AN443" s="95" t="str">
        <f t="shared" si="15"/>
        <v/>
      </c>
      <c r="AO443" s="95" t="str">
        <f t="shared" si="15"/>
        <v/>
      </c>
      <c r="AP443" s="95" t="str">
        <f t="shared" si="15"/>
        <v/>
      </c>
      <c r="AQ443" s="120" t="str">
        <f t="shared" si="15"/>
        <v/>
      </c>
      <c r="AR443" s="37"/>
      <c r="AS443" s="233"/>
      <c r="AT443" s="37"/>
    </row>
    <row r="444" spans="2:46" ht="13.5" customHeight="1" x14ac:dyDescent="0.15">
      <c r="B444" s="294"/>
      <c r="C444" s="27" t="s">
        <v>33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71"/>
      <c r="T444" s="294"/>
      <c r="U444" s="27" t="s">
        <v>33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4"/>
      <c r="AM444" s="86" t="str">
        <f t="shared" si="15"/>
        <v/>
      </c>
      <c r="AN444" s="121" t="str">
        <f t="shared" si="15"/>
        <v/>
      </c>
      <c r="AO444" s="121" t="str">
        <f t="shared" si="15"/>
        <v/>
      </c>
      <c r="AP444" s="121" t="str">
        <f t="shared" si="15"/>
        <v/>
      </c>
      <c r="AQ444" s="87" t="str">
        <f t="shared" si="15"/>
        <v/>
      </c>
      <c r="AR444" s="37"/>
      <c r="AS444" s="233"/>
      <c r="AT444" s="37"/>
    </row>
    <row r="445" spans="2:46" ht="13.5" customHeight="1" x14ac:dyDescent="0.15">
      <c r="B445" s="294"/>
      <c r="C445" s="27" t="s">
        <v>34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71"/>
      <c r="T445" s="294"/>
      <c r="U445" s="27" t="s">
        <v>34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4"/>
      <c r="AM445" s="86" t="str">
        <f t="shared" si="15"/>
        <v/>
      </c>
      <c r="AN445" s="121" t="str">
        <f t="shared" si="15"/>
        <v/>
      </c>
      <c r="AO445" s="121" t="str">
        <f t="shared" si="15"/>
        <v/>
      </c>
      <c r="AP445" s="121" t="str">
        <f t="shared" si="15"/>
        <v/>
      </c>
      <c r="AQ445" s="87" t="str">
        <f t="shared" si="15"/>
        <v/>
      </c>
      <c r="AR445" s="37"/>
      <c r="AS445" s="233"/>
      <c r="AT445" s="37"/>
    </row>
    <row r="446" spans="2:46" ht="13.5" customHeight="1" x14ac:dyDescent="0.15">
      <c r="B446" s="294"/>
      <c r="C446" s="27" t="s">
        <v>36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71"/>
      <c r="T446" s="294"/>
      <c r="U446" s="27" t="s">
        <v>36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4"/>
      <c r="AM446" s="86" t="str">
        <f t="shared" si="15"/>
        <v/>
      </c>
      <c r="AN446" s="121" t="str">
        <f t="shared" si="15"/>
        <v/>
      </c>
      <c r="AO446" s="121" t="str">
        <f t="shared" si="15"/>
        <v/>
      </c>
      <c r="AP446" s="121" t="str">
        <f t="shared" si="15"/>
        <v/>
      </c>
      <c r="AQ446" s="87" t="str">
        <f t="shared" si="15"/>
        <v/>
      </c>
      <c r="AR446" s="37"/>
      <c r="AS446" s="233"/>
      <c r="AT446" s="37"/>
    </row>
    <row r="447" spans="2:46" ht="13.5" customHeight="1" thickBot="1" x14ac:dyDescent="0.2">
      <c r="B447" s="295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71"/>
      <c r="T447" s="295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5"/>
      <c r="AM447" s="122" t="str">
        <f t="shared" si="15"/>
        <v/>
      </c>
      <c r="AN447" s="123" t="str">
        <f t="shared" si="15"/>
        <v/>
      </c>
      <c r="AO447" s="123" t="str">
        <f t="shared" si="15"/>
        <v/>
      </c>
      <c r="AP447" s="123" t="str">
        <f t="shared" si="15"/>
        <v/>
      </c>
      <c r="AQ447" s="124" t="str">
        <f t="shared" si="15"/>
        <v/>
      </c>
      <c r="AR447" s="37"/>
      <c r="AS447" s="233"/>
      <c r="AT447" s="37"/>
    </row>
    <row r="448" spans="2:46" ht="13.5" customHeight="1" thickBot="1" x14ac:dyDescent="0.2">
      <c r="B448" s="293" t="s">
        <v>153</v>
      </c>
      <c r="C448" s="25" t="s">
        <v>32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71"/>
      <c r="T448" s="293" t="s">
        <v>153</v>
      </c>
      <c r="U448" s="25" t="s">
        <v>32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3" t="s">
        <v>153</v>
      </c>
      <c r="AM448" s="119" t="str">
        <f t="shared" si="15"/>
        <v/>
      </c>
      <c r="AN448" s="95" t="str">
        <f t="shared" si="15"/>
        <v/>
      </c>
      <c r="AO448" s="95" t="str">
        <f t="shared" si="15"/>
        <v/>
      </c>
      <c r="AP448" s="95" t="str">
        <f t="shared" si="15"/>
        <v/>
      </c>
      <c r="AQ448" s="120" t="str">
        <f t="shared" si="15"/>
        <v/>
      </c>
      <c r="AR448" s="37"/>
      <c r="AS448" s="233"/>
      <c r="AT448" s="37"/>
    </row>
    <row r="449" spans="2:46" ht="13.5" customHeight="1" x14ac:dyDescent="0.15">
      <c r="B449" s="294"/>
      <c r="C449" s="27" t="s">
        <v>33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71"/>
      <c r="T449" s="294"/>
      <c r="U449" s="27" t="s">
        <v>33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4"/>
      <c r="AM449" s="86" t="str">
        <f t="shared" si="15"/>
        <v/>
      </c>
      <c r="AN449" s="121" t="str">
        <f t="shared" si="15"/>
        <v/>
      </c>
      <c r="AO449" s="121" t="str">
        <f t="shared" si="15"/>
        <v/>
      </c>
      <c r="AP449" s="121" t="str">
        <f t="shared" si="15"/>
        <v/>
      </c>
      <c r="AQ449" s="87" t="str">
        <f t="shared" si="15"/>
        <v/>
      </c>
      <c r="AR449" s="37"/>
      <c r="AS449" s="233"/>
      <c r="AT449" s="37"/>
    </row>
    <row r="450" spans="2:46" ht="13.5" customHeight="1" x14ac:dyDescent="0.15">
      <c r="B450" s="294"/>
      <c r="C450" s="27" t="s">
        <v>34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71"/>
      <c r="T450" s="294"/>
      <c r="U450" s="27" t="s">
        <v>34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4"/>
      <c r="AM450" s="86" t="str">
        <f t="shared" si="15"/>
        <v/>
      </c>
      <c r="AN450" s="121" t="str">
        <f t="shared" si="15"/>
        <v/>
      </c>
      <c r="AO450" s="121" t="str">
        <f t="shared" si="15"/>
        <v/>
      </c>
      <c r="AP450" s="121" t="str">
        <f t="shared" si="15"/>
        <v/>
      </c>
      <c r="AQ450" s="87" t="str">
        <f t="shared" si="15"/>
        <v/>
      </c>
      <c r="AR450" s="37"/>
      <c r="AS450" s="233"/>
      <c r="AT450" s="37"/>
    </row>
    <row r="451" spans="2:46" ht="13.5" customHeight="1" x14ac:dyDescent="0.15">
      <c r="B451" s="294"/>
      <c r="C451" s="27" t="s">
        <v>36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71"/>
      <c r="T451" s="294"/>
      <c r="U451" s="27" t="s">
        <v>36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4"/>
      <c r="AM451" s="86" t="str">
        <f t="shared" si="15"/>
        <v/>
      </c>
      <c r="AN451" s="121" t="str">
        <f t="shared" si="15"/>
        <v/>
      </c>
      <c r="AO451" s="121" t="str">
        <f t="shared" si="15"/>
        <v/>
      </c>
      <c r="AP451" s="121" t="str">
        <f t="shared" si="15"/>
        <v/>
      </c>
      <c r="AQ451" s="87" t="str">
        <f t="shared" si="15"/>
        <v/>
      </c>
      <c r="AR451" s="37"/>
      <c r="AS451" s="233"/>
      <c r="AT451" s="37"/>
    </row>
    <row r="452" spans="2:46" ht="13.5" customHeight="1" thickBot="1" x14ac:dyDescent="0.2">
      <c r="B452" s="295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71"/>
      <c r="T452" s="295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5"/>
      <c r="AM452" s="122" t="str">
        <f t="shared" si="15"/>
        <v/>
      </c>
      <c r="AN452" s="123" t="str">
        <f t="shared" si="15"/>
        <v/>
      </c>
      <c r="AO452" s="123" t="str">
        <f t="shared" si="15"/>
        <v/>
      </c>
      <c r="AP452" s="123" t="str">
        <f t="shared" si="15"/>
        <v/>
      </c>
      <c r="AQ452" s="124" t="str">
        <f t="shared" si="15"/>
        <v/>
      </c>
      <c r="AR452" s="37"/>
      <c r="AS452" s="233"/>
      <c r="AT452" s="37"/>
    </row>
    <row r="453" spans="2:46" ht="13.5" customHeight="1" thickBot="1" x14ac:dyDescent="0.2">
      <c r="B453" s="293" t="s">
        <v>154</v>
      </c>
      <c r="C453" s="25" t="s">
        <v>32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71"/>
      <c r="T453" s="293" t="s">
        <v>154</v>
      </c>
      <c r="U453" s="25" t="s">
        <v>32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3" t="s">
        <v>154</v>
      </c>
      <c r="AM453" s="119" t="str">
        <f t="shared" si="15"/>
        <v/>
      </c>
      <c r="AN453" s="95" t="str">
        <f t="shared" si="15"/>
        <v/>
      </c>
      <c r="AO453" s="95" t="str">
        <f t="shared" si="15"/>
        <v/>
      </c>
      <c r="AP453" s="95" t="str">
        <f t="shared" si="15"/>
        <v/>
      </c>
      <c r="AQ453" s="120" t="str">
        <f t="shared" si="15"/>
        <v/>
      </c>
      <c r="AR453" s="37"/>
      <c r="AS453" s="233"/>
      <c r="AT453" s="37"/>
    </row>
    <row r="454" spans="2:46" ht="13.5" customHeight="1" x14ac:dyDescent="0.15">
      <c r="B454" s="294"/>
      <c r="C454" s="27" t="s">
        <v>33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71"/>
      <c r="T454" s="294"/>
      <c r="U454" s="27" t="s">
        <v>33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4"/>
      <c r="AM454" s="86" t="str">
        <f t="shared" si="15"/>
        <v/>
      </c>
      <c r="AN454" s="121" t="str">
        <f t="shared" si="15"/>
        <v/>
      </c>
      <c r="AO454" s="121" t="str">
        <f t="shared" si="15"/>
        <v/>
      </c>
      <c r="AP454" s="121" t="str">
        <f t="shared" si="15"/>
        <v/>
      </c>
      <c r="AQ454" s="87" t="str">
        <f t="shared" si="15"/>
        <v/>
      </c>
      <c r="AR454" s="37"/>
      <c r="AS454" s="233"/>
      <c r="AT454" s="37"/>
    </row>
    <row r="455" spans="2:46" ht="13.5" customHeight="1" x14ac:dyDescent="0.15">
      <c r="B455" s="294"/>
      <c r="C455" s="27" t="s">
        <v>34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71"/>
      <c r="T455" s="294"/>
      <c r="U455" s="27" t="s">
        <v>34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4"/>
      <c r="AM455" s="86" t="str">
        <f t="shared" si="15"/>
        <v/>
      </c>
      <c r="AN455" s="121" t="str">
        <f t="shared" si="15"/>
        <v/>
      </c>
      <c r="AO455" s="121" t="str">
        <f t="shared" si="15"/>
        <v/>
      </c>
      <c r="AP455" s="121" t="str">
        <f t="shared" si="15"/>
        <v/>
      </c>
      <c r="AQ455" s="87" t="str">
        <f t="shared" si="15"/>
        <v/>
      </c>
      <c r="AR455" s="37"/>
      <c r="AS455" s="233"/>
      <c r="AT455" s="37"/>
    </row>
    <row r="456" spans="2:46" ht="13.5" customHeight="1" x14ac:dyDescent="0.15">
      <c r="B456" s="294"/>
      <c r="C456" s="27" t="s">
        <v>36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71"/>
      <c r="T456" s="294"/>
      <c r="U456" s="27" t="s">
        <v>36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4"/>
      <c r="AM456" s="86" t="str">
        <f t="shared" si="15"/>
        <v/>
      </c>
      <c r="AN456" s="121" t="str">
        <f t="shared" si="15"/>
        <v/>
      </c>
      <c r="AO456" s="121" t="str">
        <f t="shared" si="15"/>
        <v/>
      </c>
      <c r="AP456" s="121" t="str">
        <f t="shared" si="15"/>
        <v/>
      </c>
      <c r="AQ456" s="87" t="str">
        <f t="shared" si="15"/>
        <v/>
      </c>
      <c r="AR456" s="37"/>
      <c r="AS456" s="233"/>
      <c r="AT456" s="37"/>
    </row>
    <row r="457" spans="2:46" ht="13.5" customHeight="1" thickBot="1" x14ac:dyDescent="0.2">
      <c r="B457" s="295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71"/>
      <c r="T457" s="295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5"/>
      <c r="AM457" s="122" t="str">
        <f t="shared" si="15"/>
        <v/>
      </c>
      <c r="AN457" s="123" t="str">
        <f t="shared" si="15"/>
        <v/>
      </c>
      <c r="AO457" s="123" t="str">
        <f t="shared" si="15"/>
        <v/>
      </c>
      <c r="AP457" s="123" t="str">
        <f t="shared" si="15"/>
        <v/>
      </c>
      <c r="AQ457" s="124" t="str">
        <f t="shared" si="15"/>
        <v/>
      </c>
      <c r="AR457" s="37"/>
      <c r="AS457" s="233"/>
      <c r="AT457" s="37"/>
    </row>
    <row r="458" spans="2:46" ht="13.5" customHeight="1" thickBot="1" x14ac:dyDescent="0.2">
      <c r="B458" s="293" t="s">
        <v>155</v>
      </c>
      <c r="C458" s="25" t="s">
        <v>32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71"/>
      <c r="T458" s="293" t="s">
        <v>155</v>
      </c>
      <c r="U458" s="25" t="s">
        <v>32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3" t="s">
        <v>155</v>
      </c>
      <c r="AM458" s="119" t="str">
        <f t="shared" si="15"/>
        <v/>
      </c>
      <c r="AN458" s="95" t="str">
        <f t="shared" si="15"/>
        <v/>
      </c>
      <c r="AO458" s="95" t="str">
        <f t="shared" si="15"/>
        <v/>
      </c>
      <c r="AP458" s="95" t="str">
        <f t="shared" si="15"/>
        <v/>
      </c>
      <c r="AQ458" s="120" t="str">
        <f t="shared" si="15"/>
        <v/>
      </c>
      <c r="AR458" s="37"/>
      <c r="AS458" s="233"/>
      <c r="AT458" s="37"/>
    </row>
    <row r="459" spans="2:46" ht="13.5" customHeight="1" x14ac:dyDescent="0.15">
      <c r="B459" s="294"/>
      <c r="C459" s="27" t="s">
        <v>33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71"/>
      <c r="T459" s="294"/>
      <c r="U459" s="27" t="s">
        <v>33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4"/>
      <c r="AM459" s="86" t="str">
        <f t="shared" si="15"/>
        <v/>
      </c>
      <c r="AN459" s="121" t="str">
        <f t="shared" si="15"/>
        <v/>
      </c>
      <c r="AO459" s="121" t="str">
        <f t="shared" si="15"/>
        <v/>
      </c>
      <c r="AP459" s="121" t="str">
        <f t="shared" si="15"/>
        <v/>
      </c>
      <c r="AQ459" s="87" t="str">
        <f t="shared" si="15"/>
        <v/>
      </c>
      <c r="AR459" s="37"/>
      <c r="AS459" s="233"/>
      <c r="AT459" s="37"/>
    </row>
    <row r="460" spans="2:46" ht="13.5" customHeight="1" x14ac:dyDescent="0.15">
      <c r="B460" s="294"/>
      <c r="C460" s="27" t="s">
        <v>34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71"/>
      <c r="T460" s="294"/>
      <c r="U460" s="27" t="s">
        <v>34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4"/>
      <c r="AM460" s="86" t="str">
        <f t="shared" si="15"/>
        <v/>
      </c>
      <c r="AN460" s="121" t="str">
        <f t="shared" si="15"/>
        <v/>
      </c>
      <c r="AO460" s="121" t="str">
        <f t="shared" si="15"/>
        <v/>
      </c>
      <c r="AP460" s="121" t="str">
        <f t="shared" si="15"/>
        <v/>
      </c>
      <c r="AQ460" s="87" t="str">
        <f t="shared" si="15"/>
        <v/>
      </c>
      <c r="AR460" s="37"/>
      <c r="AS460" s="233"/>
      <c r="AT460" s="37"/>
    </row>
    <row r="461" spans="2:46" ht="13.5" customHeight="1" x14ac:dyDescent="0.15">
      <c r="B461" s="294"/>
      <c r="C461" s="27" t="s">
        <v>36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71"/>
      <c r="T461" s="294"/>
      <c r="U461" s="27" t="s">
        <v>36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4"/>
      <c r="AM461" s="86" t="str">
        <f t="shared" si="15"/>
        <v/>
      </c>
      <c r="AN461" s="121" t="str">
        <f t="shared" si="15"/>
        <v/>
      </c>
      <c r="AO461" s="121" t="str">
        <f t="shared" si="15"/>
        <v/>
      </c>
      <c r="AP461" s="121" t="str">
        <f t="shared" si="15"/>
        <v/>
      </c>
      <c r="AQ461" s="87" t="str">
        <f t="shared" si="15"/>
        <v/>
      </c>
      <c r="AR461" s="37"/>
      <c r="AS461" s="233"/>
      <c r="AT461" s="37"/>
    </row>
    <row r="462" spans="2:46" ht="13.5" customHeight="1" thickBot="1" x14ac:dyDescent="0.2">
      <c r="B462" s="295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71"/>
      <c r="T462" s="295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5"/>
      <c r="AM462" s="122" t="str">
        <f t="shared" si="15"/>
        <v/>
      </c>
      <c r="AN462" s="123" t="str">
        <f t="shared" si="15"/>
        <v/>
      </c>
      <c r="AO462" s="123" t="str">
        <f t="shared" si="15"/>
        <v/>
      </c>
      <c r="AP462" s="123" t="str">
        <f t="shared" si="15"/>
        <v/>
      </c>
      <c r="AQ462" s="124" t="str">
        <f t="shared" si="15"/>
        <v/>
      </c>
      <c r="AR462" s="37"/>
      <c r="AS462" s="233"/>
      <c r="AT462" s="37"/>
    </row>
    <row r="463" spans="2:46" ht="13.5" customHeight="1" thickBot="1" x14ac:dyDescent="0.2">
      <c r="B463" s="293" t="s">
        <v>156</v>
      </c>
      <c r="C463" s="25" t="s">
        <v>32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71"/>
      <c r="T463" s="293" t="s">
        <v>156</v>
      </c>
      <c r="U463" s="25" t="s">
        <v>32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3" t="s">
        <v>156</v>
      </c>
      <c r="AM463" s="119" t="str">
        <f t="shared" si="15"/>
        <v/>
      </c>
      <c r="AN463" s="95" t="str">
        <f t="shared" si="15"/>
        <v/>
      </c>
      <c r="AO463" s="95" t="str">
        <f t="shared" si="15"/>
        <v/>
      </c>
      <c r="AP463" s="95" t="str">
        <f t="shared" si="15"/>
        <v/>
      </c>
      <c r="AQ463" s="120" t="str">
        <f t="shared" si="15"/>
        <v/>
      </c>
      <c r="AR463" s="37"/>
      <c r="AS463" s="233"/>
      <c r="AT463" s="37"/>
    </row>
    <row r="464" spans="2:46" ht="13.5" customHeight="1" x14ac:dyDescent="0.15">
      <c r="B464" s="294"/>
      <c r="C464" s="27" t="s">
        <v>33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71"/>
      <c r="T464" s="294"/>
      <c r="U464" s="27" t="s">
        <v>33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4"/>
      <c r="AM464" s="86" t="str">
        <f t="shared" si="15"/>
        <v/>
      </c>
      <c r="AN464" s="121" t="str">
        <f t="shared" si="15"/>
        <v/>
      </c>
      <c r="AO464" s="121" t="str">
        <f t="shared" si="15"/>
        <v/>
      </c>
      <c r="AP464" s="121" t="str">
        <f t="shared" si="15"/>
        <v/>
      </c>
      <c r="AQ464" s="87" t="str">
        <f t="shared" si="15"/>
        <v/>
      </c>
      <c r="AR464" s="37"/>
      <c r="AS464" s="233"/>
      <c r="AT464" s="37"/>
    </row>
    <row r="465" spans="2:46" ht="13.5" customHeight="1" x14ac:dyDescent="0.15">
      <c r="B465" s="294"/>
      <c r="C465" s="27" t="s">
        <v>34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71"/>
      <c r="T465" s="294"/>
      <c r="U465" s="27" t="s">
        <v>34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4"/>
      <c r="AM465" s="86" t="str">
        <f t="shared" si="15"/>
        <v/>
      </c>
      <c r="AN465" s="121" t="str">
        <f t="shared" si="15"/>
        <v/>
      </c>
      <c r="AO465" s="121" t="str">
        <f t="shared" si="15"/>
        <v/>
      </c>
      <c r="AP465" s="121" t="str">
        <f t="shared" si="15"/>
        <v/>
      </c>
      <c r="AQ465" s="87" t="str">
        <f t="shared" si="15"/>
        <v/>
      </c>
      <c r="AR465" s="37"/>
      <c r="AS465" s="233"/>
      <c r="AT465" s="37"/>
    </row>
    <row r="466" spans="2:46" ht="13.5" customHeight="1" x14ac:dyDescent="0.15">
      <c r="B466" s="294"/>
      <c r="C466" s="27" t="s">
        <v>36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71"/>
      <c r="T466" s="294"/>
      <c r="U466" s="27" t="s">
        <v>36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4"/>
      <c r="AM466" s="86" t="str">
        <f t="shared" si="15"/>
        <v/>
      </c>
      <c r="AN466" s="121" t="str">
        <f t="shared" si="15"/>
        <v/>
      </c>
      <c r="AO466" s="121" t="str">
        <f t="shared" si="15"/>
        <v/>
      </c>
      <c r="AP466" s="121" t="str">
        <f t="shared" si="15"/>
        <v/>
      </c>
      <c r="AQ466" s="87" t="str">
        <f t="shared" si="15"/>
        <v/>
      </c>
      <c r="AR466" s="37"/>
      <c r="AS466" s="233"/>
      <c r="AT466" s="37"/>
    </row>
    <row r="467" spans="2:46" ht="13.5" customHeight="1" thickBot="1" x14ac:dyDescent="0.2">
      <c r="B467" s="295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71"/>
      <c r="T467" s="295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5"/>
      <c r="AM467" s="122" t="str">
        <f t="shared" si="15"/>
        <v/>
      </c>
      <c r="AN467" s="123" t="str">
        <f t="shared" si="15"/>
        <v/>
      </c>
      <c r="AO467" s="123" t="str">
        <f t="shared" si="15"/>
        <v/>
      </c>
      <c r="AP467" s="123" t="str">
        <f t="shared" si="15"/>
        <v/>
      </c>
      <c r="AQ467" s="124" t="str">
        <f t="shared" si="15"/>
        <v/>
      </c>
      <c r="AR467" s="37"/>
      <c r="AS467" s="233"/>
      <c r="AT467" s="37"/>
    </row>
    <row r="468" spans="2:46" ht="13.5" customHeight="1" thickBot="1" x14ac:dyDescent="0.2">
      <c r="B468" s="293" t="s">
        <v>157</v>
      </c>
      <c r="C468" s="25" t="s">
        <v>32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71"/>
      <c r="T468" s="293" t="s">
        <v>157</v>
      </c>
      <c r="U468" s="25" t="s">
        <v>32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3" t="s">
        <v>157</v>
      </c>
      <c r="AM468" s="119" t="str">
        <f t="shared" si="15"/>
        <v/>
      </c>
      <c r="AN468" s="95" t="str">
        <f t="shared" si="15"/>
        <v/>
      </c>
      <c r="AO468" s="95" t="str">
        <f t="shared" si="15"/>
        <v/>
      </c>
      <c r="AP468" s="95" t="str">
        <f t="shared" si="15"/>
        <v/>
      </c>
      <c r="AQ468" s="120" t="str">
        <f t="shared" si="15"/>
        <v/>
      </c>
      <c r="AR468" s="37"/>
      <c r="AS468" s="233"/>
      <c r="AT468" s="37"/>
    </row>
    <row r="469" spans="2:46" ht="13.5" customHeight="1" x14ac:dyDescent="0.15">
      <c r="B469" s="294"/>
      <c r="C469" s="27" t="s">
        <v>33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71"/>
      <c r="T469" s="294"/>
      <c r="U469" s="27" t="s">
        <v>33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4"/>
      <c r="AM469" s="86" t="str">
        <f t="shared" si="15"/>
        <v/>
      </c>
      <c r="AN469" s="121" t="str">
        <f t="shared" si="15"/>
        <v/>
      </c>
      <c r="AO469" s="121" t="str">
        <f t="shared" si="15"/>
        <v/>
      </c>
      <c r="AP469" s="121" t="str">
        <f t="shared" si="15"/>
        <v/>
      </c>
      <c r="AQ469" s="87" t="str">
        <f t="shared" si="15"/>
        <v/>
      </c>
      <c r="AR469" s="37"/>
      <c r="AS469" s="233"/>
      <c r="AT469" s="37"/>
    </row>
    <row r="470" spans="2:46" ht="13.5" customHeight="1" x14ac:dyDescent="0.15">
      <c r="B470" s="294"/>
      <c r="C470" s="27" t="s">
        <v>34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71"/>
      <c r="T470" s="294"/>
      <c r="U470" s="27" t="s">
        <v>34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4"/>
      <c r="AM470" s="86" t="str">
        <f t="shared" si="15"/>
        <v/>
      </c>
      <c r="AN470" s="121" t="str">
        <f t="shared" si="15"/>
        <v/>
      </c>
      <c r="AO470" s="121" t="str">
        <f t="shared" si="15"/>
        <v/>
      </c>
      <c r="AP470" s="121" t="str">
        <f t="shared" si="15"/>
        <v/>
      </c>
      <c r="AQ470" s="87" t="str">
        <f t="shared" si="15"/>
        <v/>
      </c>
      <c r="AR470" s="37"/>
      <c r="AS470" s="233"/>
      <c r="AT470" s="37"/>
    </row>
    <row r="471" spans="2:46" ht="13.5" customHeight="1" x14ac:dyDescent="0.15">
      <c r="B471" s="294"/>
      <c r="C471" s="27" t="s">
        <v>36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71"/>
      <c r="T471" s="294"/>
      <c r="U471" s="27" t="s">
        <v>36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4"/>
      <c r="AM471" s="86" t="str">
        <f t="shared" si="15"/>
        <v/>
      </c>
      <c r="AN471" s="121" t="str">
        <f t="shared" si="15"/>
        <v/>
      </c>
      <c r="AO471" s="121" t="str">
        <f t="shared" si="15"/>
        <v/>
      </c>
      <c r="AP471" s="121" t="str">
        <f t="shared" si="15"/>
        <v/>
      </c>
      <c r="AQ471" s="87" t="str">
        <f t="shared" si="15"/>
        <v/>
      </c>
      <c r="AR471" s="37"/>
      <c r="AS471" s="233"/>
      <c r="AT471" s="37"/>
    </row>
    <row r="472" spans="2:46" ht="13.5" customHeight="1" thickBot="1" x14ac:dyDescent="0.2">
      <c r="B472" s="295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71"/>
      <c r="T472" s="295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5"/>
      <c r="AM472" s="122" t="str">
        <f t="shared" si="15"/>
        <v/>
      </c>
      <c r="AN472" s="123" t="str">
        <f t="shared" si="15"/>
        <v/>
      </c>
      <c r="AO472" s="123" t="str">
        <f t="shared" si="15"/>
        <v/>
      </c>
      <c r="AP472" s="123" t="str">
        <f t="shared" si="15"/>
        <v/>
      </c>
      <c r="AQ472" s="124" t="str">
        <f t="shared" si="15"/>
        <v/>
      </c>
      <c r="AR472" s="37"/>
      <c r="AS472" s="233"/>
      <c r="AT472" s="37"/>
    </row>
    <row r="473" spans="2:46" ht="13.5" customHeight="1" thickBot="1" x14ac:dyDescent="0.2">
      <c r="B473" s="293" t="s">
        <v>158</v>
      </c>
      <c r="C473" s="25" t="s">
        <v>32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71"/>
      <c r="T473" s="293" t="s">
        <v>158</v>
      </c>
      <c r="U473" s="25" t="s">
        <v>32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3" t="s">
        <v>158</v>
      </c>
      <c r="AM473" s="119" t="str">
        <f t="shared" si="15"/>
        <v/>
      </c>
      <c r="AN473" s="95" t="str">
        <f t="shared" si="15"/>
        <v/>
      </c>
      <c r="AO473" s="95" t="str">
        <f t="shared" si="15"/>
        <v/>
      </c>
      <c r="AP473" s="95" t="str">
        <f t="shared" si="15"/>
        <v/>
      </c>
      <c r="AQ473" s="120" t="str">
        <f t="shared" si="15"/>
        <v/>
      </c>
      <c r="AR473" s="37"/>
      <c r="AS473" s="233"/>
      <c r="AT473" s="37"/>
    </row>
    <row r="474" spans="2:46" ht="13.5" customHeight="1" x14ac:dyDescent="0.15">
      <c r="B474" s="294"/>
      <c r="C474" s="27" t="s">
        <v>33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71"/>
      <c r="T474" s="294"/>
      <c r="U474" s="27" t="s">
        <v>33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4"/>
      <c r="AM474" s="86" t="str">
        <f t="shared" si="15"/>
        <v/>
      </c>
      <c r="AN474" s="121" t="str">
        <f t="shared" si="15"/>
        <v/>
      </c>
      <c r="AO474" s="121" t="str">
        <f t="shared" si="15"/>
        <v/>
      </c>
      <c r="AP474" s="121" t="str">
        <f t="shared" si="15"/>
        <v/>
      </c>
      <c r="AQ474" s="87" t="str">
        <f t="shared" si="15"/>
        <v/>
      </c>
      <c r="AR474" s="37"/>
      <c r="AS474" s="233"/>
      <c r="AT474" s="37"/>
    </row>
    <row r="475" spans="2:46" ht="13.5" customHeight="1" x14ac:dyDescent="0.15">
      <c r="B475" s="294"/>
      <c r="C475" s="27" t="s">
        <v>34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71"/>
      <c r="T475" s="294"/>
      <c r="U475" s="27" t="s">
        <v>34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4"/>
      <c r="AM475" s="86" t="str">
        <f t="shared" si="15"/>
        <v/>
      </c>
      <c r="AN475" s="121" t="str">
        <f t="shared" si="15"/>
        <v/>
      </c>
      <c r="AO475" s="121" t="str">
        <f t="shared" si="15"/>
        <v/>
      </c>
      <c r="AP475" s="121" t="str">
        <f t="shared" si="15"/>
        <v/>
      </c>
      <c r="AQ475" s="87" t="str">
        <f t="shared" si="15"/>
        <v/>
      </c>
      <c r="AR475" s="37"/>
      <c r="AS475" s="233"/>
      <c r="AT475" s="37"/>
    </row>
    <row r="476" spans="2:46" ht="13.5" customHeight="1" x14ac:dyDescent="0.15">
      <c r="B476" s="294"/>
      <c r="C476" s="27" t="s">
        <v>36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71"/>
      <c r="T476" s="294"/>
      <c r="U476" s="27" t="s">
        <v>36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4"/>
      <c r="AM476" s="86" t="str">
        <f t="shared" si="15"/>
        <v/>
      </c>
      <c r="AN476" s="121" t="str">
        <f t="shared" si="15"/>
        <v/>
      </c>
      <c r="AO476" s="121" t="str">
        <f t="shared" si="15"/>
        <v/>
      </c>
      <c r="AP476" s="121" t="str">
        <f t="shared" si="15"/>
        <v/>
      </c>
      <c r="AQ476" s="87" t="str">
        <f t="shared" si="15"/>
        <v/>
      </c>
      <c r="AR476" s="37"/>
      <c r="AS476" s="233"/>
      <c r="AT476" s="37"/>
    </row>
    <row r="477" spans="2:46" ht="13.5" customHeight="1" thickBot="1" x14ac:dyDescent="0.2">
      <c r="B477" s="295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71"/>
      <c r="T477" s="295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5"/>
      <c r="AM477" s="122" t="str">
        <f t="shared" si="15"/>
        <v/>
      </c>
      <c r="AN477" s="123" t="str">
        <f t="shared" si="15"/>
        <v/>
      </c>
      <c r="AO477" s="123" t="str">
        <f t="shared" si="15"/>
        <v/>
      </c>
      <c r="AP477" s="123" t="str">
        <f t="shared" si="15"/>
        <v/>
      </c>
      <c r="AQ477" s="124" t="str">
        <f t="shared" si="15"/>
        <v/>
      </c>
      <c r="AR477" s="37"/>
      <c r="AS477" s="233"/>
      <c r="AT477" s="37"/>
    </row>
    <row r="478" spans="2:46" ht="13.5" customHeight="1" thickBot="1" x14ac:dyDescent="0.2">
      <c r="B478" s="293" t="s">
        <v>159</v>
      </c>
      <c r="C478" s="25" t="s">
        <v>32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71"/>
      <c r="T478" s="293" t="s">
        <v>159</v>
      </c>
      <c r="U478" s="25" t="s">
        <v>32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3" t="s">
        <v>159</v>
      </c>
      <c r="AM478" s="119" t="str">
        <f t="shared" si="15"/>
        <v/>
      </c>
      <c r="AN478" s="95" t="str">
        <f t="shared" si="15"/>
        <v/>
      </c>
      <c r="AO478" s="95" t="str">
        <f t="shared" si="15"/>
        <v/>
      </c>
      <c r="AP478" s="95" t="str">
        <f t="shared" si="15"/>
        <v/>
      </c>
      <c r="AQ478" s="120" t="str">
        <f t="shared" si="15"/>
        <v/>
      </c>
      <c r="AR478" s="37"/>
      <c r="AS478" s="233"/>
      <c r="AT478" s="37"/>
    </row>
    <row r="479" spans="2:46" ht="13.5" customHeight="1" x14ac:dyDescent="0.15">
      <c r="B479" s="294"/>
      <c r="C479" s="27" t="s">
        <v>33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71"/>
      <c r="T479" s="294"/>
      <c r="U479" s="27" t="s">
        <v>33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4"/>
      <c r="AM479" s="86" t="str">
        <f t="shared" si="15"/>
        <v/>
      </c>
      <c r="AN479" s="121" t="str">
        <f t="shared" si="15"/>
        <v/>
      </c>
      <c r="AO479" s="121" t="str">
        <f t="shared" si="15"/>
        <v/>
      </c>
      <c r="AP479" s="121" t="str">
        <f t="shared" si="15"/>
        <v/>
      </c>
      <c r="AQ479" s="87" t="str">
        <f t="shared" si="15"/>
        <v/>
      </c>
      <c r="AR479" s="37"/>
      <c r="AS479" s="233"/>
      <c r="AT479" s="37"/>
    </row>
    <row r="480" spans="2:46" ht="13.5" customHeight="1" x14ac:dyDescent="0.15">
      <c r="B480" s="294"/>
      <c r="C480" s="27" t="s">
        <v>34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71"/>
      <c r="T480" s="294"/>
      <c r="U480" s="27" t="s">
        <v>34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4"/>
      <c r="AM480" s="86" t="str">
        <f t="shared" si="15"/>
        <v/>
      </c>
      <c r="AN480" s="121" t="str">
        <f t="shared" si="15"/>
        <v/>
      </c>
      <c r="AO480" s="121" t="str">
        <f t="shared" si="15"/>
        <v/>
      </c>
      <c r="AP480" s="121" t="str">
        <f t="shared" si="15"/>
        <v/>
      </c>
      <c r="AQ480" s="87" t="str">
        <f t="shared" si="15"/>
        <v/>
      </c>
      <c r="AR480" s="37"/>
      <c r="AS480" s="233"/>
      <c r="AT480" s="37"/>
    </row>
    <row r="481" spans="2:46" ht="13.5" customHeight="1" x14ac:dyDescent="0.15">
      <c r="B481" s="294"/>
      <c r="C481" s="27" t="s">
        <v>36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71"/>
      <c r="T481" s="294"/>
      <c r="U481" s="27" t="s">
        <v>36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4"/>
      <c r="AM481" s="86" t="str">
        <f t="shared" si="15"/>
        <v/>
      </c>
      <c r="AN481" s="121" t="str">
        <f t="shared" si="15"/>
        <v/>
      </c>
      <c r="AO481" s="121" t="str">
        <f t="shared" si="15"/>
        <v/>
      </c>
      <c r="AP481" s="121" t="str">
        <f t="shared" si="15"/>
        <v/>
      </c>
      <c r="AQ481" s="87" t="str">
        <f t="shared" si="15"/>
        <v/>
      </c>
      <c r="AR481" s="37"/>
      <c r="AS481" s="233"/>
      <c r="AT481" s="37"/>
    </row>
    <row r="482" spans="2:46" ht="13.5" customHeight="1" thickBot="1" x14ac:dyDescent="0.2">
      <c r="B482" s="295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71"/>
      <c r="T482" s="295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5"/>
      <c r="AM482" s="122" t="str">
        <f t="shared" si="15"/>
        <v/>
      </c>
      <c r="AN482" s="123" t="str">
        <f t="shared" si="15"/>
        <v/>
      </c>
      <c r="AO482" s="123" t="str">
        <f t="shared" si="15"/>
        <v/>
      </c>
      <c r="AP482" s="123" t="str">
        <f t="shared" si="15"/>
        <v/>
      </c>
      <c r="AQ482" s="124" t="str">
        <f t="shared" si="15"/>
        <v/>
      </c>
      <c r="AR482" s="37"/>
      <c r="AS482" s="233"/>
      <c r="AT482" s="37"/>
    </row>
    <row r="483" spans="2:46" ht="13.5" customHeight="1" thickBot="1" x14ac:dyDescent="0.2">
      <c r="B483" s="293" t="s">
        <v>160</v>
      </c>
      <c r="C483" s="25" t="s">
        <v>32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71"/>
      <c r="T483" s="293" t="s">
        <v>160</v>
      </c>
      <c r="U483" s="25" t="s">
        <v>32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3" t="s">
        <v>160</v>
      </c>
      <c r="AM483" s="119" t="str">
        <f t="shared" si="15"/>
        <v/>
      </c>
      <c r="AN483" s="95" t="str">
        <f t="shared" si="15"/>
        <v/>
      </c>
      <c r="AO483" s="95" t="str">
        <f t="shared" si="15"/>
        <v/>
      </c>
      <c r="AP483" s="95" t="str">
        <f t="shared" si="15"/>
        <v/>
      </c>
      <c r="AQ483" s="120" t="str">
        <f t="shared" si="15"/>
        <v/>
      </c>
      <c r="AR483" s="37"/>
      <c r="AS483" s="233"/>
      <c r="AT483" s="37"/>
    </row>
    <row r="484" spans="2:46" ht="13.5" customHeight="1" x14ac:dyDescent="0.15">
      <c r="B484" s="294"/>
      <c r="C484" s="27" t="s">
        <v>33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71"/>
      <c r="T484" s="294"/>
      <c r="U484" s="27" t="s">
        <v>33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4"/>
      <c r="AM484" s="86" t="str">
        <f t="shared" si="15"/>
        <v/>
      </c>
      <c r="AN484" s="121" t="str">
        <f t="shared" si="15"/>
        <v/>
      </c>
      <c r="AO484" s="121" t="str">
        <f t="shared" si="15"/>
        <v/>
      </c>
      <c r="AP484" s="121" t="str">
        <f t="shared" si="15"/>
        <v/>
      </c>
      <c r="AQ484" s="87" t="str">
        <f t="shared" si="15"/>
        <v/>
      </c>
      <c r="AR484" s="37"/>
      <c r="AS484" s="233"/>
      <c r="AT484" s="37"/>
    </row>
    <row r="485" spans="2:46" ht="13.5" customHeight="1" x14ac:dyDescent="0.15">
      <c r="B485" s="294"/>
      <c r="C485" s="27" t="s">
        <v>34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71"/>
      <c r="T485" s="294"/>
      <c r="U485" s="27" t="s">
        <v>34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4"/>
      <c r="AM485" s="86" t="str">
        <f t="shared" si="15"/>
        <v/>
      </c>
      <c r="AN485" s="121" t="str">
        <f t="shared" si="15"/>
        <v/>
      </c>
      <c r="AO485" s="121" t="str">
        <f t="shared" si="15"/>
        <v/>
      </c>
      <c r="AP485" s="121" t="str">
        <f t="shared" si="15"/>
        <v/>
      </c>
      <c r="AQ485" s="87" t="str">
        <f t="shared" si="15"/>
        <v/>
      </c>
      <c r="AR485" s="37"/>
      <c r="AS485" s="233"/>
      <c r="AT485" s="37"/>
    </row>
    <row r="486" spans="2:46" ht="13.5" customHeight="1" x14ac:dyDescent="0.15">
      <c r="B486" s="294"/>
      <c r="C486" s="27" t="s">
        <v>36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71"/>
      <c r="T486" s="294"/>
      <c r="U486" s="27" t="s">
        <v>36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4"/>
      <c r="AM486" s="86" t="str">
        <f t="shared" si="15"/>
        <v/>
      </c>
      <c r="AN486" s="121" t="str">
        <f t="shared" si="15"/>
        <v/>
      </c>
      <c r="AO486" s="121" t="str">
        <f t="shared" si="15"/>
        <v/>
      </c>
      <c r="AP486" s="121" t="str">
        <f t="shared" si="15"/>
        <v/>
      </c>
      <c r="AQ486" s="87" t="str">
        <f t="shared" si="15"/>
        <v/>
      </c>
      <c r="AR486" s="37"/>
      <c r="AS486" s="233"/>
      <c r="AT486" s="37"/>
    </row>
    <row r="487" spans="2:46" ht="13.5" customHeight="1" thickBot="1" x14ac:dyDescent="0.2">
      <c r="B487" s="295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71"/>
      <c r="T487" s="295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5"/>
      <c r="AM487" s="122" t="str">
        <f t="shared" si="15"/>
        <v/>
      </c>
      <c r="AN487" s="123" t="str">
        <f t="shared" si="15"/>
        <v/>
      </c>
      <c r="AO487" s="123" t="str">
        <f t="shared" si="15"/>
        <v/>
      </c>
      <c r="AP487" s="123" t="str">
        <f t="shared" si="15"/>
        <v/>
      </c>
      <c r="AQ487" s="124" t="str">
        <f t="shared" si="15"/>
        <v/>
      </c>
      <c r="AR487" s="37"/>
      <c r="AS487" s="233"/>
      <c r="AT487" s="37"/>
    </row>
    <row r="488" spans="2:46" ht="13.5" customHeight="1" thickBot="1" x14ac:dyDescent="0.2">
      <c r="B488" s="293" t="s">
        <v>161</v>
      </c>
      <c r="C488" s="25" t="s">
        <v>32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71"/>
      <c r="T488" s="293" t="s">
        <v>161</v>
      </c>
      <c r="U488" s="25" t="s">
        <v>32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3" t="s">
        <v>161</v>
      </c>
      <c r="AM488" s="119" t="str">
        <f t="shared" si="15"/>
        <v/>
      </c>
      <c r="AN488" s="95" t="str">
        <f t="shared" si="15"/>
        <v/>
      </c>
      <c r="AO488" s="95" t="str">
        <f t="shared" si="15"/>
        <v/>
      </c>
      <c r="AP488" s="95" t="str">
        <f t="shared" si="15"/>
        <v/>
      </c>
      <c r="AQ488" s="120" t="str">
        <f t="shared" si="15"/>
        <v/>
      </c>
      <c r="AR488" s="37"/>
      <c r="AS488" s="233"/>
      <c r="AT488" s="37"/>
    </row>
    <row r="489" spans="2:46" ht="13.5" customHeight="1" x14ac:dyDescent="0.15">
      <c r="B489" s="294"/>
      <c r="C489" s="27" t="s">
        <v>33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71"/>
      <c r="T489" s="294"/>
      <c r="U489" s="27" t="s">
        <v>33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4"/>
      <c r="AM489" s="86" t="str">
        <f t="shared" si="15"/>
        <v/>
      </c>
      <c r="AN489" s="121" t="str">
        <f t="shared" si="15"/>
        <v/>
      </c>
      <c r="AO489" s="121" t="str">
        <f t="shared" si="15"/>
        <v/>
      </c>
      <c r="AP489" s="121" t="str">
        <f t="shared" si="15"/>
        <v/>
      </c>
      <c r="AQ489" s="87" t="str">
        <f t="shared" si="15"/>
        <v/>
      </c>
      <c r="AR489" s="37"/>
      <c r="AS489" s="233"/>
      <c r="AT489" s="37"/>
    </row>
    <row r="490" spans="2:46" ht="13.5" customHeight="1" x14ac:dyDescent="0.15">
      <c r="B490" s="294"/>
      <c r="C490" s="27" t="s">
        <v>34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71"/>
      <c r="T490" s="294"/>
      <c r="U490" s="27" t="s">
        <v>34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4"/>
      <c r="AM490" s="86" t="str">
        <f t="shared" si="15"/>
        <v/>
      </c>
      <c r="AN490" s="121" t="str">
        <f t="shared" si="15"/>
        <v/>
      </c>
      <c r="AO490" s="121" t="str">
        <f t="shared" si="15"/>
        <v/>
      </c>
      <c r="AP490" s="121" t="str">
        <f t="shared" si="15"/>
        <v/>
      </c>
      <c r="AQ490" s="87" t="str">
        <f t="shared" si="15"/>
        <v/>
      </c>
      <c r="AR490" s="37"/>
      <c r="AS490" s="233"/>
      <c r="AT490" s="37"/>
    </row>
    <row r="491" spans="2:46" ht="13.5" customHeight="1" x14ac:dyDescent="0.15">
      <c r="B491" s="294"/>
      <c r="C491" s="27" t="s">
        <v>36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71"/>
      <c r="T491" s="294"/>
      <c r="U491" s="27" t="s">
        <v>36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4"/>
      <c r="AM491" s="86" t="str">
        <f t="shared" si="15"/>
        <v/>
      </c>
      <c r="AN491" s="121" t="str">
        <f t="shared" si="15"/>
        <v/>
      </c>
      <c r="AO491" s="121" t="str">
        <f t="shared" si="15"/>
        <v/>
      </c>
      <c r="AP491" s="121" t="str">
        <f t="shared" si="15"/>
        <v/>
      </c>
      <c r="AQ491" s="87" t="str">
        <f t="shared" si="15"/>
        <v/>
      </c>
      <c r="AR491" s="37"/>
      <c r="AS491" s="233"/>
      <c r="AT491" s="37"/>
    </row>
    <row r="492" spans="2:46" ht="13.5" customHeight="1" thickBot="1" x14ac:dyDescent="0.2">
      <c r="B492" s="295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71"/>
      <c r="T492" s="295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5"/>
      <c r="AM492" s="122" t="str">
        <f t="shared" si="15"/>
        <v/>
      </c>
      <c r="AN492" s="123" t="str">
        <f t="shared" si="15"/>
        <v/>
      </c>
      <c r="AO492" s="123" t="str">
        <f t="shared" si="15"/>
        <v/>
      </c>
      <c r="AP492" s="123" t="str">
        <f t="shared" si="15"/>
        <v/>
      </c>
      <c r="AQ492" s="124" t="str">
        <f t="shared" si="15"/>
        <v/>
      </c>
      <c r="AR492" s="37"/>
      <c r="AS492" s="233"/>
      <c r="AT492" s="37"/>
    </row>
    <row r="493" spans="2:46" ht="13.5" customHeight="1" thickBot="1" x14ac:dyDescent="0.2">
      <c r="B493" s="293" t="s">
        <v>162</v>
      </c>
      <c r="C493" s="25" t="s">
        <v>32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71"/>
      <c r="T493" s="293" t="s">
        <v>162</v>
      </c>
      <c r="U493" s="25" t="s">
        <v>32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3" t="s">
        <v>162</v>
      </c>
      <c r="AM493" s="119" t="str">
        <f t="shared" si="15"/>
        <v/>
      </c>
      <c r="AN493" s="95" t="str">
        <f t="shared" si="15"/>
        <v/>
      </c>
      <c r="AO493" s="95" t="str">
        <f t="shared" si="15"/>
        <v/>
      </c>
      <c r="AP493" s="95" t="str">
        <f t="shared" si="15"/>
        <v/>
      </c>
      <c r="AQ493" s="120" t="str">
        <f t="shared" si="15"/>
        <v/>
      </c>
      <c r="AR493" s="37"/>
      <c r="AS493" s="233"/>
      <c r="AT493" s="37"/>
    </row>
    <row r="494" spans="2:46" ht="13.5" customHeight="1" x14ac:dyDescent="0.15">
      <c r="B494" s="294"/>
      <c r="C494" s="27" t="s">
        <v>33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71"/>
      <c r="T494" s="294"/>
      <c r="U494" s="27" t="s">
        <v>33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4"/>
      <c r="AM494" s="86" t="str">
        <f t="shared" ref="AM494:AQ544" si="16">IF(OR(X494="",F494=""),"",X494-F494)</f>
        <v/>
      </c>
      <c r="AN494" s="121" t="str">
        <f t="shared" si="16"/>
        <v/>
      </c>
      <c r="AO494" s="121" t="str">
        <f t="shared" si="16"/>
        <v/>
      </c>
      <c r="AP494" s="121" t="str">
        <f t="shared" si="16"/>
        <v/>
      </c>
      <c r="AQ494" s="87" t="str">
        <f t="shared" si="16"/>
        <v/>
      </c>
      <c r="AR494" s="37"/>
      <c r="AS494" s="233"/>
      <c r="AT494" s="37"/>
    </row>
    <row r="495" spans="2:46" ht="13.5" customHeight="1" x14ac:dyDescent="0.15">
      <c r="B495" s="294"/>
      <c r="C495" s="27" t="s">
        <v>34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71"/>
      <c r="T495" s="294"/>
      <c r="U495" s="27" t="s">
        <v>34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4"/>
      <c r="AM495" s="86" t="str">
        <f t="shared" si="16"/>
        <v/>
      </c>
      <c r="AN495" s="121" t="str">
        <f t="shared" si="16"/>
        <v/>
      </c>
      <c r="AO495" s="121" t="str">
        <f t="shared" si="16"/>
        <v/>
      </c>
      <c r="AP495" s="121" t="str">
        <f t="shared" si="16"/>
        <v/>
      </c>
      <c r="AQ495" s="87" t="str">
        <f t="shared" si="16"/>
        <v/>
      </c>
      <c r="AR495" s="37"/>
      <c r="AS495" s="233"/>
      <c r="AT495" s="37"/>
    </row>
    <row r="496" spans="2:46" ht="13.5" customHeight="1" x14ac:dyDescent="0.15">
      <c r="B496" s="294"/>
      <c r="C496" s="27" t="s">
        <v>36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71"/>
      <c r="T496" s="294"/>
      <c r="U496" s="27" t="s">
        <v>36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4"/>
      <c r="AM496" s="86" t="str">
        <f t="shared" si="16"/>
        <v/>
      </c>
      <c r="AN496" s="121" t="str">
        <f t="shared" si="16"/>
        <v/>
      </c>
      <c r="AO496" s="121" t="str">
        <f t="shared" si="16"/>
        <v/>
      </c>
      <c r="AP496" s="121" t="str">
        <f t="shared" si="16"/>
        <v/>
      </c>
      <c r="AQ496" s="87" t="str">
        <f t="shared" si="16"/>
        <v/>
      </c>
      <c r="AR496" s="37"/>
      <c r="AS496" s="233"/>
      <c r="AT496" s="37"/>
    </row>
    <row r="497" spans="2:46" ht="13.5" customHeight="1" thickBot="1" x14ac:dyDescent="0.2">
      <c r="B497" s="295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71"/>
      <c r="T497" s="295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5"/>
      <c r="AM497" s="122" t="str">
        <f t="shared" si="16"/>
        <v/>
      </c>
      <c r="AN497" s="123" t="str">
        <f t="shared" si="16"/>
        <v/>
      </c>
      <c r="AO497" s="123" t="str">
        <f t="shared" si="16"/>
        <v/>
      </c>
      <c r="AP497" s="123" t="str">
        <f t="shared" si="16"/>
        <v/>
      </c>
      <c r="AQ497" s="124" t="str">
        <f t="shared" si="16"/>
        <v/>
      </c>
      <c r="AR497" s="37"/>
      <c r="AS497" s="233"/>
      <c r="AT497" s="37"/>
    </row>
    <row r="498" spans="2:46" ht="13.5" customHeight="1" thickBot="1" x14ac:dyDescent="0.2">
      <c r="B498" s="293" t="s">
        <v>163</v>
      </c>
      <c r="C498" s="25" t="s">
        <v>32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71"/>
      <c r="T498" s="293" t="s">
        <v>163</v>
      </c>
      <c r="U498" s="25" t="s">
        <v>32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3" t="s">
        <v>163</v>
      </c>
      <c r="AM498" s="119" t="str">
        <f t="shared" si="16"/>
        <v/>
      </c>
      <c r="AN498" s="95" t="str">
        <f t="shared" si="16"/>
        <v/>
      </c>
      <c r="AO498" s="95" t="str">
        <f t="shared" si="16"/>
        <v/>
      </c>
      <c r="AP498" s="95" t="str">
        <f t="shared" si="16"/>
        <v/>
      </c>
      <c r="AQ498" s="120" t="str">
        <f t="shared" si="16"/>
        <v/>
      </c>
      <c r="AR498" s="37"/>
      <c r="AS498" s="233"/>
      <c r="AT498" s="37"/>
    </row>
    <row r="499" spans="2:46" ht="13.5" customHeight="1" x14ac:dyDescent="0.15">
      <c r="B499" s="294"/>
      <c r="C499" s="27" t="s">
        <v>33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71"/>
      <c r="T499" s="294"/>
      <c r="U499" s="27" t="s">
        <v>33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4"/>
      <c r="AM499" s="86" t="str">
        <f t="shared" si="16"/>
        <v/>
      </c>
      <c r="AN499" s="121" t="str">
        <f t="shared" si="16"/>
        <v/>
      </c>
      <c r="AO499" s="121" t="str">
        <f t="shared" si="16"/>
        <v/>
      </c>
      <c r="AP499" s="121" t="str">
        <f t="shared" si="16"/>
        <v/>
      </c>
      <c r="AQ499" s="87" t="str">
        <f t="shared" si="16"/>
        <v/>
      </c>
      <c r="AR499" s="37"/>
      <c r="AS499" s="233"/>
      <c r="AT499" s="37"/>
    </row>
    <row r="500" spans="2:46" ht="13.5" customHeight="1" x14ac:dyDescent="0.15">
      <c r="B500" s="294"/>
      <c r="C500" s="27" t="s">
        <v>34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71"/>
      <c r="T500" s="294"/>
      <c r="U500" s="27" t="s">
        <v>34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4"/>
      <c r="AM500" s="86" t="str">
        <f t="shared" si="16"/>
        <v/>
      </c>
      <c r="AN500" s="121" t="str">
        <f t="shared" si="16"/>
        <v/>
      </c>
      <c r="AO500" s="121" t="str">
        <f t="shared" si="16"/>
        <v/>
      </c>
      <c r="AP500" s="121" t="str">
        <f t="shared" si="16"/>
        <v/>
      </c>
      <c r="AQ500" s="87" t="str">
        <f t="shared" si="16"/>
        <v/>
      </c>
      <c r="AR500" s="37"/>
      <c r="AS500" s="233"/>
      <c r="AT500" s="37"/>
    </row>
    <row r="501" spans="2:46" ht="13.5" customHeight="1" x14ac:dyDescent="0.15">
      <c r="B501" s="294"/>
      <c r="C501" s="27" t="s">
        <v>36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71"/>
      <c r="T501" s="294"/>
      <c r="U501" s="27" t="s">
        <v>36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4"/>
      <c r="AM501" s="86" t="str">
        <f t="shared" si="16"/>
        <v/>
      </c>
      <c r="AN501" s="121" t="str">
        <f t="shared" si="16"/>
        <v/>
      </c>
      <c r="AO501" s="121" t="str">
        <f t="shared" si="16"/>
        <v/>
      </c>
      <c r="AP501" s="121" t="str">
        <f t="shared" si="16"/>
        <v/>
      </c>
      <c r="AQ501" s="87" t="str">
        <f t="shared" si="16"/>
        <v/>
      </c>
      <c r="AR501" s="37"/>
      <c r="AS501" s="233"/>
      <c r="AT501" s="37"/>
    </row>
    <row r="502" spans="2:46" ht="13.5" customHeight="1" thickBot="1" x14ac:dyDescent="0.2">
      <c r="B502" s="295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71"/>
      <c r="T502" s="295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5"/>
      <c r="AM502" s="122" t="str">
        <f t="shared" si="16"/>
        <v/>
      </c>
      <c r="AN502" s="123" t="str">
        <f t="shared" si="16"/>
        <v/>
      </c>
      <c r="AO502" s="123" t="str">
        <f t="shared" si="16"/>
        <v/>
      </c>
      <c r="AP502" s="123" t="str">
        <f t="shared" si="16"/>
        <v/>
      </c>
      <c r="AQ502" s="124" t="str">
        <f t="shared" si="16"/>
        <v/>
      </c>
      <c r="AR502" s="37"/>
      <c r="AS502" s="233"/>
      <c r="AT502" s="37"/>
    </row>
    <row r="503" spans="2:46" ht="13.5" customHeight="1" thickBot="1" x14ac:dyDescent="0.2">
      <c r="B503" s="293" t="s">
        <v>164</v>
      </c>
      <c r="C503" s="25" t="s">
        <v>32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71"/>
      <c r="T503" s="293" t="s">
        <v>164</v>
      </c>
      <c r="U503" s="25" t="s">
        <v>32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3" t="s">
        <v>164</v>
      </c>
      <c r="AM503" s="119" t="str">
        <f t="shared" si="16"/>
        <v/>
      </c>
      <c r="AN503" s="95" t="str">
        <f t="shared" si="16"/>
        <v/>
      </c>
      <c r="AO503" s="95" t="str">
        <f t="shared" si="16"/>
        <v/>
      </c>
      <c r="AP503" s="95" t="str">
        <f t="shared" si="16"/>
        <v/>
      </c>
      <c r="AQ503" s="120" t="str">
        <f t="shared" si="16"/>
        <v/>
      </c>
      <c r="AR503" s="37"/>
      <c r="AS503" s="233"/>
      <c r="AT503" s="37"/>
    </row>
    <row r="504" spans="2:46" ht="13.5" customHeight="1" x14ac:dyDescent="0.15">
      <c r="B504" s="294"/>
      <c r="C504" s="27" t="s">
        <v>33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71"/>
      <c r="T504" s="294"/>
      <c r="U504" s="27" t="s">
        <v>33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4"/>
      <c r="AM504" s="86" t="str">
        <f t="shared" si="16"/>
        <v/>
      </c>
      <c r="AN504" s="121" t="str">
        <f t="shared" si="16"/>
        <v/>
      </c>
      <c r="AO504" s="121" t="str">
        <f t="shared" si="16"/>
        <v/>
      </c>
      <c r="AP504" s="121" t="str">
        <f t="shared" si="16"/>
        <v/>
      </c>
      <c r="AQ504" s="87" t="str">
        <f t="shared" si="16"/>
        <v/>
      </c>
      <c r="AR504" s="37"/>
      <c r="AS504" s="233"/>
      <c r="AT504" s="37"/>
    </row>
    <row r="505" spans="2:46" ht="13.5" customHeight="1" x14ac:dyDescent="0.15">
      <c r="B505" s="294"/>
      <c r="C505" s="27" t="s">
        <v>34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71"/>
      <c r="T505" s="294"/>
      <c r="U505" s="27" t="s">
        <v>34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4"/>
      <c r="AM505" s="86" t="str">
        <f t="shared" si="16"/>
        <v/>
      </c>
      <c r="AN505" s="121" t="str">
        <f t="shared" si="16"/>
        <v/>
      </c>
      <c r="AO505" s="121" t="str">
        <f t="shared" si="16"/>
        <v/>
      </c>
      <c r="AP505" s="121" t="str">
        <f t="shared" si="16"/>
        <v/>
      </c>
      <c r="AQ505" s="87" t="str">
        <f t="shared" si="16"/>
        <v/>
      </c>
      <c r="AR505" s="37"/>
      <c r="AS505" s="233"/>
      <c r="AT505" s="37"/>
    </row>
    <row r="506" spans="2:46" ht="13.5" customHeight="1" x14ac:dyDescent="0.15">
      <c r="B506" s="294"/>
      <c r="C506" s="27" t="s">
        <v>36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71"/>
      <c r="T506" s="294"/>
      <c r="U506" s="27" t="s">
        <v>36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4"/>
      <c r="AM506" s="86" t="str">
        <f t="shared" si="16"/>
        <v/>
      </c>
      <c r="AN506" s="121" t="str">
        <f t="shared" si="16"/>
        <v/>
      </c>
      <c r="AO506" s="121" t="str">
        <f t="shared" si="16"/>
        <v/>
      </c>
      <c r="AP506" s="121" t="str">
        <f t="shared" si="16"/>
        <v/>
      </c>
      <c r="AQ506" s="87" t="str">
        <f t="shared" si="16"/>
        <v/>
      </c>
      <c r="AR506" s="37"/>
      <c r="AS506" s="233"/>
      <c r="AT506" s="37"/>
    </row>
    <row r="507" spans="2:46" ht="13.5" customHeight="1" thickBot="1" x14ac:dyDescent="0.2">
      <c r="B507" s="295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71"/>
      <c r="T507" s="295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5"/>
      <c r="AM507" s="122" t="str">
        <f t="shared" si="16"/>
        <v/>
      </c>
      <c r="AN507" s="123" t="str">
        <f t="shared" si="16"/>
        <v/>
      </c>
      <c r="AO507" s="123" t="str">
        <f t="shared" si="16"/>
        <v/>
      </c>
      <c r="AP507" s="123" t="str">
        <f t="shared" si="16"/>
        <v/>
      </c>
      <c r="AQ507" s="124" t="str">
        <f t="shared" si="16"/>
        <v/>
      </c>
      <c r="AR507" s="37"/>
      <c r="AS507" s="233"/>
      <c r="AT507" s="37"/>
    </row>
    <row r="508" spans="2:46" ht="13.5" customHeight="1" thickBot="1" x14ac:dyDescent="0.2">
      <c r="B508" s="293" t="s">
        <v>165</v>
      </c>
      <c r="C508" s="25" t="s">
        <v>32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71"/>
      <c r="T508" s="293" t="s">
        <v>165</v>
      </c>
      <c r="U508" s="25" t="s">
        <v>32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3" t="s">
        <v>165</v>
      </c>
      <c r="AM508" s="119" t="str">
        <f t="shared" si="16"/>
        <v/>
      </c>
      <c r="AN508" s="95" t="str">
        <f t="shared" si="16"/>
        <v/>
      </c>
      <c r="AO508" s="95" t="str">
        <f t="shared" si="16"/>
        <v/>
      </c>
      <c r="AP508" s="95" t="str">
        <f t="shared" si="16"/>
        <v/>
      </c>
      <c r="AQ508" s="120" t="str">
        <f t="shared" si="16"/>
        <v/>
      </c>
      <c r="AR508" s="37"/>
      <c r="AS508" s="233"/>
      <c r="AT508" s="37"/>
    </row>
    <row r="509" spans="2:46" ht="13.5" customHeight="1" x14ac:dyDescent="0.15">
      <c r="B509" s="294"/>
      <c r="C509" s="27" t="s">
        <v>33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71"/>
      <c r="T509" s="294"/>
      <c r="U509" s="27" t="s">
        <v>33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4"/>
      <c r="AM509" s="86" t="str">
        <f t="shared" si="16"/>
        <v/>
      </c>
      <c r="AN509" s="121" t="str">
        <f t="shared" si="16"/>
        <v/>
      </c>
      <c r="AO509" s="121" t="str">
        <f t="shared" si="16"/>
        <v/>
      </c>
      <c r="AP509" s="121" t="str">
        <f t="shared" si="16"/>
        <v/>
      </c>
      <c r="AQ509" s="87" t="str">
        <f t="shared" si="16"/>
        <v/>
      </c>
      <c r="AR509" s="37"/>
      <c r="AS509" s="233"/>
      <c r="AT509" s="37"/>
    </row>
    <row r="510" spans="2:46" ht="13.5" customHeight="1" x14ac:dyDescent="0.15">
      <c r="B510" s="294"/>
      <c r="C510" s="27" t="s">
        <v>34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71"/>
      <c r="T510" s="294"/>
      <c r="U510" s="27" t="s">
        <v>34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4"/>
      <c r="AM510" s="86" t="str">
        <f t="shared" si="16"/>
        <v/>
      </c>
      <c r="AN510" s="121" t="str">
        <f t="shared" si="16"/>
        <v/>
      </c>
      <c r="AO510" s="121" t="str">
        <f t="shared" si="16"/>
        <v/>
      </c>
      <c r="AP510" s="121" t="str">
        <f t="shared" si="16"/>
        <v/>
      </c>
      <c r="AQ510" s="87" t="str">
        <f t="shared" si="16"/>
        <v/>
      </c>
      <c r="AR510" s="37"/>
      <c r="AS510" s="233"/>
      <c r="AT510" s="37"/>
    </row>
    <row r="511" spans="2:46" ht="13.5" customHeight="1" x14ac:dyDescent="0.15">
      <c r="B511" s="294"/>
      <c r="C511" s="27" t="s">
        <v>36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71"/>
      <c r="T511" s="294"/>
      <c r="U511" s="27" t="s">
        <v>36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4"/>
      <c r="AM511" s="86" t="str">
        <f t="shared" si="16"/>
        <v/>
      </c>
      <c r="AN511" s="121" t="str">
        <f t="shared" si="16"/>
        <v/>
      </c>
      <c r="AO511" s="121" t="str">
        <f t="shared" si="16"/>
        <v/>
      </c>
      <c r="AP511" s="121" t="str">
        <f t="shared" si="16"/>
        <v/>
      </c>
      <c r="AQ511" s="87" t="str">
        <f t="shared" si="16"/>
        <v/>
      </c>
      <c r="AR511" s="37"/>
      <c r="AS511" s="233"/>
      <c r="AT511" s="37"/>
    </row>
    <row r="512" spans="2:46" ht="13.5" customHeight="1" thickBot="1" x14ac:dyDescent="0.2">
      <c r="B512" s="295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71"/>
      <c r="T512" s="295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5"/>
      <c r="AM512" s="122" t="str">
        <f t="shared" si="16"/>
        <v/>
      </c>
      <c r="AN512" s="123" t="str">
        <f t="shared" si="16"/>
        <v/>
      </c>
      <c r="AO512" s="123" t="str">
        <f t="shared" si="16"/>
        <v/>
      </c>
      <c r="AP512" s="123" t="str">
        <f t="shared" si="16"/>
        <v/>
      </c>
      <c r="AQ512" s="124" t="str">
        <f t="shared" si="16"/>
        <v/>
      </c>
      <c r="AR512" s="37"/>
      <c r="AS512" s="233"/>
      <c r="AT512" s="37"/>
    </row>
    <row r="513" spans="2:46" ht="13.5" customHeight="1" thickBot="1" x14ac:dyDescent="0.2">
      <c r="B513" s="293" t="s">
        <v>166</v>
      </c>
      <c r="C513" s="25" t="s">
        <v>32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71"/>
      <c r="T513" s="293" t="s">
        <v>166</v>
      </c>
      <c r="U513" s="25" t="s">
        <v>32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3" t="s">
        <v>166</v>
      </c>
      <c r="AM513" s="119" t="str">
        <f t="shared" si="16"/>
        <v/>
      </c>
      <c r="AN513" s="95" t="str">
        <f t="shared" si="16"/>
        <v/>
      </c>
      <c r="AO513" s="95" t="str">
        <f t="shared" si="16"/>
        <v/>
      </c>
      <c r="AP513" s="95" t="str">
        <f t="shared" si="16"/>
        <v/>
      </c>
      <c r="AQ513" s="120" t="str">
        <f t="shared" si="16"/>
        <v/>
      </c>
      <c r="AR513" s="37"/>
      <c r="AS513" s="233"/>
      <c r="AT513" s="37"/>
    </row>
    <row r="514" spans="2:46" ht="13.5" customHeight="1" x14ac:dyDescent="0.15">
      <c r="B514" s="294"/>
      <c r="C514" s="27" t="s">
        <v>33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71"/>
      <c r="T514" s="294"/>
      <c r="U514" s="27" t="s">
        <v>33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4"/>
      <c r="AM514" s="86" t="str">
        <f t="shared" si="16"/>
        <v/>
      </c>
      <c r="AN514" s="121" t="str">
        <f t="shared" si="16"/>
        <v/>
      </c>
      <c r="AO514" s="121" t="str">
        <f t="shared" si="16"/>
        <v/>
      </c>
      <c r="AP514" s="121" t="str">
        <f t="shared" si="16"/>
        <v/>
      </c>
      <c r="AQ514" s="87" t="str">
        <f t="shared" si="16"/>
        <v/>
      </c>
      <c r="AR514" s="37"/>
      <c r="AS514" s="233"/>
      <c r="AT514" s="37"/>
    </row>
    <row r="515" spans="2:46" ht="13.5" customHeight="1" x14ac:dyDescent="0.15">
      <c r="B515" s="294"/>
      <c r="C515" s="27" t="s">
        <v>34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71"/>
      <c r="T515" s="294"/>
      <c r="U515" s="27" t="s">
        <v>34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4"/>
      <c r="AM515" s="86" t="str">
        <f t="shared" si="16"/>
        <v/>
      </c>
      <c r="AN515" s="121" t="str">
        <f t="shared" si="16"/>
        <v/>
      </c>
      <c r="AO515" s="121" t="str">
        <f t="shared" si="16"/>
        <v/>
      </c>
      <c r="AP515" s="121" t="str">
        <f t="shared" si="16"/>
        <v/>
      </c>
      <c r="AQ515" s="87" t="str">
        <f t="shared" si="16"/>
        <v/>
      </c>
      <c r="AR515" s="37"/>
      <c r="AS515" s="233"/>
      <c r="AT515" s="37"/>
    </row>
    <row r="516" spans="2:46" ht="13.5" customHeight="1" x14ac:dyDescent="0.15">
      <c r="B516" s="294"/>
      <c r="C516" s="27" t="s">
        <v>36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71"/>
      <c r="T516" s="294"/>
      <c r="U516" s="27" t="s">
        <v>36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4"/>
      <c r="AM516" s="86" t="str">
        <f t="shared" si="16"/>
        <v/>
      </c>
      <c r="AN516" s="121" t="str">
        <f t="shared" si="16"/>
        <v/>
      </c>
      <c r="AO516" s="121" t="str">
        <f t="shared" si="16"/>
        <v/>
      </c>
      <c r="AP516" s="121" t="str">
        <f t="shared" si="16"/>
        <v/>
      </c>
      <c r="AQ516" s="87" t="str">
        <f t="shared" si="16"/>
        <v/>
      </c>
      <c r="AR516" s="37"/>
      <c r="AS516" s="233"/>
      <c r="AT516" s="37"/>
    </row>
    <row r="517" spans="2:46" ht="13.5" customHeight="1" thickBot="1" x14ac:dyDescent="0.2">
      <c r="B517" s="295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71"/>
      <c r="T517" s="295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5"/>
      <c r="AM517" s="122" t="str">
        <f t="shared" si="16"/>
        <v/>
      </c>
      <c r="AN517" s="123" t="str">
        <f t="shared" si="16"/>
        <v/>
      </c>
      <c r="AO517" s="123" t="str">
        <f t="shared" si="16"/>
        <v/>
      </c>
      <c r="AP517" s="123" t="str">
        <f t="shared" si="16"/>
        <v/>
      </c>
      <c r="AQ517" s="124" t="str">
        <f t="shared" si="16"/>
        <v/>
      </c>
      <c r="AR517" s="37"/>
      <c r="AS517" s="233"/>
      <c r="AT517" s="37"/>
    </row>
    <row r="518" spans="2:46" ht="13.5" customHeight="1" thickBot="1" x14ac:dyDescent="0.2">
      <c r="B518" s="293" t="s">
        <v>167</v>
      </c>
      <c r="C518" s="25" t="s">
        <v>32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71"/>
      <c r="T518" s="293" t="s">
        <v>167</v>
      </c>
      <c r="U518" s="25" t="s">
        <v>32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3" t="s">
        <v>167</v>
      </c>
      <c r="AM518" s="119" t="str">
        <f t="shared" si="16"/>
        <v/>
      </c>
      <c r="AN518" s="95" t="str">
        <f t="shared" si="16"/>
        <v/>
      </c>
      <c r="AO518" s="95" t="str">
        <f t="shared" si="16"/>
        <v/>
      </c>
      <c r="AP518" s="95" t="str">
        <f t="shared" si="16"/>
        <v/>
      </c>
      <c r="AQ518" s="120" t="str">
        <f t="shared" si="16"/>
        <v/>
      </c>
      <c r="AR518" s="37"/>
      <c r="AS518" s="233"/>
      <c r="AT518" s="37"/>
    </row>
    <row r="519" spans="2:46" ht="13.5" customHeight="1" x14ac:dyDescent="0.15">
      <c r="B519" s="294"/>
      <c r="C519" s="27" t="s">
        <v>33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71"/>
      <c r="T519" s="294"/>
      <c r="U519" s="27" t="s">
        <v>33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4"/>
      <c r="AM519" s="86" t="str">
        <f t="shared" si="16"/>
        <v/>
      </c>
      <c r="AN519" s="121" t="str">
        <f t="shared" si="16"/>
        <v/>
      </c>
      <c r="AO519" s="121" t="str">
        <f t="shared" si="16"/>
        <v/>
      </c>
      <c r="AP519" s="121" t="str">
        <f t="shared" si="16"/>
        <v/>
      </c>
      <c r="AQ519" s="87" t="str">
        <f t="shared" si="16"/>
        <v/>
      </c>
      <c r="AR519" s="37"/>
      <c r="AS519" s="233"/>
      <c r="AT519" s="37"/>
    </row>
    <row r="520" spans="2:46" ht="13.5" customHeight="1" x14ac:dyDescent="0.15">
      <c r="B520" s="294"/>
      <c r="C520" s="27" t="s">
        <v>34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71"/>
      <c r="T520" s="294"/>
      <c r="U520" s="27" t="s">
        <v>34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4"/>
      <c r="AM520" s="86" t="str">
        <f t="shared" si="16"/>
        <v/>
      </c>
      <c r="AN520" s="121" t="str">
        <f t="shared" si="16"/>
        <v/>
      </c>
      <c r="AO520" s="121" t="str">
        <f t="shared" si="16"/>
        <v/>
      </c>
      <c r="AP520" s="121" t="str">
        <f t="shared" si="16"/>
        <v/>
      </c>
      <c r="AQ520" s="87" t="str">
        <f t="shared" si="16"/>
        <v/>
      </c>
      <c r="AR520" s="37"/>
      <c r="AS520" s="233"/>
      <c r="AT520" s="37"/>
    </row>
    <row r="521" spans="2:46" ht="13.5" customHeight="1" x14ac:dyDescent="0.15">
      <c r="B521" s="294"/>
      <c r="C521" s="27" t="s">
        <v>36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71"/>
      <c r="T521" s="294"/>
      <c r="U521" s="27" t="s">
        <v>36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4"/>
      <c r="AM521" s="86" t="str">
        <f t="shared" si="16"/>
        <v/>
      </c>
      <c r="AN521" s="121" t="str">
        <f t="shared" si="16"/>
        <v/>
      </c>
      <c r="AO521" s="121" t="str">
        <f t="shared" si="16"/>
        <v/>
      </c>
      <c r="AP521" s="121" t="str">
        <f t="shared" si="16"/>
        <v/>
      </c>
      <c r="AQ521" s="87" t="str">
        <f t="shared" si="16"/>
        <v/>
      </c>
      <c r="AR521" s="37"/>
      <c r="AS521" s="233"/>
      <c r="AT521" s="37"/>
    </row>
    <row r="522" spans="2:46" ht="13.5" customHeight="1" thickBot="1" x14ac:dyDescent="0.2">
      <c r="B522" s="295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71"/>
      <c r="T522" s="295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5"/>
      <c r="AM522" s="122" t="str">
        <f t="shared" si="16"/>
        <v/>
      </c>
      <c r="AN522" s="123" t="str">
        <f t="shared" si="16"/>
        <v/>
      </c>
      <c r="AO522" s="123" t="str">
        <f t="shared" si="16"/>
        <v/>
      </c>
      <c r="AP522" s="123" t="str">
        <f t="shared" si="16"/>
        <v/>
      </c>
      <c r="AQ522" s="124" t="str">
        <f t="shared" si="16"/>
        <v/>
      </c>
      <c r="AR522" s="37"/>
      <c r="AS522" s="233"/>
      <c r="AT522" s="37"/>
    </row>
    <row r="523" spans="2:46" ht="13.5" customHeight="1" thickBot="1" x14ac:dyDescent="0.2">
      <c r="B523" s="293" t="s">
        <v>168</v>
      </c>
      <c r="C523" s="25" t="s">
        <v>32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71"/>
      <c r="T523" s="293" t="s">
        <v>168</v>
      </c>
      <c r="U523" s="25" t="s">
        <v>32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3" t="s">
        <v>168</v>
      </c>
      <c r="AM523" s="119" t="str">
        <f t="shared" si="16"/>
        <v/>
      </c>
      <c r="AN523" s="95" t="str">
        <f t="shared" si="16"/>
        <v/>
      </c>
      <c r="AO523" s="95" t="str">
        <f t="shared" si="16"/>
        <v/>
      </c>
      <c r="AP523" s="95" t="str">
        <f t="shared" si="16"/>
        <v/>
      </c>
      <c r="AQ523" s="120" t="str">
        <f t="shared" si="16"/>
        <v/>
      </c>
      <c r="AR523" s="37"/>
      <c r="AS523" s="233"/>
      <c r="AT523" s="37"/>
    </row>
    <row r="524" spans="2:46" ht="13.5" customHeight="1" x14ac:dyDescent="0.15">
      <c r="B524" s="294"/>
      <c r="C524" s="27" t="s">
        <v>33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71"/>
      <c r="T524" s="294"/>
      <c r="U524" s="27" t="s">
        <v>33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4"/>
      <c r="AM524" s="86" t="str">
        <f t="shared" si="16"/>
        <v/>
      </c>
      <c r="AN524" s="121" t="str">
        <f t="shared" si="16"/>
        <v/>
      </c>
      <c r="AO524" s="121" t="str">
        <f t="shared" si="16"/>
        <v/>
      </c>
      <c r="AP524" s="121" t="str">
        <f t="shared" si="16"/>
        <v/>
      </c>
      <c r="AQ524" s="87" t="str">
        <f t="shared" si="16"/>
        <v/>
      </c>
      <c r="AR524" s="37"/>
      <c r="AS524" s="233"/>
      <c r="AT524" s="37"/>
    </row>
    <row r="525" spans="2:46" ht="13.5" customHeight="1" x14ac:dyDescent="0.15">
      <c r="B525" s="294"/>
      <c r="C525" s="27" t="s">
        <v>34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71"/>
      <c r="T525" s="294"/>
      <c r="U525" s="27" t="s">
        <v>34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4"/>
      <c r="AM525" s="86" t="str">
        <f t="shared" si="16"/>
        <v/>
      </c>
      <c r="AN525" s="121" t="str">
        <f t="shared" si="16"/>
        <v/>
      </c>
      <c r="AO525" s="121" t="str">
        <f t="shared" si="16"/>
        <v/>
      </c>
      <c r="AP525" s="121" t="str">
        <f t="shared" si="16"/>
        <v/>
      </c>
      <c r="AQ525" s="87" t="str">
        <f t="shared" si="16"/>
        <v/>
      </c>
      <c r="AR525" s="37"/>
      <c r="AS525" s="233"/>
      <c r="AT525" s="37"/>
    </row>
    <row r="526" spans="2:46" ht="13.5" customHeight="1" x14ac:dyDescent="0.15">
      <c r="B526" s="294"/>
      <c r="C526" s="27" t="s">
        <v>36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71"/>
      <c r="T526" s="294"/>
      <c r="U526" s="27" t="s">
        <v>36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4"/>
      <c r="AM526" s="86" t="str">
        <f t="shared" si="16"/>
        <v/>
      </c>
      <c r="AN526" s="121" t="str">
        <f t="shared" si="16"/>
        <v/>
      </c>
      <c r="AO526" s="121" t="str">
        <f t="shared" si="16"/>
        <v/>
      </c>
      <c r="AP526" s="121" t="str">
        <f t="shared" si="16"/>
        <v/>
      </c>
      <c r="AQ526" s="87" t="str">
        <f t="shared" si="16"/>
        <v/>
      </c>
      <c r="AR526" s="37"/>
      <c r="AS526" s="233"/>
      <c r="AT526" s="37"/>
    </row>
    <row r="527" spans="2:46" ht="13.5" customHeight="1" thickBot="1" x14ac:dyDescent="0.2">
      <c r="B527" s="295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71"/>
      <c r="T527" s="295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5"/>
      <c r="AM527" s="122" t="str">
        <f t="shared" si="16"/>
        <v/>
      </c>
      <c r="AN527" s="123" t="str">
        <f t="shared" si="16"/>
        <v/>
      </c>
      <c r="AO527" s="123" t="str">
        <f t="shared" si="16"/>
        <v/>
      </c>
      <c r="AP527" s="123" t="str">
        <f t="shared" si="16"/>
        <v/>
      </c>
      <c r="AQ527" s="124" t="str">
        <f t="shared" si="16"/>
        <v/>
      </c>
      <c r="AR527" s="37"/>
      <c r="AS527" s="233"/>
      <c r="AT527" s="37"/>
    </row>
    <row r="528" spans="2:46" ht="13.5" customHeight="1" thickBot="1" x14ac:dyDescent="0.2">
      <c r="B528" s="293" t="s">
        <v>169</v>
      </c>
      <c r="C528" s="25" t="s">
        <v>32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71"/>
      <c r="T528" s="293" t="s">
        <v>169</v>
      </c>
      <c r="U528" s="25" t="s">
        <v>32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3" t="s">
        <v>169</v>
      </c>
      <c r="AM528" s="119" t="str">
        <f t="shared" si="16"/>
        <v/>
      </c>
      <c r="AN528" s="95" t="str">
        <f t="shared" si="16"/>
        <v/>
      </c>
      <c r="AO528" s="95" t="str">
        <f t="shared" si="16"/>
        <v/>
      </c>
      <c r="AP528" s="95" t="str">
        <f t="shared" si="16"/>
        <v/>
      </c>
      <c r="AQ528" s="120" t="str">
        <f t="shared" si="16"/>
        <v/>
      </c>
      <c r="AR528" s="37"/>
      <c r="AS528" s="233"/>
      <c r="AT528" s="37"/>
    </row>
    <row r="529" spans="2:46" ht="13.5" customHeight="1" x14ac:dyDescent="0.15">
      <c r="B529" s="294"/>
      <c r="C529" s="27" t="s">
        <v>33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71"/>
      <c r="T529" s="294"/>
      <c r="U529" s="27" t="s">
        <v>33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4"/>
      <c r="AM529" s="86" t="str">
        <f t="shared" si="16"/>
        <v/>
      </c>
      <c r="AN529" s="121" t="str">
        <f t="shared" si="16"/>
        <v/>
      </c>
      <c r="AO529" s="121" t="str">
        <f t="shared" si="16"/>
        <v/>
      </c>
      <c r="AP529" s="121" t="str">
        <f t="shared" si="16"/>
        <v/>
      </c>
      <c r="AQ529" s="87" t="str">
        <f t="shared" si="16"/>
        <v/>
      </c>
      <c r="AR529" s="37"/>
      <c r="AS529" s="233"/>
      <c r="AT529" s="37"/>
    </row>
    <row r="530" spans="2:46" ht="13.5" customHeight="1" x14ac:dyDescent="0.15">
      <c r="B530" s="294"/>
      <c r="C530" s="27" t="s">
        <v>34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71"/>
      <c r="T530" s="294"/>
      <c r="U530" s="27" t="s">
        <v>34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4"/>
      <c r="AM530" s="86" t="str">
        <f t="shared" si="16"/>
        <v/>
      </c>
      <c r="AN530" s="121" t="str">
        <f t="shared" si="16"/>
        <v/>
      </c>
      <c r="AO530" s="121" t="str">
        <f t="shared" si="16"/>
        <v/>
      </c>
      <c r="AP530" s="121" t="str">
        <f t="shared" si="16"/>
        <v/>
      </c>
      <c r="AQ530" s="87" t="str">
        <f t="shared" si="16"/>
        <v/>
      </c>
      <c r="AR530" s="37"/>
      <c r="AS530" s="233"/>
      <c r="AT530" s="37"/>
    </row>
    <row r="531" spans="2:46" ht="13.5" customHeight="1" x14ac:dyDescent="0.15">
      <c r="B531" s="294"/>
      <c r="C531" s="27" t="s">
        <v>36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71"/>
      <c r="T531" s="294"/>
      <c r="U531" s="27" t="s">
        <v>36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4"/>
      <c r="AM531" s="86" t="str">
        <f t="shared" si="16"/>
        <v/>
      </c>
      <c r="AN531" s="121" t="str">
        <f t="shared" si="16"/>
        <v/>
      </c>
      <c r="AO531" s="121" t="str">
        <f t="shared" si="16"/>
        <v/>
      </c>
      <c r="AP531" s="121" t="str">
        <f t="shared" si="16"/>
        <v/>
      </c>
      <c r="AQ531" s="87" t="str">
        <f t="shared" si="16"/>
        <v/>
      </c>
      <c r="AR531" s="37"/>
      <c r="AS531" s="233"/>
      <c r="AT531" s="37"/>
    </row>
    <row r="532" spans="2:46" ht="13.5" customHeight="1" thickBot="1" x14ac:dyDescent="0.2">
      <c r="B532" s="295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71"/>
      <c r="T532" s="295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5"/>
      <c r="AM532" s="122" t="str">
        <f t="shared" si="16"/>
        <v/>
      </c>
      <c r="AN532" s="123" t="str">
        <f t="shared" si="16"/>
        <v/>
      </c>
      <c r="AO532" s="123" t="str">
        <f t="shared" si="16"/>
        <v/>
      </c>
      <c r="AP532" s="123" t="str">
        <f t="shared" si="16"/>
        <v/>
      </c>
      <c r="AQ532" s="124" t="str">
        <f t="shared" si="16"/>
        <v/>
      </c>
      <c r="AR532" s="37"/>
      <c r="AS532" s="233"/>
      <c r="AT532" s="37"/>
    </row>
    <row r="533" spans="2:46" ht="13.5" customHeight="1" thickBot="1" x14ac:dyDescent="0.2">
      <c r="B533" s="293" t="s">
        <v>170</v>
      </c>
      <c r="C533" s="25" t="s">
        <v>32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71"/>
      <c r="T533" s="293" t="s">
        <v>170</v>
      </c>
      <c r="U533" s="25" t="s">
        <v>32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3" t="s">
        <v>170</v>
      </c>
      <c r="AM533" s="119" t="str">
        <f t="shared" si="16"/>
        <v/>
      </c>
      <c r="AN533" s="95" t="str">
        <f t="shared" si="16"/>
        <v/>
      </c>
      <c r="AO533" s="95" t="str">
        <f t="shared" si="16"/>
        <v/>
      </c>
      <c r="AP533" s="95" t="str">
        <f t="shared" si="16"/>
        <v/>
      </c>
      <c r="AQ533" s="120" t="str">
        <f t="shared" si="16"/>
        <v/>
      </c>
      <c r="AR533" s="37"/>
      <c r="AS533" s="233"/>
      <c r="AT533" s="37"/>
    </row>
    <row r="534" spans="2:46" ht="13.5" customHeight="1" x14ac:dyDescent="0.15">
      <c r="B534" s="294"/>
      <c r="C534" s="27" t="s">
        <v>33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71"/>
      <c r="T534" s="294"/>
      <c r="U534" s="27" t="s">
        <v>33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4"/>
      <c r="AM534" s="86" t="str">
        <f t="shared" si="16"/>
        <v/>
      </c>
      <c r="AN534" s="121" t="str">
        <f t="shared" si="16"/>
        <v/>
      </c>
      <c r="AO534" s="121" t="str">
        <f t="shared" si="16"/>
        <v/>
      </c>
      <c r="AP534" s="121" t="str">
        <f t="shared" si="16"/>
        <v/>
      </c>
      <c r="AQ534" s="87" t="str">
        <f t="shared" si="16"/>
        <v/>
      </c>
      <c r="AR534" s="37"/>
      <c r="AS534" s="233"/>
      <c r="AT534" s="37"/>
    </row>
    <row r="535" spans="2:46" ht="13.5" customHeight="1" x14ac:dyDescent="0.15">
      <c r="B535" s="294"/>
      <c r="C535" s="27" t="s">
        <v>34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71"/>
      <c r="T535" s="294"/>
      <c r="U535" s="27" t="s">
        <v>34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4"/>
      <c r="AM535" s="86" t="str">
        <f t="shared" si="16"/>
        <v/>
      </c>
      <c r="AN535" s="121" t="str">
        <f t="shared" si="16"/>
        <v/>
      </c>
      <c r="AO535" s="121" t="str">
        <f t="shared" si="16"/>
        <v/>
      </c>
      <c r="AP535" s="121" t="str">
        <f t="shared" si="16"/>
        <v/>
      </c>
      <c r="AQ535" s="87" t="str">
        <f t="shared" si="16"/>
        <v/>
      </c>
      <c r="AR535" s="37"/>
      <c r="AS535" s="233"/>
      <c r="AT535" s="37"/>
    </row>
    <row r="536" spans="2:46" ht="13.5" customHeight="1" x14ac:dyDescent="0.15">
      <c r="B536" s="294"/>
      <c r="C536" s="27" t="s">
        <v>36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71"/>
      <c r="T536" s="294"/>
      <c r="U536" s="27" t="s">
        <v>36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4"/>
      <c r="AM536" s="86" t="str">
        <f t="shared" si="16"/>
        <v/>
      </c>
      <c r="AN536" s="121" t="str">
        <f t="shared" si="16"/>
        <v/>
      </c>
      <c r="AO536" s="121" t="str">
        <f t="shared" si="16"/>
        <v/>
      </c>
      <c r="AP536" s="121" t="str">
        <f t="shared" si="16"/>
        <v/>
      </c>
      <c r="AQ536" s="87" t="str">
        <f t="shared" si="16"/>
        <v/>
      </c>
      <c r="AR536" s="37"/>
      <c r="AS536" s="233"/>
      <c r="AT536" s="37"/>
    </row>
    <row r="537" spans="2:46" ht="13.5" customHeight="1" thickBot="1" x14ac:dyDescent="0.2">
      <c r="B537" s="295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71"/>
      <c r="T537" s="295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5"/>
      <c r="AM537" s="122" t="str">
        <f t="shared" si="16"/>
        <v/>
      </c>
      <c r="AN537" s="123" t="str">
        <f t="shared" si="16"/>
        <v/>
      </c>
      <c r="AO537" s="123" t="str">
        <f t="shared" si="16"/>
        <v/>
      </c>
      <c r="AP537" s="123" t="str">
        <f t="shared" si="16"/>
        <v/>
      </c>
      <c r="AQ537" s="124" t="str">
        <f t="shared" si="16"/>
        <v/>
      </c>
      <c r="AR537" s="37"/>
      <c r="AS537" s="233"/>
      <c r="AT537" s="37"/>
    </row>
    <row r="538" spans="2:46" ht="13.5" customHeight="1" thickBot="1" x14ac:dyDescent="0.2">
      <c r="B538" s="293" t="s">
        <v>171</v>
      </c>
      <c r="C538" s="25" t="s">
        <v>32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71"/>
      <c r="T538" s="293" t="s">
        <v>171</v>
      </c>
      <c r="U538" s="25" t="s">
        <v>32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3" t="s">
        <v>171</v>
      </c>
      <c r="AM538" s="119" t="str">
        <f t="shared" si="16"/>
        <v/>
      </c>
      <c r="AN538" s="95" t="str">
        <f t="shared" si="16"/>
        <v/>
      </c>
      <c r="AO538" s="95" t="str">
        <f t="shared" si="16"/>
        <v/>
      </c>
      <c r="AP538" s="95" t="str">
        <f t="shared" si="16"/>
        <v/>
      </c>
      <c r="AQ538" s="120" t="str">
        <f t="shared" si="16"/>
        <v/>
      </c>
      <c r="AR538" s="37"/>
      <c r="AS538" s="233"/>
      <c r="AT538" s="37"/>
    </row>
    <row r="539" spans="2:46" ht="13.5" customHeight="1" x14ac:dyDescent="0.15">
      <c r="B539" s="294"/>
      <c r="C539" s="27" t="s">
        <v>33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71"/>
      <c r="T539" s="294"/>
      <c r="U539" s="27" t="s">
        <v>33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4"/>
      <c r="AM539" s="86" t="str">
        <f t="shared" si="16"/>
        <v/>
      </c>
      <c r="AN539" s="121" t="str">
        <f t="shared" si="16"/>
        <v/>
      </c>
      <c r="AO539" s="121" t="str">
        <f t="shared" si="16"/>
        <v/>
      </c>
      <c r="AP539" s="121" t="str">
        <f t="shared" si="16"/>
        <v/>
      </c>
      <c r="AQ539" s="87" t="str">
        <f t="shared" si="16"/>
        <v/>
      </c>
      <c r="AR539" s="37"/>
      <c r="AS539" s="233"/>
      <c r="AT539" s="37"/>
    </row>
    <row r="540" spans="2:46" ht="13.5" customHeight="1" x14ac:dyDescent="0.15">
      <c r="B540" s="294"/>
      <c r="C540" s="27" t="s">
        <v>34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71"/>
      <c r="T540" s="294"/>
      <c r="U540" s="27" t="s">
        <v>34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4"/>
      <c r="AM540" s="86" t="str">
        <f t="shared" si="16"/>
        <v/>
      </c>
      <c r="AN540" s="121" t="str">
        <f t="shared" si="16"/>
        <v/>
      </c>
      <c r="AO540" s="121" t="str">
        <f t="shared" si="16"/>
        <v/>
      </c>
      <c r="AP540" s="121" t="str">
        <f t="shared" si="16"/>
        <v/>
      </c>
      <c r="AQ540" s="87" t="str">
        <f t="shared" si="16"/>
        <v/>
      </c>
      <c r="AR540" s="37"/>
      <c r="AS540" s="233"/>
      <c r="AT540" s="37"/>
    </row>
    <row r="541" spans="2:46" ht="13.5" customHeight="1" x14ac:dyDescent="0.15">
      <c r="B541" s="294"/>
      <c r="C541" s="27" t="s">
        <v>36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71"/>
      <c r="T541" s="294"/>
      <c r="U541" s="27" t="s">
        <v>36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4"/>
      <c r="AM541" s="86" t="str">
        <f t="shared" si="16"/>
        <v/>
      </c>
      <c r="AN541" s="121" t="str">
        <f t="shared" si="16"/>
        <v/>
      </c>
      <c r="AO541" s="121" t="str">
        <f t="shared" si="16"/>
        <v/>
      </c>
      <c r="AP541" s="121" t="str">
        <f t="shared" si="16"/>
        <v/>
      </c>
      <c r="AQ541" s="87" t="str">
        <f t="shared" si="16"/>
        <v/>
      </c>
      <c r="AR541" s="37"/>
      <c r="AS541" s="233"/>
      <c r="AT541" s="37"/>
    </row>
    <row r="542" spans="2:46" ht="13.5" customHeight="1" thickBot="1" x14ac:dyDescent="0.2">
      <c r="B542" s="295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71"/>
      <c r="T542" s="295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5"/>
      <c r="AM542" s="122" t="str">
        <f t="shared" si="16"/>
        <v/>
      </c>
      <c r="AN542" s="123" t="str">
        <f t="shared" si="16"/>
        <v/>
      </c>
      <c r="AO542" s="123" t="str">
        <f t="shared" si="16"/>
        <v/>
      </c>
      <c r="AP542" s="123" t="str">
        <f t="shared" si="16"/>
        <v/>
      </c>
      <c r="AQ542" s="124" t="str">
        <f t="shared" si="16"/>
        <v/>
      </c>
      <c r="AR542" s="37"/>
      <c r="AS542" s="233"/>
      <c r="AT542" s="37"/>
    </row>
    <row r="543" spans="2:46" ht="13.5" customHeight="1" thickBot="1" x14ac:dyDescent="0.2">
      <c r="B543" s="293" t="s">
        <v>172</v>
      </c>
      <c r="C543" s="25" t="s">
        <v>32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71"/>
      <c r="T543" s="293" t="s">
        <v>172</v>
      </c>
      <c r="U543" s="25" t="s">
        <v>32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3" t="s">
        <v>172</v>
      </c>
      <c r="AM543" s="119" t="str">
        <f t="shared" si="16"/>
        <v/>
      </c>
      <c r="AN543" s="95" t="str">
        <f t="shared" si="16"/>
        <v/>
      </c>
      <c r="AO543" s="95" t="str">
        <f t="shared" si="16"/>
        <v/>
      </c>
      <c r="AP543" s="95" t="str">
        <f t="shared" si="16"/>
        <v/>
      </c>
      <c r="AQ543" s="120" t="str">
        <f t="shared" si="16"/>
        <v/>
      </c>
      <c r="AR543" s="37"/>
      <c r="AS543" s="233"/>
      <c r="AT543" s="37"/>
    </row>
    <row r="544" spans="2:46" ht="13.5" customHeight="1" x14ac:dyDescent="0.15">
      <c r="B544" s="294"/>
      <c r="C544" s="27" t="s">
        <v>33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71"/>
      <c r="T544" s="294"/>
      <c r="U544" s="27" t="s">
        <v>33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4"/>
      <c r="AM544" s="86" t="str">
        <f t="shared" si="16"/>
        <v/>
      </c>
      <c r="AN544" s="121" t="str">
        <f t="shared" si="16"/>
        <v/>
      </c>
      <c r="AO544" s="121" t="str">
        <f t="shared" si="16"/>
        <v/>
      </c>
      <c r="AP544" s="121" t="str">
        <f t="shared" si="16"/>
        <v/>
      </c>
      <c r="AQ544" s="87" t="str">
        <f t="shared" si="16"/>
        <v/>
      </c>
      <c r="AR544" s="37"/>
      <c r="AS544" s="233"/>
      <c r="AT544" s="37"/>
    </row>
    <row r="545" spans="2:46" ht="13.5" customHeight="1" x14ac:dyDescent="0.15">
      <c r="B545" s="294"/>
      <c r="C545" s="27" t="s">
        <v>34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71"/>
      <c r="T545" s="294"/>
      <c r="U545" s="27" t="s">
        <v>34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4"/>
      <c r="AM545" s="86" t="str">
        <f t="shared" ref="AM545:AQ595" si="17">IF(OR(X545="",F545=""),"",X545-F545)</f>
        <v/>
      </c>
      <c r="AN545" s="121" t="str">
        <f t="shared" si="17"/>
        <v/>
      </c>
      <c r="AO545" s="121" t="str">
        <f t="shared" si="17"/>
        <v/>
      </c>
      <c r="AP545" s="121" t="str">
        <f t="shared" si="17"/>
        <v/>
      </c>
      <c r="AQ545" s="87" t="str">
        <f t="shared" si="17"/>
        <v/>
      </c>
      <c r="AR545" s="37"/>
      <c r="AS545" s="233"/>
      <c r="AT545" s="37"/>
    </row>
    <row r="546" spans="2:46" ht="13.5" customHeight="1" x14ac:dyDescent="0.15">
      <c r="B546" s="294"/>
      <c r="C546" s="27" t="s">
        <v>36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71"/>
      <c r="T546" s="294"/>
      <c r="U546" s="27" t="s">
        <v>36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4"/>
      <c r="AM546" s="86" t="str">
        <f t="shared" si="17"/>
        <v/>
      </c>
      <c r="AN546" s="121" t="str">
        <f t="shared" si="17"/>
        <v/>
      </c>
      <c r="AO546" s="121" t="str">
        <f t="shared" si="17"/>
        <v/>
      </c>
      <c r="AP546" s="121" t="str">
        <f t="shared" si="17"/>
        <v/>
      </c>
      <c r="AQ546" s="87" t="str">
        <f t="shared" si="17"/>
        <v/>
      </c>
      <c r="AR546" s="37"/>
      <c r="AS546" s="233"/>
      <c r="AT546" s="37"/>
    </row>
    <row r="547" spans="2:46" ht="13.5" customHeight="1" thickBot="1" x14ac:dyDescent="0.2">
      <c r="B547" s="295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71"/>
      <c r="T547" s="295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5"/>
      <c r="AM547" s="122" t="str">
        <f t="shared" si="17"/>
        <v/>
      </c>
      <c r="AN547" s="123" t="str">
        <f t="shared" si="17"/>
        <v/>
      </c>
      <c r="AO547" s="123" t="str">
        <f t="shared" si="17"/>
        <v/>
      </c>
      <c r="AP547" s="123" t="str">
        <f t="shared" si="17"/>
        <v/>
      </c>
      <c r="AQ547" s="124" t="str">
        <f t="shared" si="17"/>
        <v/>
      </c>
      <c r="AR547" s="37"/>
      <c r="AS547" s="233"/>
      <c r="AT547" s="37"/>
    </row>
    <row r="548" spans="2:46" ht="13.5" customHeight="1" thickBot="1" x14ac:dyDescent="0.2">
      <c r="B548" s="293" t="s">
        <v>173</v>
      </c>
      <c r="C548" s="25" t="s">
        <v>32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71"/>
      <c r="T548" s="293" t="s">
        <v>173</v>
      </c>
      <c r="U548" s="25" t="s">
        <v>32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3" t="s">
        <v>173</v>
      </c>
      <c r="AM548" s="119" t="str">
        <f t="shared" si="17"/>
        <v/>
      </c>
      <c r="AN548" s="95" t="str">
        <f t="shared" si="17"/>
        <v/>
      </c>
      <c r="AO548" s="95" t="str">
        <f t="shared" si="17"/>
        <v/>
      </c>
      <c r="AP548" s="95" t="str">
        <f t="shared" si="17"/>
        <v/>
      </c>
      <c r="AQ548" s="120" t="str">
        <f t="shared" si="17"/>
        <v/>
      </c>
      <c r="AR548" s="37"/>
      <c r="AS548" s="233"/>
      <c r="AT548" s="37"/>
    </row>
    <row r="549" spans="2:46" ht="13.5" customHeight="1" x14ac:dyDescent="0.15">
      <c r="B549" s="294"/>
      <c r="C549" s="27" t="s">
        <v>33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71"/>
      <c r="T549" s="294"/>
      <c r="U549" s="27" t="s">
        <v>33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4"/>
      <c r="AM549" s="86" t="str">
        <f t="shared" si="17"/>
        <v/>
      </c>
      <c r="AN549" s="121" t="str">
        <f t="shared" si="17"/>
        <v/>
      </c>
      <c r="AO549" s="121" t="str">
        <f t="shared" si="17"/>
        <v/>
      </c>
      <c r="AP549" s="121" t="str">
        <f t="shared" si="17"/>
        <v/>
      </c>
      <c r="AQ549" s="87" t="str">
        <f t="shared" si="17"/>
        <v/>
      </c>
      <c r="AR549" s="37"/>
      <c r="AS549" s="233"/>
      <c r="AT549" s="37"/>
    </row>
    <row r="550" spans="2:46" ht="13.5" customHeight="1" x14ac:dyDescent="0.15">
      <c r="B550" s="294"/>
      <c r="C550" s="27" t="s">
        <v>34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71"/>
      <c r="T550" s="294"/>
      <c r="U550" s="27" t="s">
        <v>34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4"/>
      <c r="AM550" s="86" t="str">
        <f t="shared" si="17"/>
        <v/>
      </c>
      <c r="AN550" s="121" t="str">
        <f t="shared" si="17"/>
        <v/>
      </c>
      <c r="AO550" s="121" t="str">
        <f t="shared" si="17"/>
        <v/>
      </c>
      <c r="AP550" s="121" t="str">
        <f t="shared" si="17"/>
        <v/>
      </c>
      <c r="AQ550" s="87" t="str">
        <f t="shared" si="17"/>
        <v/>
      </c>
      <c r="AR550" s="37"/>
      <c r="AS550" s="233"/>
      <c r="AT550" s="37"/>
    </row>
    <row r="551" spans="2:46" ht="13.5" customHeight="1" x14ac:dyDescent="0.15">
      <c r="B551" s="294"/>
      <c r="C551" s="27" t="s">
        <v>36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71"/>
      <c r="T551" s="294"/>
      <c r="U551" s="27" t="s">
        <v>36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4"/>
      <c r="AM551" s="86" t="str">
        <f t="shared" si="17"/>
        <v/>
      </c>
      <c r="AN551" s="121" t="str">
        <f t="shared" si="17"/>
        <v/>
      </c>
      <c r="AO551" s="121" t="str">
        <f t="shared" si="17"/>
        <v/>
      </c>
      <c r="AP551" s="121" t="str">
        <f t="shared" si="17"/>
        <v/>
      </c>
      <c r="AQ551" s="87" t="str">
        <f t="shared" si="17"/>
        <v/>
      </c>
      <c r="AR551" s="37"/>
      <c r="AS551" s="233"/>
      <c r="AT551" s="37"/>
    </row>
    <row r="552" spans="2:46" ht="13.5" customHeight="1" thickBot="1" x14ac:dyDescent="0.2">
      <c r="B552" s="295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71"/>
      <c r="T552" s="295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5"/>
      <c r="AM552" s="122" t="str">
        <f t="shared" si="17"/>
        <v/>
      </c>
      <c r="AN552" s="123" t="str">
        <f t="shared" si="17"/>
        <v/>
      </c>
      <c r="AO552" s="123" t="str">
        <f t="shared" si="17"/>
        <v/>
      </c>
      <c r="AP552" s="123" t="str">
        <f t="shared" si="17"/>
        <v/>
      </c>
      <c r="AQ552" s="124" t="str">
        <f t="shared" si="17"/>
        <v/>
      </c>
      <c r="AR552" s="37"/>
      <c r="AS552" s="233"/>
      <c r="AT552" s="37"/>
    </row>
    <row r="553" spans="2:46" ht="13.5" customHeight="1" thickBot="1" x14ac:dyDescent="0.2">
      <c r="B553" s="293" t="s">
        <v>174</v>
      </c>
      <c r="C553" s="25" t="s">
        <v>32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71"/>
      <c r="T553" s="293" t="s">
        <v>174</v>
      </c>
      <c r="U553" s="25" t="s">
        <v>32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3" t="s">
        <v>174</v>
      </c>
      <c r="AM553" s="119" t="str">
        <f t="shared" si="17"/>
        <v/>
      </c>
      <c r="AN553" s="95" t="str">
        <f t="shared" si="17"/>
        <v/>
      </c>
      <c r="AO553" s="95" t="str">
        <f t="shared" si="17"/>
        <v/>
      </c>
      <c r="AP553" s="95" t="str">
        <f t="shared" si="17"/>
        <v/>
      </c>
      <c r="AQ553" s="120" t="str">
        <f t="shared" si="17"/>
        <v/>
      </c>
      <c r="AR553" s="37"/>
      <c r="AS553" s="233"/>
      <c r="AT553" s="37"/>
    </row>
    <row r="554" spans="2:46" ht="13.5" customHeight="1" x14ac:dyDescent="0.15">
      <c r="B554" s="294"/>
      <c r="C554" s="27" t="s">
        <v>33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71"/>
      <c r="T554" s="294"/>
      <c r="U554" s="27" t="s">
        <v>33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4"/>
      <c r="AM554" s="86" t="str">
        <f t="shared" si="17"/>
        <v/>
      </c>
      <c r="AN554" s="121" t="str">
        <f t="shared" si="17"/>
        <v/>
      </c>
      <c r="AO554" s="121" t="str">
        <f t="shared" si="17"/>
        <v/>
      </c>
      <c r="AP554" s="121" t="str">
        <f t="shared" si="17"/>
        <v/>
      </c>
      <c r="AQ554" s="87" t="str">
        <f t="shared" si="17"/>
        <v/>
      </c>
      <c r="AR554" s="37"/>
      <c r="AS554" s="233"/>
      <c r="AT554" s="37"/>
    </row>
    <row r="555" spans="2:46" ht="13.5" customHeight="1" x14ac:dyDescent="0.15">
      <c r="B555" s="294"/>
      <c r="C555" s="27" t="s">
        <v>34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71"/>
      <c r="T555" s="294"/>
      <c r="U555" s="27" t="s">
        <v>34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4"/>
      <c r="AM555" s="86" t="str">
        <f t="shared" si="17"/>
        <v/>
      </c>
      <c r="AN555" s="121" t="str">
        <f t="shared" si="17"/>
        <v/>
      </c>
      <c r="AO555" s="121" t="str">
        <f t="shared" si="17"/>
        <v/>
      </c>
      <c r="AP555" s="121" t="str">
        <f t="shared" si="17"/>
        <v/>
      </c>
      <c r="AQ555" s="87" t="str">
        <f t="shared" si="17"/>
        <v/>
      </c>
      <c r="AR555" s="37"/>
      <c r="AS555" s="233"/>
      <c r="AT555" s="37"/>
    </row>
    <row r="556" spans="2:46" ht="13.5" customHeight="1" x14ac:dyDescent="0.15">
      <c r="B556" s="294"/>
      <c r="C556" s="27" t="s">
        <v>36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71"/>
      <c r="T556" s="294"/>
      <c r="U556" s="27" t="s">
        <v>36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4"/>
      <c r="AM556" s="86" t="str">
        <f t="shared" si="17"/>
        <v/>
      </c>
      <c r="AN556" s="121" t="str">
        <f t="shared" si="17"/>
        <v/>
      </c>
      <c r="AO556" s="121" t="str">
        <f t="shared" si="17"/>
        <v/>
      </c>
      <c r="AP556" s="121" t="str">
        <f t="shared" si="17"/>
        <v/>
      </c>
      <c r="AQ556" s="87" t="str">
        <f t="shared" si="17"/>
        <v/>
      </c>
      <c r="AR556" s="37"/>
      <c r="AS556" s="233"/>
      <c r="AT556" s="37"/>
    </row>
    <row r="557" spans="2:46" ht="13.5" customHeight="1" thickBot="1" x14ac:dyDescent="0.2">
      <c r="B557" s="295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71"/>
      <c r="T557" s="295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5"/>
      <c r="AM557" s="122" t="str">
        <f t="shared" si="17"/>
        <v/>
      </c>
      <c r="AN557" s="123" t="str">
        <f t="shared" si="17"/>
        <v/>
      </c>
      <c r="AO557" s="123" t="str">
        <f t="shared" si="17"/>
        <v/>
      </c>
      <c r="AP557" s="123" t="str">
        <f t="shared" si="17"/>
        <v/>
      </c>
      <c r="AQ557" s="124" t="str">
        <f t="shared" si="17"/>
        <v/>
      </c>
      <c r="AR557" s="37"/>
      <c r="AS557" s="233"/>
      <c r="AT557" s="37"/>
    </row>
    <row r="558" spans="2:46" ht="13.5" customHeight="1" thickBot="1" x14ac:dyDescent="0.2">
      <c r="B558" s="293" t="s">
        <v>175</v>
      </c>
      <c r="C558" s="25" t="s">
        <v>32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71"/>
      <c r="T558" s="293" t="s">
        <v>175</v>
      </c>
      <c r="U558" s="25" t="s">
        <v>32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3" t="s">
        <v>175</v>
      </c>
      <c r="AM558" s="119" t="str">
        <f t="shared" si="17"/>
        <v/>
      </c>
      <c r="AN558" s="95" t="str">
        <f t="shared" si="17"/>
        <v/>
      </c>
      <c r="AO558" s="95" t="str">
        <f t="shared" si="17"/>
        <v/>
      </c>
      <c r="AP558" s="95" t="str">
        <f t="shared" si="17"/>
        <v/>
      </c>
      <c r="AQ558" s="120" t="str">
        <f t="shared" si="17"/>
        <v/>
      </c>
      <c r="AR558" s="37"/>
      <c r="AS558" s="233"/>
      <c r="AT558" s="37"/>
    </row>
    <row r="559" spans="2:46" ht="13.5" customHeight="1" x14ac:dyDescent="0.15">
      <c r="B559" s="294"/>
      <c r="C559" s="27" t="s">
        <v>33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71"/>
      <c r="T559" s="294"/>
      <c r="U559" s="27" t="s">
        <v>33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4"/>
      <c r="AM559" s="86" t="str">
        <f t="shared" si="17"/>
        <v/>
      </c>
      <c r="AN559" s="121" t="str">
        <f t="shared" si="17"/>
        <v/>
      </c>
      <c r="AO559" s="121" t="str">
        <f t="shared" si="17"/>
        <v/>
      </c>
      <c r="AP559" s="121" t="str">
        <f t="shared" si="17"/>
        <v/>
      </c>
      <c r="AQ559" s="87" t="str">
        <f t="shared" si="17"/>
        <v/>
      </c>
      <c r="AR559" s="37"/>
      <c r="AS559" s="233"/>
      <c r="AT559" s="37"/>
    </row>
    <row r="560" spans="2:46" ht="13.5" customHeight="1" x14ac:dyDescent="0.15">
      <c r="B560" s="294"/>
      <c r="C560" s="27" t="s">
        <v>34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71"/>
      <c r="T560" s="294"/>
      <c r="U560" s="27" t="s">
        <v>34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4"/>
      <c r="AM560" s="86" t="str">
        <f t="shared" si="17"/>
        <v/>
      </c>
      <c r="AN560" s="121" t="str">
        <f t="shared" si="17"/>
        <v/>
      </c>
      <c r="AO560" s="121" t="str">
        <f t="shared" si="17"/>
        <v/>
      </c>
      <c r="AP560" s="121" t="str">
        <f t="shared" si="17"/>
        <v/>
      </c>
      <c r="AQ560" s="87" t="str">
        <f t="shared" si="17"/>
        <v/>
      </c>
      <c r="AR560" s="37"/>
      <c r="AS560" s="233"/>
      <c r="AT560" s="37"/>
    </row>
    <row r="561" spans="2:46" ht="13.5" customHeight="1" x14ac:dyDescent="0.15">
      <c r="B561" s="294"/>
      <c r="C561" s="27" t="s">
        <v>36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71"/>
      <c r="T561" s="294"/>
      <c r="U561" s="27" t="s">
        <v>36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4"/>
      <c r="AM561" s="86" t="str">
        <f t="shared" si="17"/>
        <v/>
      </c>
      <c r="AN561" s="121" t="str">
        <f t="shared" si="17"/>
        <v/>
      </c>
      <c r="AO561" s="121" t="str">
        <f t="shared" si="17"/>
        <v/>
      </c>
      <c r="AP561" s="121" t="str">
        <f t="shared" si="17"/>
        <v/>
      </c>
      <c r="AQ561" s="87" t="str">
        <f t="shared" si="17"/>
        <v/>
      </c>
      <c r="AR561" s="37"/>
      <c r="AS561" s="233"/>
      <c r="AT561" s="37"/>
    </row>
    <row r="562" spans="2:46" ht="13.5" customHeight="1" thickBot="1" x14ac:dyDescent="0.2">
      <c r="B562" s="295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71"/>
      <c r="T562" s="295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5"/>
      <c r="AM562" s="122" t="str">
        <f t="shared" si="17"/>
        <v/>
      </c>
      <c r="AN562" s="123" t="str">
        <f t="shared" si="17"/>
        <v/>
      </c>
      <c r="AO562" s="123" t="str">
        <f t="shared" si="17"/>
        <v/>
      </c>
      <c r="AP562" s="123" t="str">
        <f t="shared" si="17"/>
        <v/>
      </c>
      <c r="AQ562" s="124" t="str">
        <f t="shared" si="17"/>
        <v/>
      </c>
      <c r="AR562" s="37"/>
      <c r="AS562" s="233"/>
      <c r="AT562" s="37"/>
    </row>
    <row r="563" spans="2:46" ht="13.5" customHeight="1" thickBot="1" x14ac:dyDescent="0.2">
      <c r="B563" s="293" t="s">
        <v>176</v>
      </c>
      <c r="C563" s="25" t="s">
        <v>32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71"/>
      <c r="T563" s="293" t="s">
        <v>176</v>
      </c>
      <c r="U563" s="25" t="s">
        <v>32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3" t="s">
        <v>176</v>
      </c>
      <c r="AM563" s="119" t="str">
        <f t="shared" si="17"/>
        <v/>
      </c>
      <c r="AN563" s="95" t="str">
        <f t="shared" si="17"/>
        <v/>
      </c>
      <c r="AO563" s="95" t="str">
        <f t="shared" si="17"/>
        <v/>
      </c>
      <c r="AP563" s="95" t="str">
        <f t="shared" si="17"/>
        <v/>
      </c>
      <c r="AQ563" s="120" t="str">
        <f t="shared" si="17"/>
        <v/>
      </c>
      <c r="AR563" s="37"/>
      <c r="AS563" s="233"/>
      <c r="AT563" s="37"/>
    </row>
    <row r="564" spans="2:46" ht="13.5" customHeight="1" x14ac:dyDescent="0.15">
      <c r="B564" s="294"/>
      <c r="C564" s="27" t="s">
        <v>33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71"/>
      <c r="T564" s="294"/>
      <c r="U564" s="27" t="s">
        <v>33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4"/>
      <c r="AM564" s="86" t="str">
        <f t="shared" si="17"/>
        <v/>
      </c>
      <c r="AN564" s="121" t="str">
        <f t="shared" si="17"/>
        <v/>
      </c>
      <c r="AO564" s="121" t="str">
        <f t="shared" si="17"/>
        <v/>
      </c>
      <c r="AP564" s="121" t="str">
        <f t="shared" si="17"/>
        <v/>
      </c>
      <c r="AQ564" s="87" t="str">
        <f t="shared" si="17"/>
        <v/>
      </c>
      <c r="AR564" s="37"/>
      <c r="AS564" s="233"/>
      <c r="AT564" s="37"/>
    </row>
    <row r="565" spans="2:46" ht="13.5" customHeight="1" x14ac:dyDescent="0.15">
      <c r="B565" s="294"/>
      <c r="C565" s="27" t="s">
        <v>34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71"/>
      <c r="T565" s="294"/>
      <c r="U565" s="27" t="s">
        <v>34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4"/>
      <c r="AM565" s="86" t="str">
        <f t="shared" si="17"/>
        <v/>
      </c>
      <c r="AN565" s="121" t="str">
        <f t="shared" si="17"/>
        <v/>
      </c>
      <c r="AO565" s="121" t="str">
        <f t="shared" si="17"/>
        <v/>
      </c>
      <c r="AP565" s="121" t="str">
        <f t="shared" si="17"/>
        <v/>
      </c>
      <c r="AQ565" s="87" t="str">
        <f t="shared" si="17"/>
        <v/>
      </c>
      <c r="AR565" s="37"/>
      <c r="AS565" s="233"/>
      <c r="AT565" s="37"/>
    </row>
    <row r="566" spans="2:46" ht="13.5" customHeight="1" x14ac:dyDescent="0.15">
      <c r="B566" s="294"/>
      <c r="C566" s="27" t="s">
        <v>36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71"/>
      <c r="T566" s="294"/>
      <c r="U566" s="27" t="s">
        <v>36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4"/>
      <c r="AM566" s="86" t="str">
        <f t="shared" si="17"/>
        <v/>
      </c>
      <c r="AN566" s="121" t="str">
        <f t="shared" si="17"/>
        <v/>
      </c>
      <c r="AO566" s="121" t="str">
        <f t="shared" si="17"/>
        <v/>
      </c>
      <c r="AP566" s="121" t="str">
        <f t="shared" si="17"/>
        <v/>
      </c>
      <c r="AQ566" s="87" t="str">
        <f t="shared" si="17"/>
        <v/>
      </c>
      <c r="AR566" s="37"/>
      <c r="AS566" s="233"/>
      <c r="AT566" s="37"/>
    </row>
    <row r="567" spans="2:46" ht="13.5" customHeight="1" thickBot="1" x14ac:dyDescent="0.2">
      <c r="B567" s="295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71"/>
      <c r="T567" s="295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5"/>
      <c r="AM567" s="122" t="str">
        <f t="shared" si="17"/>
        <v/>
      </c>
      <c r="AN567" s="123" t="str">
        <f t="shared" si="17"/>
        <v/>
      </c>
      <c r="AO567" s="123" t="str">
        <f t="shared" si="17"/>
        <v/>
      </c>
      <c r="AP567" s="123" t="str">
        <f t="shared" si="17"/>
        <v/>
      </c>
      <c r="AQ567" s="124" t="str">
        <f t="shared" si="17"/>
        <v/>
      </c>
      <c r="AR567" s="37"/>
      <c r="AS567" s="233"/>
      <c r="AT567" s="37"/>
    </row>
    <row r="568" spans="2:46" ht="13.5" customHeight="1" thickBot="1" x14ac:dyDescent="0.2">
      <c r="B568" s="293" t="s">
        <v>177</v>
      </c>
      <c r="C568" s="25" t="s">
        <v>32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71"/>
      <c r="T568" s="293" t="s">
        <v>177</v>
      </c>
      <c r="U568" s="25" t="s">
        <v>32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3" t="s">
        <v>177</v>
      </c>
      <c r="AM568" s="119" t="str">
        <f t="shared" si="17"/>
        <v/>
      </c>
      <c r="AN568" s="95" t="str">
        <f t="shared" si="17"/>
        <v/>
      </c>
      <c r="AO568" s="95" t="str">
        <f t="shared" si="17"/>
        <v/>
      </c>
      <c r="AP568" s="95" t="str">
        <f t="shared" si="17"/>
        <v/>
      </c>
      <c r="AQ568" s="120" t="str">
        <f t="shared" si="17"/>
        <v/>
      </c>
      <c r="AR568" s="37"/>
      <c r="AS568" s="233"/>
      <c r="AT568" s="37"/>
    </row>
    <row r="569" spans="2:46" ht="13.5" customHeight="1" x14ac:dyDescent="0.15">
      <c r="B569" s="294"/>
      <c r="C569" s="27" t="s">
        <v>33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71"/>
      <c r="T569" s="294"/>
      <c r="U569" s="27" t="s">
        <v>33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4"/>
      <c r="AM569" s="86" t="str">
        <f t="shared" si="17"/>
        <v/>
      </c>
      <c r="AN569" s="121" t="str">
        <f t="shared" si="17"/>
        <v/>
      </c>
      <c r="AO569" s="121" t="str">
        <f t="shared" si="17"/>
        <v/>
      </c>
      <c r="AP569" s="121" t="str">
        <f t="shared" si="17"/>
        <v/>
      </c>
      <c r="AQ569" s="87" t="str">
        <f t="shared" si="17"/>
        <v/>
      </c>
      <c r="AR569" s="37"/>
      <c r="AS569" s="233"/>
      <c r="AT569" s="37"/>
    </row>
    <row r="570" spans="2:46" ht="13.5" customHeight="1" x14ac:dyDescent="0.15">
      <c r="B570" s="294"/>
      <c r="C570" s="27" t="s">
        <v>34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71"/>
      <c r="T570" s="294"/>
      <c r="U570" s="27" t="s">
        <v>34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4"/>
      <c r="AM570" s="86" t="str">
        <f t="shared" si="17"/>
        <v/>
      </c>
      <c r="AN570" s="121" t="str">
        <f t="shared" si="17"/>
        <v/>
      </c>
      <c r="AO570" s="121" t="str">
        <f t="shared" si="17"/>
        <v/>
      </c>
      <c r="AP570" s="121" t="str">
        <f t="shared" si="17"/>
        <v/>
      </c>
      <c r="AQ570" s="87" t="str">
        <f t="shared" si="17"/>
        <v/>
      </c>
      <c r="AR570" s="37"/>
      <c r="AS570" s="233"/>
      <c r="AT570" s="37"/>
    </row>
    <row r="571" spans="2:46" ht="13.5" customHeight="1" x14ac:dyDescent="0.15">
      <c r="B571" s="294"/>
      <c r="C571" s="27" t="s">
        <v>36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71"/>
      <c r="T571" s="294"/>
      <c r="U571" s="27" t="s">
        <v>36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4"/>
      <c r="AM571" s="86" t="str">
        <f t="shared" si="17"/>
        <v/>
      </c>
      <c r="AN571" s="121" t="str">
        <f t="shared" si="17"/>
        <v/>
      </c>
      <c r="AO571" s="121" t="str">
        <f t="shared" si="17"/>
        <v/>
      </c>
      <c r="AP571" s="121" t="str">
        <f t="shared" si="17"/>
        <v/>
      </c>
      <c r="AQ571" s="87" t="str">
        <f t="shared" si="17"/>
        <v/>
      </c>
      <c r="AR571" s="37"/>
      <c r="AS571" s="233"/>
      <c r="AT571" s="37"/>
    </row>
    <row r="572" spans="2:46" ht="13.5" customHeight="1" thickBot="1" x14ac:dyDescent="0.2">
      <c r="B572" s="295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71"/>
      <c r="T572" s="295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5"/>
      <c r="AM572" s="122" t="str">
        <f t="shared" si="17"/>
        <v/>
      </c>
      <c r="AN572" s="123" t="str">
        <f t="shared" si="17"/>
        <v/>
      </c>
      <c r="AO572" s="123" t="str">
        <f t="shared" si="17"/>
        <v/>
      </c>
      <c r="AP572" s="123" t="str">
        <f t="shared" si="17"/>
        <v/>
      </c>
      <c r="AQ572" s="124" t="str">
        <f t="shared" si="17"/>
        <v/>
      </c>
      <c r="AR572" s="37"/>
      <c r="AS572" s="233"/>
      <c r="AT572" s="37"/>
    </row>
    <row r="573" spans="2:46" ht="13.5" customHeight="1" thickBot="1" x14ac:dyDescent="0.2">
      <c r="B573" s="293" t="s">
        <v>178</v>
      </c>
      <c r="C573" s="25" t="s">
        <v>32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71"/>
      <c r="T573" s="293" t="s">
        <v>178</v>
      </c>
      <c r="U573" s="25" t="s">
        <v>32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3" t="s">
        <v>178</v>
      </c>
      <c r="AM573" s="119" t="str">
        <f t="shared" si="17"/>
        <v/>
      </c>
      <c r="AN573" s="95" t="str">
        <f t="shared" si="17"/>
        <v/>
      </c>
      <c r="AO573" s="95" t="str">
        <f t="shared" si="17"/>
        <v/>
      </c>
      <c r="AP573" s="95" t="str">
        <f t="shared" si="17"/>
        <v/>
      </c>
      <c r="AQ573" s="120" t="str">
        <f t="shared" si="17"/>
        <v/>
      </c>
      <c r="AR573" s="37"/>
      <c r="AS573" s="233"/>
      <c r="AT573" s="37"/>
    </row>
    <row r="574" spans="2:46" ht="13.5" customHeight="1" x14ac:dyDescent="0.15">
      <c r="B574" s="294"/>
      <c r="C574" s="27" t="s">
        <v>33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71"/>
      <c r="T574" s="294"/>
      <c r="U574" s="27" t="s">
        <v>33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4"/>
      <c r="AM574" s="86" t="str">
        <f t="shared" si="17"/>
        <v/>
      </c>
      <c r="AN574" s="121" t="str">
        <f t="shared" si="17"/>
        <v/>
      </c>
      <c r="AO574" s="121" t="str">
        <f t="shared" si="17"/>
        <v/>
      </c>
      <c r="AP574" s="121" t="str">
        <f t="shared" si="17"/>
        <v/>
      </c>
      <c r="AQ574" s="87" t="str">
        <f t="shared" si="17"/>
        <v/>
      </c>
      <c r="AR574" s="37"/>
      <c r="AS574" s="233"/>
      <c r="AT574" s="37"/>
    </row>
    <row r="575" spans="2:46" ht="13.5" customHeight="1" x14ac:dyDescent="0.15">
      <c r="B575" s="294"/>
      <c r="C575" s="27" t="s">
        <v>34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71"/>
      <c r="T575" s="294"/>
      <c r="U575" s="27" t="s">
        <v>34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4"/>
      <c r="AM575" s="86" t="str">
        <f t="shared" si="17"/>
        <v/>
      </c>
      <c r="AN575" s="121" t="str">
        <f t="shared" si="17"/>
        <v/>
      </c>
      <c r="AO575" s="121" t="str">
        <f t="shared" si="17"/>
        <v/>
      </c>
      <c r="AP575" s="121" t="str">
        <f t="shared" si="17"/>
        <v/>
      </c>
      <c r="AQ575" s="87" t="str">
        <f t="shared" si="17"/>
        <v/>
      </c>
      <c r="AR575" s="37"/>
      <c r="AS575" s="233"/>
      <c r="AT575" s="37"/>
    </row>
    <row r="576" spans="2:46" ht="13.5" customHeight="1" x14ac:dyDescent="0.15">
      <c r="B576" s="294"/>
      <c r="C576" s="27" t="s">
        <v>36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71"/>
      <c r="T576" s="294"/>
      <c r="U576" s="27" t="s">
        <v>36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4"/>
      <c r="AM576" s="86" t="str">
        <f t="shared" si="17"/>
        <v/>
      </c>
      <c r="AN576" s="121" t="str">
        <f t="shared" si="17"/>
        <v/>
      </c>
      <c r="AO576" s="121" t="str">
        <f t="shared" si="17"/>
        <v/>
      </c>
      <c r="AP576" s="121" t="str">
        <f t="shared" si="17"/>
        <v/>
      </c>
      <c r="AQ576" s="87" t="str">
        <f t="shared" si="17"/>
        <v/>
      </c>
      <c r="AR576" s="37"/>
      <c r="AS576" s="233"/>
      <c r="AT576" s="37"/>
    </row>
    <row r="577" spans="2:46" ht="13.5" customHeight="1" thickBot="1" x14ac:dyDescent="0.2">
      <c r="B577" s="295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71"/>
      <c r="T577" s="295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5"/>
      <c r="AM577" s="122" t="str">
        <f t="shared" si="17"/>
        <v/>
      </c>
      <c r="AN577" s="123" t="str">
        <f t="shared" si="17"/>
        <v/>
      </c>
      <c r="AO577" s="123" t="str">
        <f t="shared" si="17"/>
        <v/>
      </c>
      <c r="AP577" s="123" t="str">
        <f t="shared" si="17"/>
        <v/>
      </c>
      <c r="AQ577" s="124" t="str">
        <f t="shared" si="17"/>
        <v/>
      </c>
      <c r="AR577" s="37"/>
      <c r="AS577" s="233"/>
      <c r="AT577" s="37"/>
    </row>
    <row r="578" spans="2:46" ht="13.5" customHeight="1" thickBot="1" x14ac:dyDescent="0.2">
      <c r="B578" s="293" t="s">
        <v>179</v>
      </c>
      <c r="C578" s="25" t="s">
        <v>32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71"/>
      <c r="T578" s="293" t="s">
        <v>179</v>
      </c>
      <c r="U578" s="25" t="s">
        <v>32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3" t="s">
        <v>179</v>
      </c>
      <c r="AM578" s="119" t="str">
        <f t="shared" si="17"/>
        <v/>
      </c>
      <c r="AN578" s="95" t="str">
        <f t="shared" si="17"/>
        <v/>
      </c>
      <c r="AO578" s="95" t="str">
        <f t="shared" si="17"/>
        <v/>
      </c>
      <c r="AP578" s="95" t="str">
        <f t="shared" si="17"/>
        <v/>
      </c>
      <c r="AQ578" s="120" t="str">
        <f t="shared" si="17"/>
        <v/>
      </c>
      <c r="AR578" s="37"/>
      <c r="AS578" s="233"/>
      <c r="AT578" s="37"/>
    </row>
    <row r="579" spans="2:46" ht="13.5" customHeight="1" x14ac:dyDescent="0.15">
      <c r="B579" s="294"/>
      <c r="C579" s="27" t="s">
        <v>33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71"/>
      <c r="T579" s="294"/>
      <c r="U579" s="27" t="s">
        <v>33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4"/>
      <c r="AM579" s="86" t="str">
        <f t="shared" si="17"/>
        <v/>
      </c>
      <c r="AN579" s="121" t="str">
        <f t="shared" si="17"/>
        <v/>
      </c>
      <c r="AO579" s="121" t="str">
        <f t="shared" si="17"/>
        <v/>
      </c>
      <c r="AP579" s="121" t="str">
        <f t="shared" si="17"/>
        <v/>
      </c>
      <c r="AQ579" s="87" t="str">
        <f t="shared" si="17"/>
        <v/>
      </c>
      <c r="AR579" s="37"/>
      <c r="AS579" s="233"/>
      <c r="AT579" s="37"/>
    </row>
    <row r="580" spans="2:46" ht="13.5" customHeight="1" x14ac:dyDescent="0.15">
      <c r="B580" s="294"/>
      <c r="C580" s="27" t="s">
        <v>34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71"/>
      <c r="T580" s="294"/>
      <c r="U580" s="27" t="s">
        <v>34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4"/>
      <c r="AM580" s="86" t="str">
        <f t="shared" si="17"/>
        <v/>
      </c>
      <c r="AN580" s="121" t="str">
        <f t="shared" si="17"/>
        <v/>
      </c>
      <c r="AO580" s="121" t="str">
        <f t="shared" si="17"/>
        <v/>
      </c>
      <c r="AP580" s="121" t="str">
        <f t="shared" si="17"/>
        <v/>
      </c>
      <c r="AQ580" s="87" t="str">
        <f t="shared" si="17"/>
        <v/>
      </c>
      <c r="AR580" s="37"/>
      <c r="AS580" s="233"/>
      <c r="AT580" s="37"/>
    </row>
    <row r="581" spans="2:46" ht="13.5" customHeight="1" x14ac:dyDescent="0.15">
      <c r="B581" s="294"/>
      <c r="C581" s="27" t="s">
        <v>36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71"/>
      <c r="T581" s="294"/>
      <c r="U581" s="27" t="s">
        <v>36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4"/>
      <c r="AM581" s="86" t="str">
        <f t="shared" si="17"/>
        <v/>
      </c>
      <c r="AN581" s="121" t="str">
        <f t="shared" si="17"/>
        <v/>
      </c>
      <c r="AO581" s="121" t="str">
        <f t="shared" si="17"/>
        <v/>
      </c>
      <c r="AP581" s="121" t="str">
        <f t="shared" si="17"/>
        <v/>
      </c>
      <c r="AQ581" s="87" t="str">
        <f t="shared" si="17"/>
        <v/>
      </c>
      <c r="AR581" s="37"/>
      <c r="AS581" s="233"/>
      <c r="AT581" s="37"/>
    </row>
    <row r="582" spans="2:46" ht="13.5" customHeight="1" thickBot="1" x14ac:dyDescent="0.2">
      <c r="B582" s="295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71"/>
      <c r="T582" s="295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5"/>
      <c r="AM582" s="122" t="str">
        <f t="shared" si="17"/>
        <v/>
      </c>
      <c r="AN582" s="123" t="str">
        <f t="shared" si="17"/>
        <v/>
      </c>
      <c r="AO582" s="123" t="str">
        <f t="shared" si="17"/>
        <v/>
      </c>
      <c r="AP582" s="123" t="str">
        <f t="shared" si="17"/>
        <v/>
      </c>
      <c r="AQ582" s="124" t="str">
        <f t="shared" si="17"/>
        <v/>
      </c>
      <c r="AR582" s="37"/>
      <c r="AS582" s="233"/>
      <c r="AT582" s="37"/>
    </row>
    <row r="583" spans="2:46" ht="13.5" customHeight="1" thickBot="1" x14ac:dyDescent="0.2">
      <c r="B583" s="293" t="s">
        <v>180</v>
      </c>
      <c r="C583" s="25" t="s">
        <v>32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71"/>
      <c r="T583" s="293" t="s">
        <v>180</v>
      </c>
      <c r="U583" s="25" t="s">
        <v>32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3" t="s">
        <v>180</v>
      </c>
      <c r="AM583" s="119" t="str">
        <f t="shared" si="17"/>
        <v/>
      </c>
      <c r="AN583" s="95" t="str">
        <f t="shared" si="17"/>
        <v/>
      </c>
      <c r="AO583" s="95" t="str">
        <f t="shared" si="17"/>
        <v/>
      </c>
      <c r="AP583" s="95" t="str">
        <f t="shared" si="17"/>
        <v/>
      </c>
      <c r="AQ583" s="120" t="str">
        <f t="shared" si="17"/>
        <v/>
      </c>
      <c r="AR583" s="37"/>
      <c r="AS583" s="233"/>
      <c r="AT583" s="37"/>
    </row>
    <row r="584" spans="2:46" ht="13.5" customHeight="1" x14ac:dyDescent="0.15">
      <c r="B584" s="294"/>
      <c r="C584" s="27" t="s">
        <v>33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71"/>
      <c r="T584" s="294"/>
      <c r="U584" s="27" t="s">
        <v>33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4"/>
      <c r="AM584" s="86" t="str">
        <f t="shared" si="17"/>
        <v/>
      </c>
      <c r="AN584" s="121" t="str">
        <f t="shared" si="17"/>
        <v/>
      </c>
      <c r="AO584" s="121" t="str">
        <f t="shared" si="17"/>
        <v/>
      </c>
      <c r="AP584" s="121" t="str">
        <f t="shared" si="17"/>
        <v/>
      </c>
      <c r="AQ584" s="87" t="str">
        <f t="shared" si="17"/>
        <v/>
      </c>
      <c r="AR584" s="37"/>
      <c r="AS584" s="233"/>
      <c r="AT584" s="37"/>
    </row>
    <row r="585" spans="2:46" ht="13.5" customHeight="1" x14ac:dyDescent="0.15">
      <c r="B585" s="294"/>
      <c r="C585" s="27" t="s">
        <v>34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71"/>
      <c r="T585" s="294"/>
      <c r="U585" s="27" t="s">
        <v>34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4"/>
      <c r="AM585" s="86" t="str">
        <f t="shared" si="17"/>
        <v/>
      </c>
      <c r="AN585" s="121" t="str">
        <f t="shared" si="17"/>
        <v/>
      </c>
      <c r="AO585" s="121" t="str">
        <f t="shared" si="17"/>
        <v/>
      </c>
      <c r="AP585" s="121" t="str">
        <f t="shared" si="17"/>
        <v/>
      </c>
      <c r="AQ585" s="87" t="str">
        <f t="shared" si="17"/>
        <v/>
      </c>
      <c r="AR585" s="37"/>
      <c r="AS585" s="233"/>
      <c r="AT585" s="37"/>
    </row>
    <row r="586" spans="2:46" ht="13.5" customHeight="1" x14ac:dyDescent="0.15">
      <c r="B586" s="294"/>
      <c r="C586" s="27" t="s">
        <v>36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71"/>
      <c r="T586" s="294"/>
      <c r="U586" s="27" t="s">
        <v>36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4"/>
      <c r="AM586" s="86" t="str">
        <f t="shared" si="17"/>
        <v/>
      </c>
      <c r="AN586" s="121" t="str">
        <f t="shared" si="17"/>
        <v/>
      </c>
      <c r="AO586" s="121" t="str">
        <f t="shared" si="17"/>
        <v/>
      </c>
      <c r="AP586" s="121" t="str">
        <f t="shared" si="17"/>
        <v/>
      </c>
      <c r="AQ586" s="87" t="str">
        <f t="shared" si="17"/>
        <v/>
      </c>
      <c r="AR586" s="37"/>
      <c r="AS586" s="233"/>
      <c r="AT586" s="37"/>
    </row>
    <row r="587" spans="2:46" ht="13.5" customHeight="1" thickBot="1" x14ac:dyDescent="0.2">
      <c r="B587" s="295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71"/>
      <c r="T587" s="295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5"/>
      <c r="AM587" s="122" t="str">
        <f t="shared" si="17"/>
        <v/>
      </c>
      <c r="AN587" s="123" t="str">
        <f t="shared" si="17"/>
        <v/>
      </c>
      <c r="AO587" s="123" t="str">
        <f t="shared" si="17"/>
        <v/>
      </c>
      <c r="AP587" s="123" t="str">
        <f t="shared" si="17"/>
        <v/>
      </c>
      <c r="AQ587" s="124" t="str">
        <f t="shared" si="17"/>
        <v/>
      </c>
      <c r="AR587" s="37"/>
      <c r="AS587" s="233"/>
      <c r="AT587" s="37"/>
    </row>
    <row r="588" spans="2:46" ht="13.5" customHeight="1" thickBot="1" x14ac:dyDescent="0.2">
      <c r="B588" s="293" t="s">
        <v>181</v>
      </c>
      <c r="C588" s="25" t="s">
        <v>32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71"/>
      <c r="T588" s="293" t="s">
        <v>181</v>
      </c>
      <c r="U588" s="25" t="s">
        <v>32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3" t="s">
        <v>181</v>
      </c>
      <c r="AM588" s="119" t="str">
        <f t="shared" si="17"/>
        <v/>
      </c>
      <c r="AN588" s="95" t="str">
        <f t="shared" si="17"/>
        <v/>
      </c>
      <c r="AO588" s="95" t="str">
        <f t="shared" si="17"/>
        <v/>
      </c>
      <c r="AP588" s="95" t="str">
        <f t="shared" si="17"/>
        <v/>
      </c>
      <c r="AQ588" s="120" t="str">
        <f t="shared" si="17"/>
        <v/>
      </c>
      <c r="AR588" s="37"/>
      <c r="AS588" s="233"/>
      <c r="AT588" s="37"/>
    </row>
    <row r="589" spans="2:46" ht="13.5" customHeight="1" x14ac:dyDescent="0.15">
      <c r="B589" s="294"/>
      <c r="C589" s="27" t="s">
        <v>33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71"/>
      <c r="T589" s="294"/>
      <c r="U589" s="27" t="s">
        <v>33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4"/>
      <c r="AM589" s="86" t="str">
        <f t="shared" si="17"/>
        <v/>
      </c>
      <c r="AN589" s="121" t="str">
        <f t="shared" si="17"/>
        <v/>
      </c>
      <c r="AO589" s="121" t="str">
        <f t="shared" si="17"/>
        <v/>
      </c>
      <c r="AP589" s="121" t="str">
        <f t="shared" si="17"/>
        <v/>
      </c>
      <c r="AQ589" s="87" t="str">
        <f t="shared" si="17"/>
        <v/>
      </c>
      <c r="AR589" s="37"/>
      <c r="AS589" s="233"/>
      <c r="AT589" s="37"/>
    </row>
    <row r="590" spans="2:46" ht="13.5" customHeight="1" x14ac:dyDescent="0.15">
      <c r="B590" s="294"/>
      <c r="C590" s="27" t="s">
        <v>34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71"/>
      <c r="T590" s="294"/>
      <c r="U590" s="27" t="s">
        <v>34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4"/>
      <c r="AM590" s="86" t="str">
        <f t="shared" si="17"/>
        <v/>
      </c>
      <c r="AN590" s="121" t="str">
        <f t="shared" si="17"/>
        <v/>
      </c>
      <c r="AO590" s="121" t="str">
        <f t="shared" si="17"/>
        <v/>
      </c>
      <c r="AP590" s="121" t="str">
        <f t="shared" si="17"/>
        <v/>
      </c>
      <c r="AQ590" s="87" t="str">
        <f t="shared" si="17"/>
        <v/>
      </c>
      <c r="AR590" s="37"/>
      <c r="AS590" s="233"/>
      <c r="AT590" s="37"/>
    </row>
    <row r="591" spans="2:46" ht="13.5" customHeight="1" x14ac:dyDescent="0.15">
      <c r="B591" s="294"/>
      <c r="C591" s="27" t="s">
        <v>36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71"/>
      <c r="T591" s="294"/>
      <c r="U591" s="27" t="s">
        <v>36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4"/>
      <c r="AM591" s="86" t="str">
        <f t="shared" si="17"/>
        <v/>
      </c>
      <c r="AN591" s="121" t="str">
        <f t="shared" si="17"/>
        <v/>
      </c>
      <c r="AO591" s="121" t="str">
        <f t="shared" si="17"/>
        <v/>
      </c>
      <c r="AP591" s="121" t="str">
        <f t="shared" si="17"/>
        <v/>
      </c>
      <c r="AQ591" s="87" t="str">
        <f t="shared" si="17"/>
        <v/>
      </c>
      <c r="AR591" s="37"/>
      <c r="AS591" s="233"/>
      <c r="AT591" s="37"/>
    </row>
    <row r="592" spans="2:46" ht="13.5" customHeight="1" thickBot="1" x14ac:dyDescent="0.2">
      <c r="B592" s="295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71"/>
      <c r="T592" s="295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5"/>
      <c r="AM592" s="122" t="str">
        <f t="shared" si="17"/>
        <v/>
      </c>
      <c r="AN592" s="123" t="str">
        <f t="shared" si="17"/>
        <v/>
      </c>
      <c r="AO592" s="123" t="str">
        <f t="shared" si="17"/>
        <v/>
      </c>
      <c r="AP592" s="123" t="str">
        <f t="shared" si="17"/>
        <v/>
      </c>
      <c r="AQ592" s="124" t="str">
        <f t="shared" si="17"/>
        <v/>
      </c>
      <c r="AR592" s="37"/>
      <c r="AS592" s="233"/>
      <c r="AT592" s="37"/>
    </row>
    <row r="593" spans="2:46" ht="13.5" customHeight="1" thickBot="1" x14ac:dyDescent="0.2">
      <c r="B593" s="293" t="s">
        <v>182</v>
      </c>
      <c r="C593" s="25" t="s">
        <v>32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71"/>
      <c r="T593" s="293" t="s">
        <v>182</v>
      </c>
      <c r="U593" s="25" t="s">
        <v>32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3" t="s">
        <v>182</v>
      </c>
      <c r="AM593" s="119" t="str">
        <f t="shared" si="17"/>
        <v/>
      </c>
      <c r="AN593" s="95" t="str">
        <f t="shared" si="17"/>
        <v/>
      </c>
      <c r="AO593" s="95" t="str">
        <f t="shared" si="17"/>
        <v/>
      </c>
      <c r="AP593" s="95" t="str">
        <f t="shared" si="17"/>
        <v/>
      </c>
      <c r="AQ593" s="120" t="str">
        <f t="shared" si="17"/>
        <v/>
      </c>
      <c r="AR593" s="37"/>
      <c r="AS593" s="233"/>
      <c r="AT593" s="37"/>
    </row>
    <row r="594" spans="2:46" ht="13.5" customHeight="1" x14ac:dyDescent="0.15">
      <c r="B594" s="294"/>
      <c r="C594" s="27" t="s">
        <v>33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71"/>
      <c r="T594" s="294"/>
      <c r="U594" s="27" t="s">
        <v>33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4"/>
      <c r="AM594" s="86" t="str">
        <f t="shared" si="17"/>
        <v/>
      </c>
      <c r="AN594" s="121" t="str">
        <f t="shared" si="17"/>
        <v/>
      </c>
      <c r="AO594" s="121" t="str">
        <f t="shared" si="17"/>
        <v/>
      </c>
      <c r="AP594" s="121" t="str">
        <f t="shared" si="17"/>
        <v/>
      </c>
      <c r="AQ594" s="87" t="str">
        <f t="shared" si="17"/>
        <v/>
      </c>
      <c r="AR594" s="37"/>
      <c r="AS594" s="233"/>
      <c r="AT594" s="37"/>
    </row>
    <row r="595" spans="2:46" ht="13.5" customHeight="1" x14ac:dyDescent="0.15">
      <c r="B595" s="294"/>
      <c r="C595" s="27" t="s">
        <v>34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71"/>
      <c r="T595" s="294"/>
      <c r="U595" s="27" t="s">
        <v>34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4"/>
      <c r="AM595" s="86" t="str">
        <f t="shared" si="17"/>
        <v/>
      </c>
      <c r="AN595" s="121" t="str">
        <f t="shared" si="17"/>
        <v/>
      </c>
      <c r="AO595" s="121" t="str">
        <f t="shared" si="17"/>
        <v/>
      </c>
      <c r="AP595" s="121" t="str">
        <f t="shared" si="17"/>
        <v/>
      </c>
      <c r="AQ595" s="87" t="str">
        <f t="shared" si="17"/>
        <v/>
      </c>
      <c r="AR595" s="37"/>
      <c r="AS595" s="233"/>
      <c r="AT595" s="37"/>
    </row>
    <row r="596" spans="2:46" ht="13.5" customHeight="1" x14ac:dyDescent="0.15">
      <c r="B596" s="294"/>
      <c r="C596" s="27" t="s">
        <v>36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71"/>
      <c r="T596" s="294"/>
      <c r="U596" s="27" t="s">
        <v>36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4"/>
      <c r="AM596" s="86" t="str">
        <f t="shared" ref="AM596:AQ637" si="18">IF(OR(X596="",F596=""),"",X596-F596)</f>
        <v/>
      </c>
      <c r="AN596" s="121" t="str">
        <f t="shared" si="18"/>
        <v/>
      </c>
      <c r="AO596" s="121" t="str">
        <f t="shared" si="18"/>
        <v/>
      </c>
      <c r="AP596" s="121" t="str">
        <f t="shared" si="18"/>
        <v/>
      </c>
      <c r="AQ596" s="87" t="str">
        <f t="shared" si="18"/>
        <v/>
      </c>
      <c r="AR596" s="37"/>
      <c r="AS596" s="233"/>
      <c r="AT596" s="37"/>
    </row>
    <row r="597" spans="2:46" ht="13.5" customHeight="1" thickBot="1" x14ac:dyDescent="0.2">
      <c r="B597" s="295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71"/>
      <c r="T597" s="295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5"/>
      <c r="AM597" s="122" t="str">
        <f t="shared" si="18"/>
        <v/>
      </c>
      <c r="AN597" s="123" t="str">
        <f t="shared" si="18"/>
        <v/>
      </c>
      <c r="AO597" s="123" t="str">
        <f t="shared" si="18"/>
        <v/>
      </c>
      <c r="AP597" s="123" t="str">
        <f t="shared" si="18"/>
        <v/>
      </c>
      <c r="AQ597" s="124" t="str">
        <f t="shared" si="18"/>
        <v/>
      </c>
      <c r="AR597" s="37"/>
      <c r="AS597" s="233"/>
      <c r="AT597" s="37"/>
    </row>
    <row r="598" spans="2:46" ht="13.5" customHeight="1" thickBot="1" x14ac:dyDescent="0.2">
      <c r="B598" s="293" t="s">
        <v>183</v>
      </c>
      <c r="C598" s="25" t="s">
        <v>32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71"/>
      <c r="T598" s="293" t="s">
        <v>183</v>
      </c>
      <c r="U598" s="25" t="s">
        <v>32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3" t="s">
        <v>183</v>
      </c>
      <c r="AM598" s="119" t="str">
        <f t="shared" si="18"/>
        <v/>
      </c>
      <c r="AN598" s="95" t="str">
        <f t="shared" si="18"/>
        <v/>
      </c>
      <c r="AO598" s="95" t="str">
        <f t="shared" si="18"/>
        <v/>
      </c>
      <c r="AP598" s="95" t="str">
        <f t="shared" si="18"/>
        <v/>
      </c>
      <c r="AQ598" s="120" t="str">
        <f t="shared" si="18"/>
        <v/>
      </c>
      <c r="AR598" s="37"/>
      <c r="AS598" s="233"/>
      <c r="AT598" s="37"/>
    </row>
    <row r="599" spans="2:46" ht="13.5" customHeight="1" x14ac:dyDescent="0.15">
      <c r="B599" s="294"/>
      <c r="C599" s="27" t="s">
        <v>33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71"/>
      <c r="T599" s="294"/>
      <c r="U599" s="27" t="s">
        <v>33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4"/>
      <c r="AM599" s="86" t="str">
        <f t="shared" si="18"/>
        <v/>
      </c>
      <c r="AN599" s="121" t="str">
        <f t="shared" si="18"/>
        <v/>
      </c>
      <c r="AO599" s="121" t="str">
        <f t="shared" si="18"/>
        <v/>
      </c>
      <c r="AP599" s="121" t="str">
        <f t="shared" si="18"/>
        <v/>
      </c>
      <c r="AQ599" s="87" t="str">
        <f t="shared" si="18"/>
        <v/>
      </c>
      <c r="AR599" s="37"/>
      <c r="AS599" s="233"/>
      <c r="AT599" s="37"/>
    </row>
    <row r="600" spans="2:46" ht="13.5" customHeight="1" x14ac:dyDescent="0.15">
      <c r="B600" s="294"/>
      <c r="C600" s="27" t="s">
        <v>34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71"/>
      <c r="T600" s="294"/>
      <c r="U600" s="27" t="s">
        <v>34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4"/>
      <c r="AM600" s="86" t="str">
        <f t="shared" si="18"/>
        <v/>
      </c>
      <c r="AN600" s="121" t="str">
        <f t="shared" si="18"/>
        <v/>
      </c>
      <c r="AO600" s="121" t="str">
        <f t="shared" si="18"/>
        <v/>
      </c>
      <c r="AP600" s="121" t="str">
        <f t="shared" si="18"/>
        <v/>
      </c>
      <c r="AQ600" s="87" t="str">
        <f t="shared" si="18"/>
        <v/>
      </c>
      <c r="AR600" s="37"/>
      <c r="AS600" s="233"/>
      <c r="AT600" s="37"/>
    </row>
    <row r="601" spans="2:46" ht="13.5" customHeight="1" x14ac:dyDescent="0.15">
      <c r="B601" s="294"/>
      <c r="C601" s="27" t="s">
        <v>36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71"/>
      <c r="T601" s="294"/>
      <c r="U601" s="27" t="s">
        <v>36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4"/>
      <c r="AM601" s="86" t="str">
        <f t="shared" si="18"/>
        <v/>
      </c>
      <c r="AN601" s="121" t="str">
        <f t="shared" si="18"/>
        <v/>
      </c>
      <c r="AO601" s="121" t="str">
        <f t="shared" si="18"/>
        <v/>
      </c>
      <c r="AP601" s="121" t="str">
        <f t="shared" si="18"/>
        <v/>
      </c>
      <c r="AQ601" s="87" t="str">
        <f t="shared" si="18"/>
        <v/>
      </c>
      <c r="AR601" s="37"/>
      <c r="AS601" s="233"/>
      <c r="AT601" s="37"/>
    </row>
    <row r="602" spans="2:46" ht="13.5" customHeight="1" thickBot="1" x14ac:dyDescent="0.2">
      <c r="B602" s="295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71"/>
      <c r="T602" s="295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5"/>
      <c r="AM602" s="122" t="str">
        <f t="shared" si="18"/>
        <v/>
      </c>
      <c r="AN602" s="123" t="str">
        <f t="shared" si="18"/>
        <v/>
      </c>
      <c r="AO602" s="123" t="str">
        <f t="shared" si="18"/>
        <v/>
      </c>
      <c r="AP602" s="123" t="str">
        <f t="shared" si="18"/>
        <v/>
      </c>
      <c r="AQ602" s="124" t="str">
        <f t="shared" si="18"/>
        <v/>
      </c>
      <c r="AR602" s="37"/>
      <c r="AS602" s="233"/>
      <c r="AT602" s="37"/>
    </row>
    <row r="603" spans="2:46" ht="13.5" customHeight="1" thickBot="1" x14ac:dyDescent="0.2">
      <c r="B603" s="293" t="s">
        <v>184</v>
      </c>
      <c r="C603" s="25" t="s">
        <v>32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71"/>
      <c r="T603" s="293" t="s">
        <v>184</v>
      </c>
      <c r="U603" s="25" t="s">
        <v>32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3" t="s">
        <v>184</v>
      </c>
      <c r="AM603" s="119" t="str">
        <f t="shared" si="18"/>
        <v/>
      </c>
      <c r="AN603" s="95" t="str">
        <f t="shared" si="18"/>
        <v/>
      </c>
      <c r="AO603" s="95" t="str">
        <f t="shared" si="18"/>
        <v/>
      </c>
      <c r="AP603" s="95" t="str">
        <f t="shared" si="18"/>
        <v/>
      </c>
      <c r="AQ603" s="120" t="str">
        <f t="shared" si="18"/>
        <v/>
      </c>
      <c r="AR603" s="37"/>
      <c r="AS603" s="233"/>
      <c r="AT603" s="37"/>
    </row>
    <row r="604" spans="2:46" ht="13.5" customHeight="1" x14ac:dyDescent="0.15">
      <c r="B604" s="294"/>
      <c r="C604" s="27" t="s">
        <v>33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71"/>
      <c r="T604" s="294"/>
      <c r="U604" s="27" t="s">
        <v>33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4"/>
      <c r="AM604" s="86" t="str">
        <f t="shared" si="18"/>
        <v/>
      </c>
      <c r="AN604" s="121" t="str">
        <f t="shared" si="18"/>
        <v/>
      </c>
      <c r="AO604" s="121" t="str">
        <f t="shared" si="18"/>
        <v/>
      </c>
      <c r="AP604" s="121" t="str">
        <f t="shared" si="18"/>
        <v/>
      </c>
      <c r="AQ604" s="87" t="str">
        <f t="shared" si="18"/>
        <v/>
      </c>
      <c r="AR604" s="37"/>
      <c r="AS604" s="233"/>
      <c r="AT604" s="37"/>
    </row>
    <row r="605" spans="2:46" ht="13.5" customHeight="1" x14ac:dyDescent="0.15">
      <c r="B605" s="294"/>
      <c r="C605" s="27" t="s">
        <v>34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71"/>
      <c r="T605" s="294"/>
      <c r="U605" s="27" t="s">
        <v>34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4"/>
      <c r="AM605" s="86" t="str">
        <f t="shared" si="18"/>
        <v/>
      </c>
      <c r="AN605" s="121" t="str">
        <f t="shared" si="18"/>
        <v/>
      </c>
      <c r="AO605" s="121" t="str">
        <f t="shared" si="18"/>
        <v/>
      </c>
      <c r="AP605" s="121" t="str">
        <f t="shared" si="18"/>
        <v/>
      </c>
      <c r="AQ605" s="87" t="str">
        <f t="shared" si="18"/>
        <v/>
      </c>
      <c r="AR605" s="37"/>
      <c r="AS605" s="233"/>
      <c r="AT605" s="37"/>
    </row>
    <row r="606" spans="2:46" ht="13.5" customHeight="1" x14ac:dyDescent="0.15">
      <c r="B606" s="294"/>
      <c r="C606" s="27" t="s">
        <v>36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71"/>
      <c r="T606" s="294"/>
      <c r="U606" s="27" t="s">
        <v>36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4"/>
      <c r="AM606" s="86" t="str">
        <f t="shared" si="18"/>
        <v/>
      </c>
      <c r="AN606" s="121" t="str">
        <f t="shared" si="18"/>
        <v/>
      </c>
      <c r="AO606" s="121" t="str">
        <f t="shared" si="18"/>
        <v/>
      </c>
      <c r="AP606" s="121" t="str">
        <f t="shared" si="18"/>
        <v/>
      </c>
      <c r="AQ606" s="87" t="str">
        <f t="shared" si="18"/>
        <v/>
      </c>
      <c r="AR606" s="37"/>
      <c r="AS606" s="233"/>
      <c r="AT606" s="37"/>
    </row>
    <row r="607" spans="2:46" ht="13.5" customHeight="1" thickBot="1" x14ac:dyDescent="0.2">
      <c r="B607" s="295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71"/>
      <c r="T607" s="295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5"/>
      <c r="AM607" s="122" t="str">
        <f t="shared" si="18"/>
        <v/>
      </c>
      <c r="AN607" s="123" t="str">
        <f t="shared" si="18"/>
        <v/>
      </c>
      <c r="AO607" s="123" t="str">
        <f t="shared" si="18"/>
        <v/>
      </c>
      <c r="AP607" s="123" t="str">
        <f t="shared" si="18"/>
        <v/>
      </c>
      <c r="AQ607" s="124" t="str">
        <f t="shared" si="18"/>
        <v/>
      </c>
      <c r="AR607" s="37"/>
      <c r="AS607" s="233"/>
      <c r="AT607" s="37"/>
    </row>
    <row r="608" spans="2:46" ht="13.5" customHeight="1" thickBot="1" x14ac:dyDescent="0.2">
      <c r="B608" s="293" t="s">
        <v>185</v>
      </c>
      <c r="C608" s="25" t="s">
        <v>32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71"/>
      <c r="T608" s="293" t="s">
        <v>185</v>
      </c>
      <c r="U608" s="25" t="s">
        <v>32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3" t="s">
        <v>185</v>
      </c>
      <c r="AM608" s="119" t="str">
        <f t="shared" si="18"/>
        <v/>
      </c>
      <c r="AN608" s="95" t="str">
        <f t="shared" si="18"/>
        <v/>
      </c>
      <c r="AO608" s="95" t="str">
        <f t="shared" si="18"/>
        <v/>
      </c>
      <c r="AP608" s="95" t="str">
        <f t="shared" si="18"/>
        <v/>
      </c>
      <c r="AQ608" s="120" t="str">
        <f t="shared" si="18"/>
        <v/>
      </c>
      <c r="AR608" s="37"/>
      <c r="AS608" s="233"/>
      <c r="AT608" s="37"/>
    </row>
    <row r="609" spans="2:46" ht="13.5" customHeight="1" x14ac:dyDescent="0.15">
      <c r="B609" s="294"/>
      <c r="C609" s="27" t="s">
        <v>33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71"/>
      <c r="T609" s="294"/>
      <c r="U609" s="27" t="s">
        <v>33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4"/>
      <c r="AM609" s="86" t="str">
        <f t="shared" si="18"/>
        <v/>
      </c>
      <c r="AN609" s="121" t="str">
        <f t="shared" si="18"/>
        <v/>
      </c>
      <c r="AO609" s="121" t="str">
        <f t="shared" si="18"/>
        <v/>
      </c>
      <c r="AP609" s="121" t="str">
        <f t="shared" si="18"/>
        <v/>
      </c>
      <c r="AQ609" s="87" t="str">
        <f t="shared" si="18"/>
        <v/>
      </c>
      <c r="AR609" s="37"/>
      <c r="AS609" s="233"/>
      <c r="AT609" s="37"/>
    </row>
    <row r="610" spans="2:46" ht="13.5" customHeight="1" x14ac:dyDescent="0.15">
      <c r="B610" s="294"/>
      <c r="C610" s="27" t="s">
        <v>34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71"/>
      <c r="T610" s="294"/>
      <c r="U610" s="27" t="s">
        <v>34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4"/>
      <c r="AM610" s="86" t="str">
        <f t="shared" si="18"/>
        <v/>
      </c>
      <c r="AN610" s="121" t="str">
        <f t="shared" si="18"/>
        <v/>
      </c>
      <c r="AO610" s="121" t="str">
        <f t="shared" si="18"/>
        <v/>
      </c>
      <c r="AP610" s="121" t="str">
        <f t="shared" si="18"/>
        <v/>
      </c>
      <c r="AQ610" s="87" t="str">
        <f t="shared" si="18"/>
        <v/>
      </c>
      <c r="AR610" s="37"/>
      <c r="AS610" s="233"/>
      <c r="AT610" s="37"/>
    </row>
    <row r="611" spans="2:46" ht="13.5" customHeight="1" x14ac:dyDescent="0.15">
      <c r="B611" s="294"/>
      <c r="C611" s="27" t="s">
        <v>36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71"/>
      <c r="T611" s="294"/>
      <c r="U611" s="27" t="s">
        <v>36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4"/>
      <c r="AM611" s="86" t="str">
        <f t="shared" si="18"/>
        <v/>
      </c>
      <c r="AN611" s="121" t="str">
        <f t="shared" si="18"/>
        <v/>
      </c>
      <c r="AO611" s="121" t="str">
        <f t="shared" si="18"/>
        <v/>
      </c>
      <c r="AP611" s="121" t="str">
        <f t="shared" si="18"/>
        <v/>
      </c>
      <c r="AQ611" s="87" t="str">
        <f t="shared" si="18"/>
        <v/>
      </c>
      <c r="AR611" s="37"/>
      <c r="AS611" s="233"/>
      <c r="AT611" s="37"/>
    </row>
    <row r="612" spans="2:46" ht="13.5" customHeight="1" thickBot="1" x14ac:dyDescent="0.2">
      <c r="B612" s="295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71"/>
      <c r="T612" s="295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5"/>
      <c r="AM612" s="122" t="str">
        <f t="shared" si="18"/>
        <v/>
      </c>
      <c r="AN612" s="123" t="str">
        <f t="shared" si="18"/>
        <v/>
      </c>
      <c r="AO612" s="123" t="str">
        <f t="shared" si="18"/>
        <v/>
      </c>
      <c r="AP612" s="123" t="str">
        <f t="shared" si="18"/>
        <v/>
      </c>
      <c r="AQ612" s="124" t="str">
        <f t="shared" si="18"/>
        <v/>
      </c>
      <c r="AR612" s="37"/>
      <c r="AS612" s="233"/>
      <c r="AT612" s="37"/>
    </row>
    <row r="613" spans="2:46" ht="13.5" customHeight="1" thickBot="1" x14ac:dyDescent="0.2">
      <c r="B613" s="293" t="s">
        <v>186</v>
      </c>
      <c r="C613" s="25" t="s">
        <v>32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71"/>
      <c r="T613" s="293" t="s">
        <v>186</v>
      </c>
      <c r="U613" s="25" t="s">
        <v>32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3" t="s">
        <v>186</v>
      </c>
      <c r="AM613" s="119" t="str">
        <f t="shared" si="18"/>
        <v/>
      </c>
      <c r="AN613" s="95" t="str">
        <f t="shared" si="18"/>
        <v/>
      </c>
      <c r="AO613" s="95" t="str">
        <f t="shared" si="18"/>
        <v/>
      </c>
      <c r="AP613" s="95" t="str">
        <f t="shared" si="18"/>
        <v/>
      </c>
      <c r="AQ613" s="120" t="str">
        <f t="shared" si="18"/>
        <v/>
      </c>
      <c r="AR613" s="37"/>
      <c r="AS613" s="233"/>
      <c r="AT613" s="37"/>
    </row>
    <row r="614" spans="2:46" ht="13.5" customHeight="1" x14ac:dyDescent="0.15">
      <c r="B614" s="294"/>
      <c r="C614" s="27" t="s">
        <v>33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71"/>
      <c r="T614" s="294"/>
      <c r="U614" s="27" t="s">
        <v>33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4"/>
      <c r="AM614" s="86" t="str">
        <f t="shared" si="18"/>
        <v/>
      </c>
      <c r="AN614" s="121" t="str">
        <f t="shared" si="18"/>
        <v/>
      </c>
      <c r="AO614" s="121" t="str">
        <f t="shared" si="18"/>
        <v/>
      </c>
      <c r="AP614" s="121" t="str">
        <f t="shared" si="18"/>
        <v/>
      </c>
      <c r="AQ614" s="87" t="str">
        <f t="shared" si="18"/>
        <v/>
      </c>
      <c r="AR614" s="37"/>
      <c r="AS614" s="233"/>
      <c r="AT614" s="37"/>
    </row>
    <row r="615" spans="2:46" ht="13.5" customHeight="1" x14ac:dyDescent="0.15">
      <c r="B615" s="294"/>
      <c r="C615" s="27" t="s">
        <v>34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71"/>
      <c r="T615" s="294"/>
      <c r="U615" s="27" t="s">
        <v>34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4"/>
      <c r="AM615" s="86" t="str">
        <f t="shared" si="18"/>
        <v/>
      </c>
      <c r="AN615" s="121" t="str">
        <f t="shared" si="18"/>
        <v/>
      </c>
      <c r="AO615" s="121" t="str">
        <f t="shared" si="18"/>
        <v/>
      </c>
      <c r="AP615" s="121" t="str">
        <f t="shared" si="18"/>
        <v/>
      </c>
      <c r="AQ615" s="87" t="str">
        <f t="shared" si="18"/>
        <v/>
      </c>
      <c r="AR615" s="37"/>
      <c r="AS615" s="233"/>
      <c r="AT615" s="37"/>
    </row>
    <row r="616" spans="2:46" ht="13.5" customHeight="1" x14ac:dyDescent="0.15">
      <c r="B616" s="294"/>
      <c r="C616" s="27" t="s">
        <v>36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71"/>
      <c r="T616" s="294"/>
      <c r="U616" s="27" t="s">
        <v>36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4"/>
      <c r="AM616" s="86" t="str">
        <f t="shared" si="18"/>
        <v/>
      </c>
      <c r="AN616" s="121" t="str">
        <f t="shared" si="18"/>
        <v/>
      </c>
      <c r="AO616" s="121" t="str">
        <f t="shared" si="18"/>
        <v/>
      </c>
      <c r="AP616" s="121" t="str">
        <f t="shared" si="18"/>
        <v/>
      </c>
      <c r="AQ616" s="87" t="str">
        <f t="shared" si="18"/>
        <v/>
      </c>
      <c r="AR616" s="37"/>
      <c r="AS616" s="233"/>
      <c r="AT616" s="37"/>
    </row>
    <row r="617" spans="2:46" ht="13.5" customHeight="1" thickBot="1" x14ac:dyDescent="0.2">
      <c r="B617" s="295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71"/>
      <c r="T617" s="295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5"/>
      <c r="AM617" s="122" t="str">
        <f t="shared" si="18"/>
        <v/>
      </c>
      <c r="AN617" s="123" t="str">
        <f t="shared" si="18"/>
        <v/>
      </c>
      <c r="AO617" s="123" t="str">
        <f t="shared" si="18"/>
        <v/>
      </c>
      <c r="AP617" s="123" t="str">
        <f t="shared" si="18"/>
        <v/>
      </c>
      <c r="AQ617" s="124" t="str">
        <f t="shared" si="18"/>
        <v/>
      </c>
      <c r="AR617" s="37"/>
      <c r="AS617" s="233"/>
      <c r="AT617" s="37"/>
    </row>
    <row r="618" spans="2:46" ht="13.5" customHeight="1" thickBot="1" x14ac:dyDescent="0.2">
      <c r="B618" s="293" t="s">
        <v>187</v>
      </c>
      <c r="C618" s="25" t="s">
        <v>32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71"/>
      <c r="T618" s="293" t="s">
        <v>187</v>
      </c>
      <c r="U618" s="25" t="s">
        <v>32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3" t="s">
        <v>187</v>
      </c>
      <c r="AM618" s="119" t="str">
        <f t="shared" si="18"/>
        <v/>
      </c>
      <c r="AN618" s="95" t="str">
        <f t="shared" si="18"/>
        <v/>
      </c>
      <c r="AO618" s="95" t="str">
        <f t="shared" si="18"/>
        <v/>
      </c>
      <c r="AP618" s="95" t="str">
        <f t="shared" si="18"/>
        <v/>
      </c>
      <c r="AQ618" s="120" t="str">
        <f t="shared" si="18"/>
        <v/>
      </c>
      <c r="AR618" s="37"/>
      <c r="AS618" s="233"/>
      <c r="AT618" s="37"/>
    </row>
    <row r="619" spans="2:46" ht="13.5" customHeight="1" x14ac:dyDescent="0.15">
      <c r="B619" s="294"/>
      <c r="C619" s="27" t="s">
        <v>33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71"/>
      <c r="T619" s="294"/>
      <c r="U619" s="27" t="s">
        <v>33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4"/>
      <c r="AM619" s="86" t="str">
        <f t="shared" si="18"/>
        <v/>
      </c>
      <c r="AN619" s="121" t="str">
        <f t="shared" si="18"/>
        <v/>
      </c>
      <c r="AO619" s="121" t="str">
        <f t="shared" si="18"/>
        <v/>
      </c>
      <c r="AP619" s="121" t="str">
        <f t="shared" si="18"/>
        <v/>
      </c>
      <c r="AQ619" s="87" t="str">
        <f t="shared" si="18"/>
        <v/>
      </c>
      <c r="AR619" s="37"/>
      <c r="AS619" s="233"/>
      <c r="AT619" s="37"/>
    </row>
    <row r="620" spans="2:46" ht="13.5" customHeight="1" x14ac:dyDescent="0.15">
      <c r="B620" s="294"/>
      <c r="C620" s="27" t="s">
        <v>34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71"/>
      <c r="T620" s="294"/>
      <c r="U620" s="27" t="s">
        <v>34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4"/>
      <c r="AM620" s="86" t="str">
        <f t="shared" si="18"/>
        <v/>
      </c>
      <c r="AN620" s="121" t="str">
        <f t="shared" si="18"/>
        <v/>
      </c>
      <c r="AO620" s="121" t="str">
        <f t="shared" si="18"/>
        <v/>
      </c>
      <c r="AP620" s="121" t="str">
        <f t="shared" si="18"/>
        <v/>
      </c>
      <c r="AQ620" s="87" t="str">
        <f t="shared" si="18"/>
        <v/>
      </c>
      <c r="AR620" s="37"/>
      <c r="AS620" s="233"/>
      <c r="AT620" s="37"/>
    </row>
    <row r="621" spans="2:46" ht="13.5" customHeight="1" x14ac:dyDescent="0.15">
      <c r="B621" s="294"/>
      <c r="C621" s="27" t="s">
        <v>36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71"/>
      <c r="T621" s="294"/>
      <c r="U621" s="27" t="s">
        <v>36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4"/>
      <c r="AM621" s="86" t="str">
        <f t="shared" si="18"/>
        <v/>
      </c>
      <c r="AN621" s="121" t="str">
        <f t="shared" si="18"/>
        <v/>
      </c>
      <c r="AO621" s="121" t="str">
        <f t="shared" si="18"/>
        <v/>
      </c>
      <c r="AP621" s="121" t="str">
        <f t="shared" si="18"/>
        <v/>
      </c>
      <c r="AQ621" s="87" t="str">
        <f t="shared" si="18"/>
        <v/>
      </c>
      <c r="AR621" s="37"/>
      <c r="AS621" s="233"/>
      <c r="AT621" s="37"/>
    </row>
    <row r="622" spans="2:46" ht="13.5" customHeight="1" thickBot="1" x14ac:dyDescent="0.2">
      <c r="B622" s="295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71"/>
      <c r="T622" s="295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5"/>
      <c r="AM622" s="122" t="str">
        <f t="shared" si="18"/>
        <v/>
      </c>
      <c r="AN622" s="123" t="str">
        <f t="shared" si="18"/>
        <v/>
      </c>
      <c r="AO622" s="123" t="str">
        <f t="shared" si="18"/>
        <v/>
      </c>
      <c r="AP622" s="123" t="str">
        <f t="shared" si="18"/>
        <v/>
      </c>
      <c r="AQ622" s="124" t="str">
        <f t="shared" si="18"/>
        <v/>
      </c>
      <c r="AR622" s="37"/>
      <c r="AS622" s="233"/>
      <c r="AT622" s="37"/>
    </row>
    <row r="623" spans="2:46" ht="13.5" customHeight="1" thickBot="1" x14ac:dyDescent="0.2">
      <c r="B623" s="293" t="s">
        <v>188</v>
      </c>
      <c r="C623" s="25" t="s">
        <v>32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71"/>
      <c r="T623" s="293" t="s">
        <v>188</v>
      </c>
      <c r="U623" s="25" t="s">
        <v>32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3" t="s">
        <v>188</v>
      </c>
      <c r="AM623" s="119" t="str">
        <f t="shared" si="18"/>
        <v/>
      </c>
      <c r="AN623" s="95" t="str">
        <f t="shared" si="18"/>
        <v/>
      </c>
      <c r="AO623" s="95" t="str">
        <f t="shared" si="18"/>
        <v/>
      </c>
      <c r="AP623" s="95" t="str">
        <f t="shared" si="18"/>
        <v/>
      </c>
      <c r="AQ623" s="120" t="str">
        <f t="shared" si="18"/>
        <v/>
      </c>
      <c r="AR623" s="37"/>
      <c r="AS623" s="233"/>
      <c r="AT623" s="37"/>
    </row>
    <row r="624" spans="2:46" ht="13.5" customHeight="1" x14ac:dyDescent="0.15">
      <c r="B624" s="294"/>
      <c r="C624" s="27" t="s">
        <v>33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71"/>
      <c r="T624" s="294"/>
      <c r="U624" s="27" t="s">
        <v>33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4"/>
      <c r="AM624" s="86" t="str">
        <f t="shared" si="18"/>
        <v/>
      </c>
      <c r="AN624" s="121" t="str">
        <f t="shared" si="18"/>
        <v/>
      </c>
      <c r="AO624" s="121" t="str">
        <f t="shared" si="18"/>
        <v/>
      </c>
      <c r="AP624" s="121" t="str">
        <f t="shared" si="18"/>
        <v/>
      </c>
      <c r="AQ624" s="87" t="str">
        <f t="shared" si="18"/>
        <v/>
      </c>
      <c r="AR624" s="37"/>
      <c r="AS624" s="233"/>
      <c r="AT624" s="37"/>
    </row>
    <row r="625" spans="2:46" ht="13.5" customHeight="1" x14ac:dyDescent="0.15">
      <c r="B625" s="294"/>
      <c r="C625" s="27" t="s">
        <v>34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71"/>
      <c r="T625" s="294"/>
      <c r="U625" s="27" t="s">
        <v>34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4"/>
      <c r="AM625" s="86" t="str">
        <f t="shared" si="18"/>
        <v/>
      </c>
      <c r="AN625" s="121" t="str">
        <f t="shared" si="18"/>
        <v/>
      </c>
      <c r="AO625" s="121" t="str">
        <f t="shared" si="18"/>
        <v/>
      </c>
      <c r="AP625" s="121" t="str">
        <f t="shared" si="18"/>
        <v/>
      </c>
      <c r="AQ625" s="87" t="str">
        <f t="shared" si="18"/>
        <v/>
      </c>
      <c r="AR625" s="37"/>
      <c r="AS625" s="233"/>
      <c r="AT625" s="37"/>
    </row>
    <row r="626" spans="2:46" ht="13.5" customHeight="1" x14ac:dyDescent="0.15">
      <c r="B626" s="294"/>
      <c r="C626" s="27" t="s">
        <v>36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71"/>
      <c r="T626" s="294"/>
      <c r="U626" s="27" t="s">
        <v>36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4"/>
      <c r="AM626" s="86" t="str">
        <f t="shared" si="18"/>
        <v/>
      </c>
      <c r="AN626" s="121" t="str">
        <f t="shared" si="18"/>
        <v/>
      </c>
      <c r="AO626" s="121" t="str">
        <f t="shared" si="18"/>
        <v/>
      </c>
      <c r="AP626" s="121" t="str">
        <f t="shared" si="18"/>
        <v/>
      </c>
      <c r="AQ626" s="87" t="str">
        <f t="shared" si="18"/>
        <v/>
      </c>
      <c r="AR626" s="37"/>
      <c r="AS626" s="233"/>
      <c r="AT626" s="37"/>
    </row>
    <row r="627" spans="2:46" ht="13.5" customHeight="1" thickBot="1" x14ac:dyDescent="0.2">
      <c r="B627" s="295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71"/>
      <c r="T627" s="295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5"/>
      <c r="AM627" s="122" t="str">
        <f t="shared" si="18"/>
        <v/>
      </c>
      <c r="AN627" s="123" t="str">
        <f t="shared" si="18"/>
        <v/>
      </c>
      <c r="AO627" s="123" t="str">
        <f t="shared" si="18"/>
        <v/>
      </c>
      <c r="AP627" s="123" t="str">
        <f t="shared" si="18"/>
        <v/>
      </c>
      <c r="AQ627" s="124" t="str">
        <f t="shared" si="18"/>
        <v/>
      </c>
      <c r="AR627" s="37"/>
      <c r="AS627" s="233"/>
      <c r="AT627" s="37"/>
    </row>
    <row r="628" spans="2:46" ht="13.5" customHeight="1" thickBot="1" x14ac:dyDescent="0.2">
      <c r="B628" s="293" t="s">
        <v>189</v>
      </c>
      <c r="C628" s="25" t="s">
        <v>32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71"/>
      <c r="T628" s="293" t="s">
        <v>189</v>
      </c>
      <c r="U628" s="25" t="s">
        <v>32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3" t="s">
        <v>189</v>
      </c>
      <c r="AM628" s="119" t="str">
        <f t="shared" si="18"/>
        <v/>
      </c>
      <c r="AN628" s="95" t="str">
        <f t="shared" si="18"/>
        <v/>
      </c>
      <c r="AO628" s="95" t="str">
        <f t="shared" si="18"/>
        <v/>
      </c>
      <c r="AP628" s="95" t="str">
        <f t="shared" si="18"/>
        <v/>
      </c>
      <c r="AQ628" s="120" t="str">
        <f t="shared" si="18"/>
        <v/>
      </c>
      <c r="AR628" s="37"/>
      <c r="AS628" s="233"/>
      <c r="AT628" s="37"/>
    </row>
    <row r="629" spans="2:46" ht="13.5" customHeight="1" x14ac:dyDescent="0.15">
      <c r="B629" s="294"/>
      <c r="C629" s="27" t="s">
        <v>33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71"/>
      <c r="T629" s="294"/>
      <c r="U629" s="27" t="s">
        <v>33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4"/>
      <c r="AM629" s="86" t="str">
        <f t="shared" si="18"/>
        <v/>
      </c>
      <c r="AN629" s="121" t="str">
        <f t="shared" si="18"/>
        <v/>
      </c>
      <c r="AO629" s="121" t="str">
        <f t="shared" si="18"/>
        <v/>
      </c>
      <c r="AP629" s="121" t="str">
        <f t="shared" si="18"/>
        <v/>
      </c>
      <c r="AQ629" s="87" t="str">
        <f t="shared" si="18"/>
        <v/>
      </c>
      <c r="AR629" s="37"/>
      <c r="AS629" s="233"/>
      <c r="AT629" s="37"/>
    </row>
    <row r="630" spans="2:46" ht="13.5" customHeight="1" x14ac:dyDescent="0.15">
      <c r="B630" s="294"/>
      <c r="C630" s="27" t="s">
        <v>34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71"/>
      <c r="T630" s="294"/>
      <c r="U630" s="27" t="s">
        <v>34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4"/>
      <c r="AM630" s="86" t="str">
        <f t="shared" si="18"/>
        <v/>
      </c>
      <c r="AN630" s="121" t="str">
        <f t="shared" si="18"/>
        <v/>
      </c>
      <c r="AO630" s="121" t="str">
        <f t="shared" si="18"/>
        <v/>
      </c>
      <c r="AP630" s="121" t="str">
        <f t="shared" si="18"/>
        <v/>
      </c>
      <c r="AQ630" s="87" t="str">
        <f t="shared" si="18"/>
        <v/>
      </c>
      <c r="AR630" s="37"/>
      <c r="AS630" s="233"/>
      <c r="AT630" s="37"/>
    </row>
    <row r="631" spans="2:46" ht="13.5" customHeight="1" x14ac:dyDescent="0.15">
      <c r="B631" s="294"/>
      <c r="C631" s="27" t="s">
        <v>36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71"/>
      <c r="T631" s="294"/>
      <c r="U631" s="27" t="s">
        <v>36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4"/>
      <c r="AM631" s="86" t="str">
        <f t="shared" si="18"/>
        <v/>
      </c>
      <c r="AN631" s="121" t="str">
        <f t="shared" si="18"/>
        <v/>
      </c>
      <c r="AO631" s="121" t="str">
        <f t="shared" si="18"/>
        <v/>
      </c>
      <c r="AP631" s="121" t="str">
        <f t="shared" si="18"/>
        <v/>
      </c>
      <c r="AQ631" s="87" t="str">
        <f t="shared" si="18"/>
        <v/>
      </c>
      <c r="AR631" s="37"/>
      <c r="AS631" s="233"/>
      <c r="AT631" s="37"/>
    </row>
    <row r="632" spans="2:46" ht="13.5" customHeight="1" thickBot="1" x14ac:dyDescent="0.2">
      <c r="B632" s="295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71"/>
      <c r="T632" s="295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5"/>
      <c r="AM632" s="122" t="str">
        <f t="shared" si="18"/>
        <v/>
      </c>
      <c r="AN632" s="123" t="str">
        <f t="shared" si="18"/>
        <v/>
      </c>
      <c r="AO632" s="123" t="str">
        <f t="shared" si="18"/>
        <v/>
      </c>
      <c r="AP632" s="123" t="str">
        <f t="shared" si="18"/>
        <v/>
      </c>
      <c r="AQ632" s="124" t="str">
        <f t="shared" si="18"/>
        <v/>
      </c>
      <c r="AR632" s="37"/>
      <c r="AS632" s="233"/>
      <c r="AT632" s="37"/>
    </row>
    <row r="633" spans="2:46" ht="13.5" customHeight="1" thickBot="1" x14ac:dyDescent="0.2">
      <c r="B633" s="293" t="s">
        <v>190</v>
      </c>
      <c r="C633" s="25" t="s">
        <v>32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71"/>
      <c r="T633" s="293" t="s">
        <v>190</v>
      </c>
      <c r="U633" s="25" t="s">
        <v>32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3" t="s">
        <v>190</v>
      </c>
      <c r="AM633" s="119" t="str">
        <f t="shared" si="18"/>
        <v/>
      </c>
      <c r="AN633" s="95" t="str">
        <f t="shared" si="18"/>
        <v/>
      </c>
      <c r="AO633" s="95" t="str">
        <f t="shared" si="18"/>
        <v/>
      </c>
      <c r="AP633" s="95" t="str">
        <f t="shared" si="18"/>
        <v/>
      </c>
      <c r="AQ633" s="120" t="str">
        <f t="shared" si="18"/>
        <v/>
      </c>
      <c r="AR633" s="37"/>
      <c r="AS633" s="233"/>
      <c r="AT633" s="37"/>
    </row>
    <row r="634" spans="2:46" ht="13.5" customHeight="1" x14ac:dyDescent="0.15">
      <c r="B634" s="294"/>
      <c r="C634" s="27" t="s">
        <v>33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71"/>
      <c r="T634" s="294"/>
      <c r="U634" s="27" t="s">
        <v>33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4"/>
      <c r="AM634" s="86" t="str">
        <f t="shared" si="18"/>
        <v/>
      </c>
      <c r="AN634" s="121" t="str">
        <f t="shared" si="18"/>
        <v/>
      </c>
      <c r="AO634" s="121" t="str">
        <f t="shared" si="18"/>
        <v/>
      </c>
      <c r="AP634" s="121" t="str">
        <f t="shared" si="18"/>
        <v/>
      </c>
      <c r="AQ634" s="87" t="str">
        <f t="shared" si="18"/>
        <v/>
      </c>
      <c r="AR634" s="37"/>
      <c r="AS634" s="233"/>
      <c r="AT634" s="37"/>
    </row>
    <row r="635" spans="2:46" ht="13.5" customHeight="1" x14ac:dyDescent="0.15">
      <c r="B635" s="294"/>
      <c r="C635" s="27" t="s">
        <v>34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71"/>
      <c r="T635" s="294"/>
      <c r="U635" s="27" t="s">
        <v>34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4"/>
      <c r="AM635" s="86" t="str">
        <f t="shared" si="18"/>
        <v/>
      </c>
      <c r="AN635" s="121" t="str">
        <f t="shared" si="18"/>
        <v/>
      </c>
      <c r="AO635" s="121" t="str">
        <f t="shared" si="18"/>
        <v/>
      </c>
      <c r="AP635" s="121" t="str">
        <f t="shared" si="18"/>
        <v/>
      </c>
      <c r="AQ635" s="87" t="str">
        <f t="shared" si="18"/>
        <v/>
      </c>
      <c r="AR635" s="37"/>
      <c r="AS635" s="233"/>
      <c r="AT635" s="37"/>
    </row>
    <row r="636" spans="2:46" ht="13.5" customHeight="1" x14ac:dyDescent="0.15">
      <c r="B636" s="294"/>
      <c r="C636" s="27" t="s">
        <v>36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71"/>
      <c r="T636" s="294"/>
      <c r="U636" s="27" t="s">
        <v>36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4"/>
      <c r="AM636" s="86" t="str">
        <f t="shared" si="18"/>
        <v/>
      </c>
      <c r="AN636" s="121" t="str">
        <f t="shared" si="18"/>
        <v/>
      </c>
      <c r="AO636" s="121" t="str">
        <f t="shared" si="18"/>
        <v/>
      </c>
      <c r="AP636" s="121" t="str">
        <f t="shared" si="18"/>
        <v/>
      </c>
      <c r="AQ636" s="87" t="str">
        <f t="shared" si="18"/>
        <v/>
      </c>
      <c r="AR636" s="37"/>
      <c r="AS636" s="233"/>
      <c r="AT636" s="37"/>
    </row>
    <row r="637" spans="2:46" ht="13.5" customHeight="1" thickBot="1" x14ac:dyDescent="0.2">
      <c r="B637" s="295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71"/>
      <c r="T637" s="295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5"/>
      <c r="AM637" s="122" t="str">
        <f t="shared" si="18"/>
        <v/>
      </c>
      <c r="AN637" s="123" t="str">
        <f t="shared" si="18"/>
        <v/>
      </c>
      <c r="AO637" s="123" t="str">
        <f t="shared" si="18"/>
        <v/>
      </c>
      <c r="AP637" s="123" t="str">
        <f t="shared" si="18"/>
        <v/>
      </c>
      <c r="AQ637" s="124" t="str">
        <f t="shared" si="18"/>
        <v/>
      </c>
      <c r="AR637" s="37"/>
      <c r="AS637" s="233"/>
      <c r="AT637" s="37"/>
    </row>
    <row r="638" spans="2:46" ht="13.5" customHeight="1" thickBot="1" x14ac:dyDescent="0.2">
      <c r="B638" s="271"/>
      <c r="C638" s="271"/>
      <c r="D638" s="271"/>
      <c r="E638" s="271"/>
      <c r="F638" s="271"/>
      <c r="G638" s="271"/>
      <c r="H638" s="271"/>
      <c r="I638" s="271"/>
      <c r="J638" s="271"/>
      <c r="K638" s="271"/>
      <c r="L638" s="271"/>
      <c r="M638" s="271"/>
      <c r="N638" s="271"/>
      <c r="O638" s="249"/>
      <c r="P638" s="271"/>
      <c r="Q638" s="271"/>
      <c r="R638" s="91"/>
      <c r="S638" s="271"/>
      <c r="T638" s="271"/>
      <c r="U638" s="271"/>
      <c r="V638" s="271"/>
      <c r="W638" s="271"/>
      <c r="X638" s="271"/>
      <c r="Y638" s="271"/>
      <c r="Z638" s="271"/>
      <c r="AA638" s="271"/>
      <c r="AB638" s="271"/>
      <c r="AC638" s="271"/>
      <c r="AD638" s="271"/>
      <c r="AE638" s="271"/>
      <c r="AF638" s="271"/>
      <c r="AG638" s="249"/>
      <c r="AH638" s="271"/>
      <c r="AI638" s="271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49</v>
      </c>
      <c r="G639" s="203" t="s">
        <v>49</v>
      </c>
      <c r="H639" s="203" t="s">
        <v>49</v>
      </c>
      <c r="I639" s="203" t="s">
        <v>49</v>
      </c>
      <c r="J639" s="203" t="s">
        <v>49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49</v>
      </c>
      <c r="Y639" s="203" t="s">
        <v>49</v>
      </c>
      <c r="Z639" s="203" t="s">
        <v>49</v>
      </c>
      <c r="AA639" s="203" t="s">
        <v>49</v>
      </c>
      <c r="AB639" s="203" t="s">
        <v>49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28</v>
      </c>
      <c r="G640" s="249" t="s">
        <v>39</v>
      </c>
      <c r="H640" s="249" t="s">
        <v>42</v>
      </c>
      <c r="I640" s="249" t="s">
        <v>45</v>
      </c>
      <c r="J640" s="249" t="s">
        <v>55</v>
      </c>
      <c r="R640" s="105"/>
      <c r="T640" s="140"/>
      <c r="U640" s="199"/>
      <c r="V640" s="8"/>
      <c r="W640" s="231"/>
      <c r="X640" s="90" t="s">
        <v>28</v>
      </c>
      <c r="Y640" s="249" t="s">
        <v>39</v>
      </c>
      <c r="Z640" s="249" t="s">
        <v>42</v>
      </c>
      <c r="AA640" s="249" t="s">
        <v>45</v>
      </c>
      <c r="AB640" s="249" t="s">
        <v>55</v>
      </c>
      <c r="AC640" s="12"/>
      <c r="AD640" s="12"/>
      <c r="AE640" s="12"/>
      <c r="AF640" s="12"/>
      <c r="AH640" s="12"/>
      <c r="AI640" s="13"/>
      <c r="AJ640" s="105"/>
    </row>
    <row r="641" spans="2:36" ht="12.6" thickBot="1" x14ac:dyDescent="0.2">
      <c r="B641" s="293" t="s">
        <v>191</v>
      </c>
      <c r="C641" s="25" t="s">
        <v>32</v>
      </c>
      <c r="D641" s="106"/>
      <c r="E641" s="261"/>
      <c r="F641" s="135">
        <f t="shared" ref="F641:J644" si="1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34.106518999999999</v>
      </c>
      <c r="G641" s="135">
        <f t="shared" si="19"/>
        <v>38.191673999999999</v>
      </c>
      <c r="H641" s="135">
        <f t="shared" si="19"/>
        <v>0.98438376000000005</v>
      </c>
      <c r="I641" s="135">
        <f t="shared" si="19"/>
        <v>0.98938331999999996</v>
      </c>
      <c r="J641" s="135">
        <f t="shared" si="19"/>
        <v>2.1115511999999999E-2</v>
      </c>
      <c r="K641" s="109"/>
      <c r="L641" s="109"/>
      <c r="M641" s="109"/>
      <c r="N641" s="109"/>
      <c r="O641" s="262"/>
      <c r="P641" s="109"/>
      <c r="Q641" s="110"/>
      <c r="R641" s="111"/>
      <c r="T641" s="293" t="s">
        <v>191</v>
      </c>
      <c r="U641" s="25" t="s">
        <v>32</v>
      </c>
      <c r="V641" s="106"/>
      <c r="W641" s="261"/>
      <c r="X641" s="135">
        <f t="shared" ref="X641:AB644" si="2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35.687666</v>
      </c>
      <c r="Y641" s="135">
        <f t="shared" si="20"/>
        <v>39.969330999999997</v>
      </c>
      <c r="Z641" s="135">
        <f t="shared" si="20"/>
        <v>0.98506362999999997</v>
      </c>
      <c r="AA641" s="135">
        <f t="shared" si="20"/>
        <v>0.99286635999999995</v>
      </c>
      <c r="AB641" s="135">
        <f t="shared" si="20"/>
        <v>1.3407077999999999E-2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4"/>
      <c r="C642" s="27" t="s">
        <v>33</v>
      </c>
      <c r="D642" s="107"/>
      <c r="E642" s="263"/>
      <c r="F642" s="18">
        <f t="shared" si="19"/>
        <v>36.723194999999997</v>
      </c>
      <c r="G642" s="18">
        <f t="shared" si="19"/>
        <v>40.653750000000002</v>
      </c>
      <c r="H642" s="18">
        <f t="shared" si="19"/>
        <v>0.99082736999999999</v>
      </c>
      <c r="I642" s="18">
        <f t="shared" si="19"/>
        <v>0.99077435999999997</v>
      </c>
      <c r="J642" s="18">
        <f t="shared" si="19"/>
        <v>1.3257695E-2</v>
      </c>
      <c r="K642" s="112"/>
      <c r="L642" s="112"/>
      <c r="M642" s="112"/>
      <c r="N642" s="112"/>
      <c r="O642" s="264"/>
      <c r="P642" s="112"/>
      <c r="Q642" s="113"/>
      <c r="R642" s="114"/>
      <c r="T642" s="294"/>
      <c r="U642" s="27" t="s">
        <v>33</v>
      </c>
      <c r="V642" s="107"/>
      <c r="W642" s="263"/>
      <c r="X642" s="18">
        <f t="shared" si="20"/>
        <v>38.838428</v>
      </c>
      <c r="Y642" s="18">
        <f t="shared" si="20"/>
        <v>42.629703999999997</v>
      </c>
      <c r="Z642" s="18">
        <f t="shared" si="20"/>
        <v>0.99137271999999999</v>
      </c>
      <c r="AA642" s="18">
        <f t="shared" si="20"/>
        <v>0.99445004000000004</v>
      </c>
      <c r="AB642" s="18">
        <f t="shared" si="20"/>
        <v>6.6524979999999997E-3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4"/>
      <c r="C643" s="27" t="s">
        <v>34</v>
      </c>
      <c r="D643" s="107"/>
      <c r="E643" s="263"/>
      <c r="F643" s="18">
        <f t="shared" si="19"/>
        <v>38.137932999999997</v>
      </c>
      <c r="G643" s="18">
        <f t="shared" si="19"/>
        <v>42.049900000000001</v>
      </c>
      <c r="H643" s="18">
        <f t="shared" si="19"/>
        <v>0.99272903999999995</v>
      </c>
      <c r="I643" s="18">
        <f t="shared" si="19"/>
        <v>0.99201912999999997</v>
      </c>
      <c r="J643" s="18">
        <f t="shared" si="19"/>
        <v>1.1211609000000001E-2</v>
      </c>
      <c r="K643" s="112"/>
      <c r="L643" s="112"/>
      <c r="M643" s="112"/>
      <c r="N643" s="112"/>
      <c r="O643" s="264"/>
      <c r="P643" s="112"/>
      <c r="Q643" s="113"/>
      <c r="R643" s="114"/>
      <c r="T643" s="294"/>
      <c r="U643" s="27" t="s">
        <v>34</v>
      </c>
      <c r="V643" s="107"/>
      <c r="W643" s="263"/>
      <c r="X643" s="18">
        <f t="shared" si="20"/>
        <v>40.864452999999997</v>
      </c>
      <c r="Y643" s="18">
        <f t="shared" si="20"/>
        <v>44.417274999999997</v>
      </c>
      <c r="Z643" s="18">
        <f t="shared" si="20"/>
        <v>0.99326809999999999</v>
      </c>
      <c r="AA643" s="18">
        <f t="shared" si="20"/>
        <v>0.99591545000000004</v>
      </c>
      <c r="AB643" s="18">
        <f t="shared" si="20"/>
        <v>4.6345639999999999E-3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4"/>
      <c r="C644" s="27" t="s">
        <v>36</v>
      </c>
      <c r="D644" s="107"/>
      <c r="E644" s="263"/>
      <c r="F644" s="18">
        <f t="shared" si="19"/>
        <v>38.919699999999999</v>
      </c>
      <c r="G644" s="18">
        <f t="shared" si="19"/>
        <v>42.860729999999997</v>
      </c>
      <c r="H644" s="18">
        <f t="shared" si="19"/>
        <v>0.99365999000000005</v>
      </c>
      <c r="I644" s="18">
        <f t="shared" si="19"/>
        <v>0.99376503000000005</v>
      </c>
      <c r="J644" s="18">
        <f t="shared" si="19"/>
        <v>1.0484329000000001E-2</v>
      </c>
      <c r="K644" s="112"/>
      <c r="L644" s="112"/>
      <c r="M644" s="112"/>
      <c r="N644" s="112"/>
      <c r="O644" s="264"/>
      <c r="P644" s="112"/>
      <c r="Q644" s="113"/>
      <c r="R644" s="114"/>
      <c r="T644" s="294"/>
      <c r="U644" s="27" t="s">
        <v>36</v>
      </c>
      <c r="V644" s="107"/>
      <c r="W644" s="263"/>
      <c r="X644" s="18">
        <f t="shared" si="20"/>
        <v>42.132139000000002</v>
      </c>
      <c r="Y644" s="18">
        <f t="shared" si="20"/>
        <v>45.578356999999997</v>
      </c>
      <c r="Z644" s="18">
        <f t="shared" si="20"/>
        <v>0.99423717</v>
      </c>
      <c r="AA644" s="18">
        <f t="shared" si="20"/>
        <v>0.99756129999999998</v>
      </c>
      <c r="AB644" s="18">
        <f t="shared" si="20"/>
        <v>3.8204255999999999E-3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5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5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ht="12.6" thickBot="1" x14ac:dyDescent="0.2">
      <c r="B646" s="305" t="s">
        <v>192</v>
      </c>
      <c r="C646" s="25" t="s">
        <v>32</v>
      </c>
      <c r="D646" s="106"/>
      <c r="E646" s="261"/>
      <c r="F646" s="135">
        <f t="shared" ref="F646:J649" si="2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35.068742999999998</v>
      </c>
      <c r="G646" s="135">
        <f t="shared" si="21"/>
        <v>39.205523999999997</v>
      </c>
      <c r="H646" s="135">
        <f t="shared" si="21"/>
        <v>0.98675771999999995</v>
      </c>
      <c r="I646" s="135">
        <f t="shared" si="21"/>
        <v>0.99080957999999997</v>
      </c>
      <c r="J646" s="135">
        <f t="shared" si="21"/>
        <v>2.5996829999999999E-2</v>
      </c>
      <c r="K646" s="109"/>
      <c r="L646" s="109"/>
      <c r="M646" s="109"/>
      <c r="N646" s="109"/>
      <c r="O646" s="262"/>
      <c r="P646" s="109"/>
      <c r="Q646" s="110"/>
      <c r="R646" s="111"/>
      <c r="T646" s="305" t="s">
        <v>192</v>
      </c>
      <c r="U646" s="25" t="s">
        <v>32</v>
      </c>
      <c r="V646" s="106"/>
      <c r="W646" s="261"/>
      <c r="X646" s="135">
        <f t="shared" ref="X646:AB649" si="2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37.083402</v>
      </c>
      <c r="Y646" s="135">
        <f t="shared" si="22"/>
        <v>41.646118999999999</v>
      </c>
      <c r="Z646" s="135">
        <f t="shared" si="22"/>
        <v>0.98736016999999998</v>
      </c>
      <c r="AA646" s="135">
        <f t="shared" si="22"/>
        <v>0.99417960000000005</v>
      </c>
      <c r="AB646" s="135">
        <f t="shared" si="22"/>
        <v>1.8556922999999999E-2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4"/>
      <c r="C647" s="27" t="s">
        <v>33</v>
      </c>
      <c r="D647" s="107"/>
      <c r="E647" s="263"/>
      <c r="F647" s="18">
        <f t="shared" si="21"/>
        <v>37.626984</v>
      </c>
      <c r="G647" s="18">
        <f t="shared" si="21"/>
        <v>41.582005000000002</v>
      </c>
      <c r="H647" s="18">
        <f t="shared" si="21"/>
        <v>0.99220485999999997</v>
      </c>
      <c r="I647" s="18">
        <f t="shared" si="21"/>
        <v>0.99238037000000001</v>
      </c>
      <c r="J647" s="18">
        <f t="shared" si="21"/>
        <v>1.5945088E-2</v>
      </c>
      <c r="K647" s="112"/>
      <c r="L647" s="112"/>
      <c r="M647" s="112"/>
      <c r="N647" s="112"/>
      <c r="O647" s="264"/>
      <c r="P647" s="112"/>
      <c r="Q647" s="113"/>
      <c r="R647" s="114"/>
      <c r="T647" s="294"/>
      <c r="U647" s="27" t="s">
        <v>33</v>
      </c>
      <c r="V647" s="107"/>
      <c r="W647" s="263"/>
      <c r="X647" s="18">
        <f t="shared" si="22"/>
        <v>40.323853</v>
      </c>
      <c r="Y647" s="18">
        <f t="shared" si="22"/>
        <v>44.320163000000001</v>
      </c>
      <c r="Z647" s="18">
        <f t="shared" si="22"/>
        <v>0.99274275000000001</v>
      </c>
      <c r="AA647" s="18">
        <f t="shared" si="22"/>
        <v>0.99589201000000005</v>
      </c>
      <c r="AB647" s="18">
        <f t="shared" si="22"/>
        <v>9.9688220000000004E-3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4"/>
      <c r="C648" s="27" t="s">
        <v>34</v>
      </c>
      <c r="D648" s="107"/>
      <c r="E648" s="263"/>
      <c r="F648" s="18">
        <f t="shared" si="21"/>
        <v>38.909802999999997</v>
      </c>
      <c r="G648" s="18">
        <f t="shared" si="21"/>
        <v>42.802069000000003</v>
      </c>
      <c r="H648" s="18">
        <f t="shared" si="21"/>
        <v>0.99382552000000002</v>
      </c>
      <c r="I648" s="18">
        <f t="shared" si="21"/>
        <v>0.99351319999999999</v>
      </c>
      <c r="J648" s="18">
        <f t="shared" si="21"/>
        <v>1.3191843E-2</v>
      </c>
      <c r="K648" s="112"/>
      <c r="L648" s="112"/>
      <c r="M648" s="112"/>
      <c r="N648" s="112"/>
      <c r="O648" s="264"/>
      <c r="P648" s="112"/>
      <c r="Q648" s="113"/>
      <c r="R648" s="114"/>
      <c r="T648" s="294"/>
      <c r="U648" s="27" t="s">
        <v>34</v>
      </c>
      <c r="V648" s="107"/>
      <c r="W648" s="263"/>
      <c r="X648" s="18">
        <f t="shared" si="22"/>
        <v>41.970775000000003</v>
      </c>
      <c r="Y648" s="18">
        <f t="shared" si="22"/>
        <v>45.609648999999997</v>
      </c>
      <c r="Z648" s="18">
        <f t="shared" si="22"/>
        <v>0.99432891000000001</v>
      </c>
      <c r="AA648" s="18">
        <f t="shared" si="22"/>
        <v>0.99681280000000005</v>
      </c>
      <c r="AB648" s="18">
        <f t="shared" si="22"/>
        <v>7.2017089999999997E-3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4"/>
      <c r="C649" s="27" t="s">
        <v>36</v>
      </c>
      <c r="D649" s="107"/>
      <c r="E649" s="263"/>
      <c r="F649" s="18">
        <f t="shared" si="21"/>
        <v>39.649728000000003</v>
      </c>
      <c r="G649" s="18">
        <f t="shared" si="21"/>
        <v>43.571928</v>
      </c>
      <c r="H649" s="18">
        <f t="shared" si="21"/>
        <v>0.99458504000000003</v>
      </c>
      <c r="I649" s="18">
        <f t="shared" si="21"/>
        <v>0.99695747999999995</v>
      </c>
      <c r="J649" s="18">
        <f t="shared" si="21"/>
        <v>1.225652E-2</v>
      </c>
      <c r="K649" s="112"/>
      <c r="L649" s="112"/>
      <c r="M649" s="112"/>
      <c r="N649" s="112"/>
      <c r="O649" s="264"/>
      <c r="P649" s="112"/>
      <c r="Q649" s="113"/>
      <c r="R649" s="114"/>
      <c r="T649" s="294"/>
      <c r="U649" s="27" t="s">
        <v>36</v>
      </c>
      <c r="V649" s="107"/>
      <c r="W649" s="263"/>
      <c r="X649" s="18">
        <f t="shared" si="22"/>
        <v>43.047181000000002</v>
      </c>
      <c r="Y649" s="18">
        <f t="shared" si="22"/>
        <v>46.455942999999998</v>
      </c>
      <c r="Z649" s="18">
        <f t="shared" si="22"/>
        <v>0.99512882000000003</v>
      </c>
      <c r="AA649" s="18">
        <f t="shared" si="22"/>
        <v>0.99784525000000002</v>
      </c>
      <c r="AB649" s="18">
        <f t="shared" si="22"/>
        <v>5.9117414E-3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5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5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thickBot="1" x14ac:dyDescent="0.2">
      <c r="B651" s="303" t="s">
        <v>193</v>
      </c>
      <c r="C651" s="25" t="s">
        <v>32</v>
      </c>
      <c r="D651" s="106"/>
      <c r="E651" s="261"/>
      <c r="F651" s="135">
        <f t="shared" ref="F651:J654" si="23">F646-F641</f>
        <v>0.96222399999999908</v>
      </c>
      <c r="G651" s="135">
        <f t="shared" si="23"/>
        <v>1.0138499999999979</v>
      </c>
      <c r="H651" s="135">
        <f t="shared" si="23"/>
        <v>2.3739599999998973E-3</v>
      </c>
      <c r="I651" s="135">
        <f t="shared" si="23"/>
        <v>1.4262600000000125E-3</v>
      </c>
      <c r="J651" s="135">
        <f t="shared" si="23"/>
        <v>4.8813179999999991E-3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193</v>
      </c>
      <c r="U651" s="25" t="s">
        <v>32</v>
      </c>
      <c r="V651" s="106"/>
      <c r="W651" s="261"/>
      <c r="X651" s="135">
        <f t="shared" ref="X651:AB654" si="24">X646-X641</f>
        <v>1.3957359999999994</v>
      </c>
      <c r="Y651" s="135">
        <f t="shared" si="24"/>
        <v>1.6767880000000019</v>
      </c>
      <c r="Z651" s="135">
        <f t="shared" si="24"/>
        <v>2.2965400000000136E-3</v>
      </c>
      <c r="AA651" s="135">
        <f t="shared" si="24"/>
        <v>1.3132400000001043E-3</v>
      </c>
      <c r="AB651" s="135">
        <f t="shared" si="24"/>
        <v>5.1498450000000001E-3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4"/>
      <c r="C652" s="27" t="s">
        <v>33</v>
      </c>
      <c r="D652" s="107"/>
      <c r="E652" s="263"/>
      <c r="F652" s="18">
        <f t="shared" si="23"/>
        <v>0.90378900000000328</v>
      </c>
      <c r="G652" s="18">
        <f t="shared" si="23"/>
        <v>0.92825500000000005</v>
      </c>
      <c r="H652" s="18">
        <f t="shared" si="23"/>
        <v>1.3774899999999812E-3</v>
      </c>
      <c r="I652" s="18">
        <f t="shared" si="23"/>
        <v>1.6060100000000466E-3</v>
      </c>
      <c r="J652" s="18">
        <f t="shared" si="23"/>
        <v>2.6873929999999997E-3</v>
      </c>
      <c r="K652" s="112"/>
      <c r="L652" s="112"/>
      <c r="M652" s="112"/>
      <c r="N652" s="112"/>
      <c r="O652" s="264"/>
      <c r="P652" s="112"/>
      <c r="Q652" s="113"/>
      <c r="R652" s="114"/>
      <c r="T652" s="294"/>
      <c r="U652" s="27" t="s">
        <v>33</v>
      </c>
      <c r="V652" s="107"/>
      <c r="W652" s="263"/>
      <c r="X652" s="18">
        <f t="shared" si="24"/>
        <v>1.4854249999999993</v>
      </c>
      <c r="Y652" s="18">
        <f t="shared" si="24"/>
        <v>1.6904590000000042</v>
      </c>
      <c r="Z652" s="18">
        <f t="shared" si="24"/>
        <v>1.3700300000000221E-3</v>
      </c>
      <c r="AA652" s="18">
        <f t="shared" si="24"/>
        <v>1.4419700000000146E-3</v>
      </c>
      <c r="AB652" s="18">
        <f t="shared" si="24"/>
        <v>3.3163240000000007E-3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4"/>
      <c r="C653" s="27" t="s">
        <v>34</v>
      </c>
      <c r="D653" s="107"/>
      <c r="E653" s="263"/>
      <c r="F653" s="18">
        <f t="shared" si="23"/>
        <v>0.77186999999999983</v>
      </c>
      <c r="G653" s="18">
        <f t="shared" si="23"/>
        <v>0.75216900000000209</v>
      </c>
      <c r="H653" s="18">
        <f t="shared" si="23"/>
        <v>1.0964800000000663E-3</v>
      </c>
      <c r="I653" s="18">
        <f t="shared" si="23"/>
        <v>1.494070000000014E-3</v>
      </c>
      <c r="J653" s="18">
        <f t="shared" si="23"/>
        <v>1.9802339999999991E-3</v>
      </c>
      <c r="K653" s="112"/>
      <c r="L653" s="112"/>
      <c r="M653" s="112"/>
      <c r="N653" s="112"/>
      <c r="O653" s="264"/>
      <c r="P653" s="112"/>
      <c r="Q653" s="113"/>
      <c r="R653" s="114"/>
      <c r="T653" s="294"/>
      <c r="U653" s="27" t="s">
        <v>34</v>
      </c>
      <c r="V653" s="107"/>
      <c r="W653" s="263"/>
      <c r="X653" s="18">
        <f t="shared" si="24"/>
        <v>1.1063220000000058</v>
      </c>
      <c r="Y653" s="18">
        <f t="shared" si="24"/>
        <v>1.1923740000000009</v>
      </c>
      <c r="Z653" s="18">
        <f t="shared" si="24"/>
        <v>1.0608100000000231E-3</v>
      </c>
      <c r="AA653" s="18">
        <f t="shared" si="24"/>
        <v>8.9735000000001897E-4</v>
      </c>
      <c r="AB653" s="18">
        <f t="shared" si="24"/>
        <v>2.5671449999999998E-3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4"/>
      <c r="C654" s="27" t="s">
        <v>36</v>
      </c>
      <c r="D654" s="107"/>
      <c r="E654" s="263"/>
      <c r="F654" s="18">
        <f t="shared" si="23"/>
        <v>0.73002800000000434</v>
      </c>
      <c r="G654" s="18">
        <f t="shared" si="23"/>
        <v>0.71119800000000311</v>
      </c>
      <c r="H654" s="18">
        <f t="shared" si="23"/>
        <v>9.2504999999998283E-4</v>
      </c>
      <c r="I654" s="18">
        <f t="shared" si="23"/>
        <v>3.1924499999999023E-3</v>
      </c>
      <c r="J654" s="18">
        <f t="shared" si="23"/>
        <v>1.7721909999999994E-3</v>
      </c>
      <c r="K654" s="112"/>
      <c r="L654" s="112"/>
      <c r="M654" s="112"/>
      <c r="N654" s="112"/>
      <c r="O654" s="264"/>
      <c r="P654" s="112"/>
      <c r="Q654" s="113"/>
      <c r="R654" s="114"/>
      <c r="T654" s="294"/>
      <c r="U654" s="27" t="s">
        <v>36</v>
      </c>
      <c r="V654" s="107"/>
      <c r="W654" s="263"/>
      <c r="X654" s="18">
        <f t="shared" si="24"/>
        <v>0.91504199999999969</v>
      </c>
      <c r="Y654" s="18">
        <f t="shared" si="24"/>
        <v>0.87758600000000087</v>
      </c>
      <c r="Z654" s="18">
        <f t="shared" si="24"/>
        <v>8.9165000000002159E-4</v>
      </c>
      <c r="AA654" s="18">
        <f t="shared" si="24"/>
        <v>2.8395000000003279E-4</v>
      </c>
      <c r="AB654" s="18">
        <f t="shared" si="24"/>
        <v>2.0913158000000001E-3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5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5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301"/>
      <c r="C675" s="271"/>
      <c r="D675" s="271"/>
      <c r="E675" s="90"/>
      <c r="F675" s="157"/>
      <c r="G675" s="157"/>
      <c r="H675" s="157"/>
      <c r="I675" s="90"/>
      <c r="J675" s="90"/>
    </row>
    <row r="676" spans="2:10" x14ac:dyDescent="0.15">
      <c r="B676" s="290"/>
      <c r="C676" s="271"/>
      <c r="D676" s="271"/>
      <c r="E676" s="90"/>
      <c r="F676" s="157"/>
      <c r="G676" s="157"/>
      <c r="H676" s="157"/>
      <c r="I676" s="90"/>
      <c r="J676" s="90"/>
    </row>
    <row r="677" spans="2:10" x14ac:dyDescent="0.15">
      <c r="B677" s="290"/>
      <c r="C677" s="271"/>
      <c r="D677" s="271"/>
      <c r="E677" s="90"/>
      <c r="F677" s="157"/>
      <c r="G677" s="157"/>
      <c r="H677" s="157"/>
      <c r="I677" s="90"/>
      <c r="J677" s="90"/>
    </row>
    <row r="678" spans="2:10" x14ac:dyDescent="0.15">
      <c r="B678" s="290"/>
      <c r="C678" s="271"/>
      <c r="D678" s="271"/>
      <c r="E678" s="90"/>
      <c r="F678" s="157"/>
      <c r="G678" s="157"/>
      <c r="H678" s="157"/>
      <c r="I678" s="90"/>
      <c r="J678" s="90"/>
    </row>
    <row r="679" spans="2:10" x14ac:dyDescent="0.15">
      <c r="B679" s="290"/>
      <c r="C679" s="271"/>
      <c r="D679" s="271"/>
      <c r="E679" s="90"/>
      <c r="F679" s="157"/>
      <c r="G679" s="157"/>
      <c r="H679" s="157"/>
      <c r="I679" s="90"/>
      <c r="J679" s="90"/>
    </row>
    <row r="680" spans="2:10" x14ac:dyDescent="0.15">
      <c r="B680" s="301"/>
      <c r="C680" s="271"/>
      <c r="D680" s="271"/>
      <c r="E680" s="90"/>
      <c r="F680" s="157"/>
      <c r="G680" s="157"/>
      <c r="H680" s="157"/>
      <c r="I680" s="157"/>
      <c r="J680" s="157"/>
    </row>
    <row r="681" spans="2:10" x14ac:dyDescent="0.15">
      <c r="B681" s="290"/>
      <c r="C681" s="271"/>
      <c r="D681" s="271"/>
      <c r="E681" s="90"/>
      <c r="F681" s="157"/>
      <c r="G681" s="157"/>
      <c r="H681" s="157"/>
      <c r="I681" s="157"/>
      <c r="J681" s="157"/>
    </row>
    <row r="682" spans="2:10" x14ac:dyDescent="0.15">
      <c r="B682" s="290"/>
      <c r="C682" s="271"/>
      <c r="D682" s="271"/>
      <c r="E682" s="90"/>
      <c r="F682" s="157"/>
      <c r="G682" s="157"/>
      <c r="H682" s="157"/>
      <c r="I682" s="157"/>
      <c r="J682" s="157"/>
    </row>
    <row r="683" spans="2:10" x14ac:dyDescent="0.15">
      <c r="B683" s="290"/>
      <c r="C683" s="271"/>
      <c r="D683" s="271"/>
      <c r="E683" s="90"/>
      <c r="F683" s="157"/>
      <c r="G683" s="157"/>
      <c r="H683" s="157"/>
      <c r="I683" s="157"/>
      <c r="J683" s="157"/>
    </row>
    <row r="684" spans="2:10" x14ac:dyDescent="0.15">
      <c r="B684" s="290"/>
      <c r="C684" s="271"/>
      <c r="D684" s="271"/>
      <c r="E684" s="90"/>
      <c r="F684" s="157"/>
      <c r="G684" s="157"/>
      <c r="H684" s="157"/>
      <c r="I684" s="157"/>
      <c r="J684" s="157"/>
    </row>
    <row r="685" spans="2:10" x14ac:dyDescent="0.15">
      <c r="B685" s="301"/>
      <c r="C685" s="271"/>
      <c r="D685" s="271"/>
      <c r="E685" s="90"/>
      <c r="F685" s="157"/>
      <c r="G685" s="157"/>
      <c r="H685" s="157"/>
      <c r="I685" s="157"/>
      <c r="J685" s="157"/>
    </row>
    <row r="686" spans="2:10" x14ac:dyDescent="0.15">
      <c r="B686" s="290"/>
      <c r="C686" s="271"/>
      <c r="D686" s="271"/>
      <c r="E686" s="90"/>
      <c r="F686" s="157"/>
      <c r="G686" s="157"/>
      <c r="H686" s="157"/>
      <c r="I686" s="157"/>
      <c r="J686" s="157"/>
    </row>
    <row r="687" spans="2:10" x14ac:dyDescent="0.15">
      <c r="B687" s="290"/>
      <c r="C687" s="271"/>
      <c r="D687" s="271"/>
      <c r="E687" s="90"/>
      <c r="F687" s="157"/>
      <c r="G687" s="157"/>
      <c r="H687" s="157"/>
      <c r="I687" s="157"/>
      <c r="J687" s="157"/>
    </row>
    <row r="688" spans="2:10" x14ac:dyDescent="0.15">
      <c r="B688" s="290"/>
      <c r="C688" s="271"/>
      <c r="D688" s="271"/>
      <c r="E688" s="90"/>
      <c r="F688" s="157"/>
      <c r="G688" s="157"/>
      <c r="H688" s="157"/>
      <c r="I688" s="157"/>
      <c r="J688" s="157"/>
    </row>
    <row r="689" spans="2:10" x14ac:dyDescent="0.15">
      <c r="B689" s="290"/>
      <c r="C689" s="271"/>
      <c r="D689" s="271"/>
      <c r="E689" s="90"/>
      <c r="F689" s="157"/>
      <c r="G689" s="157"/>
      <c r="H689" s="157"/>
      <c r="I689" s="157"/>
      <c r="J689" s="157"/>
    </row>
  </sheetData>
  <mergeCells count="399"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103:AL107"/>
    <mergeCell ref="T138:T142"/>
    <mergeCell ref="T273:T277"/>
    <mergeCell ref="T53:T57"/>
    <mergeCell ref="C31:R31"/>
    <mergeCell ref="T353:T357"/>
    <mergeCell ref="B538:B542"/>
    <mergeCell ref="B598:B602"/>
    <mergeCell ref="B298:B302"/>
    <mergeCell ref="T548:T552"/>
    <mergeCell ref="T593:T597"/>
    <mergeCell ref="T588:T592"/>
    <mergeCell ref="T58:T62"/>
    <mergeCell ref="B78:B8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11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3"/>
      <c r="T2" s="141" t="str">
        <f>$B$2</f>
        <v>breakfast_track</v>
      </c>
      <c r="U2" s="297" t="str">
        <f>CONCATENATE("Summary [ ",'Summary (auto)'!$C$4," ]")</f>
        <v>Summary [ raht-kFractionBits:20 ]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199"/>
      <c r="AL2" s="161" t="str">
        <f>$B$2</f>
        <v>breakfast_track</v>
      </c>
      <c r="AM2" s="302" t="s">
        <v>48</v>
      </c>
      <c r="AN2" s="273"/>
      <c r="AO2" s="273"/>
      <c r="AP2" s="273"/>
      <c r="AQ2" s="298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30</v>
      </c>
      <c r="F3" s="30" t="s">
        <v>49</v>
      </c>
      <c r="G3" s="203" t="s">
        <v>49</v>
      </c>
      <c r="H3" s="203" t="s">
        <v>49</v>
      </c>
      <c r="I3" s="203" t="s">
        <v>49</v>
      </c>
      <c r="J3" s="203" t="s">
        <v>49</v>
      </c>
      <c r="K3" s="203"/>
      <c r="L3" s="203"/>
      <c r="M3" s="203"/>
      <c r="N3" s="203"/>
      <c r="O3" s="235"/>
      <c r="P3" s="304" t="s">
        <v>50</v>
      </c>
      <c r="Q3" s="304" t="s">
        <v>51</v>
      </c>
      <c r="R3" s="310" t="s">
        <v>52</v>
      </c>
      <c r="S3" s="213"/>
      <c r="T3" s="139"/>
      <c r="U3" s="202"/>
      <c r="V3" s="93"/>
      <c r="W3" s="234" t="s">
        <v>30</v>
      </c>
      <c r="X3" s="30" t="s">
        <v>49</v>
      </c>
      <c r="Y3" s="203" t="s">
        <v>49</v>
      </c>
      <c r="Z3" s="203" t="s">
        <v>49</v>
      </c>
      <c r="AA3" s="203" t="s">
        <v>49</v>
      </c>
      <c r="AB3" s="203" t="s">
        <v>49</v>
      </c>
      <c r="AC3" s="203"/>
      <c r="AD3" s="203"/>
      <c r="AE3" s="203"/>
      <c r="AF3" s="203"/>
      <c r="AG3" s="235"/>
      <c r="AH3" s="304" t="s">
        <v>50</v>
      </c>
      <c r="AI3" s="304" t="s">
        <v>51</v>
      </c>
      <c r="AJ3" s="310" t="s">
        <v>52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53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0"/>
      <c r="C4" s="199"/>
      <c r="D4" s="32"/>
      <c r="E4" s="236" t="s">
        <v>54</v>
      </c>
      <c r="F4" s="33" t="s">
        <v>28</v>
      </c>
      <c r="G4" s="237" t="s">
        <v>39</v>
      </c>
      <c r="H4" s="237" t="s">
        <v>42</v>
      </c>
      <c r="I4" s="237" t="s">
        <v>45</v>
      </c>
      <c r="J4" s="237" t="s">
        <v>55</v>
      </c>
      <c r="K4" s="237"/>
      <c r="L4" s="118"/>
      <c r="M4" s="118"/>
      <c r="N4" s="91"/>
      <c r="O4" s="237"/>
      <c r="P4" s="277"/>
      <c r="Q4" s="277"/>
      <c r="R4" s="311"/>
      <c r="S4" s="213"/>
      <c r="T4" s="140"/>
      <c r="U4" s="199"/>
      <c r="V4" s="32"/>
      <c r="W4" s="236" t="s">
        <v>54</v>
      </c>
      <c r="X4" s="33" t="s">
        <v>28</v>
      </c>
      <c r="Y4" s="237" t="s">
        <v>39</v>
      </c>
      <c r="Z4" s="237" t="s">
        <v>42</v>
      </c>
      <c r="AA4" s="237" t="s">
        <v>45</v>
      </c>
      <c r="AB4" s="237" t="s">
        <v>55</v>
      </c>
      <c r="AC4" s="237"/>
      <c r="AD4" s="237"/>
      <c r="AE4" s="237"/>
      <c r="AF4" s="91"/>
      <c r="AG4" s="237"/>
      <c r="AH4" s="277"/>
      <c r="AI4" s="277"/>
      <c r="AJ4" s="311"/>
      <c r="AK4" s="213"/>
      <c r="AL4" s="201"/>
      <c r="AM4" s="90" t="s">
        <v>28</v>
      </c>
      <c r="AN4" s="90" t="s">
        <v>39</v>
      </c>
      <c r="AO4" s="90" t="s">
        <v>42</v>
      </c>
      <c r="AP4" s="90" t="s">
        <v>45</v>
      </c>
      <c r="AQ4" s="164" t="s">
        <v>55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32</v>
      </c>
      <c r="D5" s="26"/>
      <c r="E5" s="125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27.2605434</v>
      </c>
      <c r="G5" s="30">
        <f t="shared" si="0"/>
        <v>32.467099999999995</v>
      </c>
      <c r="H5" s="30">
        <f t="shared" si="0"/>
        <v>0.95833688400000006</v>
      </c>
      <c r="I5" s="90">
        <f t="shared" si="0"/>
        <v>0.95452699866666679</v>
      </c>
      <c r="J5" s="90">
        <f t="shared" si="0"/>
        <v>6.6136436800000004E-2</v>
      </c>
      <c r="K5" s="55"/>
      <c r="L5" s="55"/>
      <c r="M5" s="55"/>
      <c r="N5" s="26"/>
      <c r="O5" s="56"/>
      <c r="P5" s="130">
        <f t="shared" ref="P5:Q8" si="1">P16</f>
        <v>33.75</v>
      </c>
      <c r="Q5" s="151">
        <f t="shared" si="1"/>
        <v>13.14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306"/>
      <c r="U5" s="25" t="s">
        <v>32</v>
      </c>
      <c r="V5" s="26"/>
      <c r="W5" s="126">
        <f>W23</f>
        <v>36964.591999999997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27.813470733333336</v>
      </c>
      <c r="Y5" s="30">
        <f t="shared" si="2"/>
        <v>33.787992866666663</v>
      </c>
      <c r="Z5" s="30">
        <f t="shared" si="2"/>
        <v>0.95836929999999998</v>
      </c>
      <c r="AA5" s="90">
        <f t="shared" si="2"/>
        <v>0.95587289466666681</v>
      </c>
      <c r="AB5" s="90">
        <f t="shared" si="2"/>
        <v>5.6792373066666672E-2</v>
      </c>
      <c r="AC5" s="55"/>
      <c r="AD5" s="55"/>
      <c r="AE5" s="55"/>
      <c r="AF5" s="26"/>
      <c r="AG5" s="238"/>
      <c r="AH5" s="130">
        <f t="shared" ref="AH5:AI8" si="3">AH16</f>
        <v>29.109000000000002</v>
      </c>
      <c r="AI5" s="151">
        <f t="shared" si="3"/>
        <v>12.936999999999999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-0.12537373074812908</v>
      </c>
      <c r="AN5" s="240">
        <f>bdrate($E5:$E8,G5:G8,$W5:$W8,Y5:Y8)</f>
        <v>-0.15394786703508112</v>
      </c>
      <c r="AO5" s="240">
        <f>bdrate($E5:$E8,H5:H8,$W5:$W8,Z5:Z8)</f>
        <v>-9.3563420689090071E-3</v>
      </c>
      <c r="AP5" s="240">
        <f>bdrate($E5:$E8,I5:I8,$W5:$W8,AA5:AA8)</f>
        <v>-3.6483214527012753E-2</v>
      </c>
      <c r="AQ5" s="241">
        <f>bdrateInverted($E5:$E8,J5:J8,$W5:$W8,AB5:AB8)</f>
        <v>-0.16452808543713815</v>
      </c>
      <c r="AR5" s="242"/>
      <c r="AS5" s="51"/>
      <c r="AT5" s="19" t="s">
        <v>56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4"/>
      <c r="C6" s="27" t="s">
        <v>33</v>
      </c>
      <c r="D6" s="28"/>
      <c r="E6" s="156">
        <f>E24</f>
        <v>53243.408000000003</v>
      </c>
      <c r="F6" s="90">
        <f t="shared" si="0"/>
        <v>30.592747199999998</v>
      </c>
      <c r="G6" s="90">
        <f t="shared" si="0"/>
        <v>35.240454933333332</v>
      </c>
      <c r="H6" s="90">
        <f t="shared" si="0"/>
        <v>0.97572322399999978</v>
      </c>
      <c r="I6" s="90">
        <f t="shared" si="0"/>
        <v>0.97254070799999992</v>
      </c>
      <c r="J6" s="90">
        <f t="shared" si="0"/>
        <v>4.1030773533333328E-2</v>
      </c>
      <c r="K6" s="56"/>
      <c r="L6" s="56"/>
      <c r="M6" s="56"/>
      <c r="N6" s="28"/>
      <c r="O6" s="56"/>
      <c r="P6" s="130">
        <f t="shared" si="1"/>
        <v>34.203000000000003</v>
      </c>
      <c r="Q6" s="130">
        <f t="shared" si="1"/>
        <v>13.125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94"/>
      <c r="U6" s="27" t="s">
        <v>33</v>
      </c>
      <c r="V6" s="28"/>
      <c r="W6" s="127">
        <f>W24</f>
        <v>53153.799999999996</v>
      </c>
      <c r="X6" s="90">
        <f t="shared" si="2"/>
        <v>31.747040733333336</v>
      </c>
      <c r="Y6" s="90">
        <f t="shared" si="2"/>
        <v>36.659647866666667</v>
      </c>
      <c r="Z6" s="90">
        <f t="shared" si="2"/>
        <v>0.97590032066666665</v>
      </c>
      <c r="AA6" s="90">
        <f t="shared" si="2"/>
        <v>0.97469807133333342</v>
      </c>
      <c r="AB6" s="90">
        <f t="shared" si="2"/>
        <v>3.2299469666666664E-2</v>
      </c>
      <c r="AC6" s="56"/>
      <c r="AD6" s="56"/>
      <c r="AE6" s="56"/>
      <c r="AF6" s="28"/>
      <c r="AG6" s="238"/>
      <c r="AH6" s="130">
        <f t="shared" si="3"/>
        <v>28.577999999999999</v>
      </c>
      <c r="AI6" s="130">
        <f t="shared" si="3"/>
        <v>12.984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4"/>
      <c r="C7" s="27" t="s">
        <v>34</v>
      </c>
      <c r="D7" s="28"/>
      <c r="E7" s="156">
        <f>E25</f>
        <v>76773.33600000001</v>
      </c>
      <c r="F7" s="90">
        <f t="shared" si="0"/>
        <v>35.175658733333329</v>
      </c>
      <c r="G7" s="90">
        <f t="shared" si="0"/>
        <v>39.284910999999994</v>
      </c>
      <c r="H7" s="90">
        <f t="shared" si="0"/>
        <v>0.98810872066666655</v>
      </c>
      <c r="I7" s="90">
        <f t="shared" si="0"/>
        <v>0.99034704333333323</v>
      </c>
      <c r="J7" s="90">
        <f t="shared" si="0"/>
        <v>2.4437460799999998E-2</v>
      </c>
      <c r="K7" s="56"/>
      <c r="L7" s="56"/>
      <c r="M7" s="56"/>
      <c r="N7" s="28"/>
      <c r="O7" s="56"/>
      <c r="P7" s="130">
        <f t="shared" si="1"/>
        <v>34.045999999999999</v>
      </c>
      <c r="Q7" s="130">
        <f t="shared" si="1"/>
        <v>13.295999999999999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94"/>
      <c r="U7" s="27" t="s">
        <v>34</v>
      </c>
      <c r="V7" s="28"/>
      <c r="W7" s="127">
        <f>W25</f>
        <v>76648.168000000005</v>
      </c>
      <c r="X7" s="90">
        <f t="shared" si="2"/>
        <v>37.430681066666665</v>
      </c>
      <c r="Y7" s="90">
        <f t="shared" si="2"/>
        <v>41.078055599999992</v>
      </c>
      <c r="Z7" s="90">
        <f t="shared" si="2"/>
        <v>0.98845811266666672</v>
      </c>
      <c r="AA7" s="90">
        <f t="shared" si="2"/>
        <v>0.99093398799999999</v>
      </c>
      <c r="AB7" s="90">
        <f t="shared" si="2"/>
        <v>1.5802477666666662E-2</v>
      </c>
      <c r="AC7" s="56"/>
      <c r="AD7" s="56"/>
      <c r="AE7" s="56"/>
      <c r="AF7" s="28"/>
      <c r="AG7" s="238"/>
      <c r="AH7" s="130">
        <f t="shared" si="3"/>
        <v>29.265000000000001</v>
      </c>
      <c r="AI7" s="130">
        <f t="shared" si="3"/>
        <v>13.125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57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4"/>
      <c r="C8" s="27" t="s">
        <v>36</v>
      </c>
      <c r="D8" s="28"/>
      <c r="E8" s="156">
        <f>E26</f>
        <v>108862.088</v>
      </c>
      <c r="F8" s="90">
        <f t="shared" si="0"/>
        <v>37.845180400000004</v>
      </c>
      <c r="G8" s="90">
        <f t="shared" si="0"/>
        <v>41.927219866666668</v>
      </c>
      <c r="H8" s="90">
        <f t="shared" si="0"/>
        <v>0.99241338533333334</v>
      </c>
      <c r="I8" s="90">
        <f t="shared" si="0"/>
        <v>0.9951982220000003</v>
      </c>
      <c r="J8" s="90">
        <f t="shared" si="0"/>
        <v>1.7442298933333333E-2</v>
      </c>
      <c r="K8" s="56"/>
      <c r="L8" s="56"/>
      <c r="M8" s="56"/>
      <c r="N8" s="28"/>
      <c r="O8" s="56"/>
      <c r="P8" s="130">
        <f t="shared" si="1"/>
        <v>35.030999999999999</v>
      </c>
      <c r="Q8" s="130">
        <f t="shared" si="1"/>
        <v>13.420999999999999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94"/>
      <c r="U8" s="27" t="s">
        <v>36</v>
      </c>
      <c r="V8" s="28"/>
      <c r="W8" s="127">
        <f>W26</f>
        <v>108709.72799999999</v>
      </c>
      <c r="X8" s="90">
        <f t="shared" si="2"/>
        <v>41.06555706666667</v>
      </c>
      <c r="Y8" s="90">
        <f t="shared" si="2"/>
        <v>44.316641266666672</v>
      </c>
      <c r="Z8" s="90">
        <f t="shared" si="2"/>
        <v>0.99283938133333327</v>
      </c>
      <c r="AA8" s="90">
        <f t="shared" si="2"/>
        <v>0.99634679533333359</v>
      </c>
      <c r="AB8" s="90">
        <f t="shared" si="2"/>
        <v>8.9120792400000023E-3</v>
      </c>
      <c r="AC8" s="56"/>
      <c r="AD8" s="56"/>
      <c r="AE8" s="56"/>
      <c r="AF8" s="28"/>
      <c r="AG8" s="238"/>
      <c r="AH8" s="130">
        <f t="shared" si="3"/>
        <v>29.593</v>
      </c>
      <c r="AI8" s="130">
        <f t="shared" si="3"/>
        <v>13.561999999999999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94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58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34.254225453304578</v>
      </c>
      <c r="Q10" s="154">
        <f>GEOMEAN(Q5:Q8)</f>
        <v>13.244944414715141</v>
      </c>
      <c r="R10" s="134" t="e">
        <f>AVERAGE(R5:R8)</f>
        <v>#DIV/0!</v>
      </c>
      <c r="S10" s="213"/>
      <c r="T10" s="153" t="s">
        <v>58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29.133935885389512</v>
      </c>
      <c r="AI10" s="154">
        <f>GEOMEAN(AI5:AI8)</f>
        <v>13.149713304827479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raht-kFractionBits:20 ]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5"/>
      <c r="C14" s="101"/>
      <c r="D14" s="101"/>
      <c r="E14" s="250" t="s">
        <v>59</v>
      </c>
      <c r="F14" s="135" t="s">
        <v>60</v>
      </c>
      <c r="G14" s="135" t="s">
        <v>61</v>
      </c>
      <c r="H14" s="135" t="s">
        <v>62</v>
      </c>
      <c r="I14" s="135" t="s">
        <v>63</v>
      </c>
      <c r="J14" s="135" t="s">
        <v>64</v>
      </c>
      <c r="K14" s="135" t="s">
        <v>65</v>
      </c>
      <c r="L14" s="135" t="s">
        <v>66</v>
      </c>
      <c r="M14" s="102" t="s">
        <v>67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59</v>
      </c>
      <c r="X14" s="135" t="s">
        <v>60</v>
      </c>
      <c r="Y14" s="135" t="s">
        <v>61</v>
      </c>
      <c r="Z14" s="135" t="s">
        <v>62</v>
      </c>
      <c r="AA14" s="135" t="s">
        <v>63</v>
      </c>
      <c r="AB14" s="135" t="s">
        <v>64</v>
      </c>
      <c r="AC14" s="135" t="s">
        <v>65</v>
      </c>
      <c r="AD14" s="135" t="s">
        <v>66</v>
      </c>
      <c r="AE14" s="102" t="s">
        <v>67</v>
      </c>
      <c r="AF14" s="102"/>
      <c r="AG14" s="251"/>
      <c r="AH14" s="102"/>
      <c r="AI14" s="103"/>
      <c r="AJ14" s="104"/>
      <c r="AK14" s="199"/>
      <c r="AL14" s="199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54</v>
      </c>
      <c r="F15" s="236" t="s">
        <v>54</v>
      </c>
      <c r="G15" s="236" t="s">
        <v>54</v>
      </c>
      <c r="H15" s="236" t="s">
        <v>54</v>
      </c>
      <c r="I15" s="236" t="s">
        <v>54</v>
      </c>
      <c r="J15" s="236" t="s">
        <v>54</v>
      </c>
      <c r="K15" s="236" t="s">
        <v>54</v>
      </c>
      <c r="L15" s="236" t="s">
        <v>54</v>
      </c>
      <c r="M15" s="236" t="s">
        <v>54</v>
      </c>
      <c r="N15" s="33"/>
      <c r="O15" s="237"/>
      <c r="P15" s="204" t="s">
        <v>50</v>
      </c>
      <c r="Q15" s="204" t="s">
        <v>51</v>
      </c>
      <c r="R15" s="34"/>
      <c r="S15" s="213"/>
      <c r="T15" s="148"/>
      <c r="U15" s="32"/>
      <c r="V15" s="32"/>
      <c r="W15" s="236" t="s">
        <v>54</v>
      </c>
      <c r="X15" s="236" t="s">
        <v>54</v>
      </c>
      <c r="Y15" s="236" t="s">
        <v>54</v>
      </c>
      <c r="Z15" s="236" t="s">
        <v>54</v>
      </c>
      <c r="AA15" s="236" t="s">
        <v>54</v>
      </c>
      <c r="AB15" s="236" t="s">
        <v>54</v>
      </c>
      <c r="AC15" s="236" t="s">
        <v>54</v>
      </c>
      <c r="AD15" s="236" t="s">
        <v>54</v>
      </c>
      <c r="AE15" s="236" t="s">
        <v>54</v>
      </c>
      <c r="AF15" s="33"/>
      <c r="AG15" s="237"/>
      <c r="AH15" s="204" t="s">
        <v>50</v>
      </c>
      <c r="AI15" s="204" t="s">
        <v>51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7"/>
      <c r="C16" s="25" t="s">
        <v>32</v>
      </c>
      <c r="D16" s="26"/>
      <c r="E16" s="128">
        <v>5941.2240000000002</v>
      </c>
      <c r="F16" s="166">
        <v>6950.84</v>
      </c>
      <c r="G16" s="166">
        <v>2479.192</v>
      </c>
      <c r="H16" s="166">
        <v>925.62400000000002</v>
      </c>
      <c r="I16" s="166">
        <v>107.456</v>
      </c>
      <c r="J16" s="166">
        <v>11102.456</v>
      </c>
      <c r="K16" s="60">
        <v>7159.68</v>
      </c>
      <c r="L16" s="60">
        <v>2367</v>
      </c>
      <c r="M16" s="60">
        <v>7.8879999999999999</v>
      </c>
      <c r="N16" s="55"/>
      <c r="O16" s="252"/>
      <c r="P16" s="129">
        <v>33.75</v>
      </c>
      <c r="Q16" s="129">
        <v>13.14</v>
      </c>
      <c r="R16" s="142"/>
      <c r="S16" s="213"/>
      <c r="T16" s="307"/>
      <c r="U16" s="25" t="s">
        <v>32</v>
      </c>
      <c r="V16" s="26"/>
      <c r="W16" s="128">
        <v>5941.2240000000002</v>
      </c>
      <c r="X16" s="166">
        <v>6882.8320000000003</v>
      </c>
      <c r="Y16" s="166">
        <v>2478.7840000000001</v>
      </c>
      <c r="Z16" s="166">
        <v>925.70399999999995</v>
      </c>
      <c r="AA16" s="166">
        <v>107.128</v>
      </c>
      <c r="AB16" s="166">
        <v>11102.424000000001</v>
      </c>
      <c r="AC16" s="60">
        <v>7159.4719999999998</v>
      </c>
      <c r="AD16" s="60">
        <v>2367.0239999999999</v>
      </c>
      <c r="AE16" s="60">
        <v>7.8879999999999999</v>
      </c>
      <c r="AF16" s="55"/>
      <c r="AG16" s="252"/>
      <c r="AH16" s="129">
        <v>29.109000000000002</v>
      </c>
      <c r="AI16" s="129">
        <v>12.936999999999999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4"/>
      <c r="C17" s="27" t="s">
        <v>33</v>
      </c>
      <c r="D17" s="28"/>
      <c r="E17" s="143">
        <v>5941.2240000000002</v>
      </c>
      <c r="F17" s="167">
        <v>9208.8799999999992</v>
      </c>
      <c r="G17" s="167">
        <v>6678.36</v>
      </c>
      <c r="H17" s="167">
        <v>3445.2959999999998</v>
      </c>
      <c r="I17" s="167">
        <v>1066.664</v>
      </c>
      <c r="J17" s="167">
        <v>14290.28</v>
      </c>
      <c r="K17" s="62">
        <v>9490.9040000000005</v>
      </c>
      <c r="L17" s="62">
        <v>3121.8</v>
      </c>
      <c r="M17" s="62">
        <v>7.88</v>
      </c>
      <c r="N17" s="56"/>
      <c r="O17" s="238"/>
      <c r="P17" s="144">
        <v>34.203000000000003</v>
      </c>
      <c r="Q17" s="144">
        <v>13.125</v>
      </c>
      <c r="R17" s="145"/>
      <c r="S17" s="213"/>
      <c r="T17" s="294"/>
      <c r="U17" s="27" t="s">
        <v>33</v>
      </c>
      <c r="V17" s="28"/>
      <c r="W17" s="143">
        <v>5941.2240000000002</v>
      </c>
      <c r="X17" s="167">
        <v>9124.768</v>
      </c>
      <c r="Y17" s="167">
        <v>6676.3040000000001</v>
      </c>
      <c r="Z17" s="167">
        <v>3444.48</v>
      </c>
      <c r="AA17" s="167">
        <v>1064.8720000000001</v>
      </c>
      <c r="AB17" s="167">
        <v>14289.68</v>
      </c>
      <c r="AC17" s="62">
        <v>9490.6640000000007</v>
      </c>
      <c r="AD17" s="62">
        <v>3121.808</v>
      </c>
      <c r="AE17" s="62">
        <v>7.88</v>
      </c>
      <c r="AF17" s="56"/>
      <c r="AG17" s="238"/>
      <c r="AH17" s="144">
        <v>28.577999999999999</v>
      </c>
      <c r="AI17" s="144">
        <v>12.984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4"/>
      <c r="C18" s="27" t="s">
        <v>34</v>
      </c>
      <c r="D18" s="28"/>
      <c r="E18" s="143">
        <v>5941.2240000000002</v>
      </c>
      <c r="F18" s="167">
        <v>11523.68</v>
      </c>
      <c r="G18" s="167">
        <v>12327.76</v>
      </c>
      <c r="H18" s="167">
        <v>8552.0319999999992</v>
      </c>
      <c r="I18" s="167">
        <v>5014.3599999999997</v>
      </c>
      <c r="J18" s="167">
        <v>17597.624</v>
      </c>
      <c r="K18" s="62">
        <v>11921.12</v>
      </c>
      <c r="L18" s="62">
        <v>3895.5360000000001</v>
      </c>
      <c r="M18" s="62">
        <v>7.8639999999999999</v>
      </c>
      <c r="N18" s="56"/>
      <c r="O18" s="238"/>
      <c r="P18" s="144">
        <v>34.045999999999999</v>
      </c>
      <c r="Q18" s="144">
        <v>13.295999999999999</v>
      </c>
      <c r="R18" s="145"/>
      <c r="S18" s="213"/>
      <c r="T18" s="294"/>
      <c r="U18" s="27" t="s">
        <v>34</v>
      </c>
      <c r="V18" s="28"/>
      <c r="W18" s="143">
        <v>5941.2240000000002</v>
      </c>
      <c r="X18" s="167">
        <v>11417.52</v>
      </c>
      <c r="Y18" s="167">
        <v>12324.263999999999</v>
      </c>
      <c r="Z18" s="167">
        <v>8545.16</v>
      </c>
      <c r="AA18" s="167">
        <v>5006.6559999999999</v>
      </c>
      <c r="AB18" s="167">
        <v>17597.135999999999</v>
      </c>
      <c r="AC18" s="62">
        <v>11920.632</v>
      </c>
      <c r="AD18" s="62">
        <v>3895.576</v>
      </c>
      <c r="AE18" s="62">
        <v>7.8639999999999999</v>
      </c>
      <c r="AF18" s="56"/>
      <c r="AG18" s="238"/>
      <c r="AH18" s="144">
        <v>29.265000000000001</v>
      </c>
      <c r="AI18" s="144">
        <v>13.125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4"/>
      <c r="C19" s="27" t="s">
        <v>36</v>
      </c>
      <c r="D19" s="28"/>
      <c r="E19" s="143">
        <v>5941.2240000000002</v>
      </c>
      <c r="F19" s="167">
        <v>13726.208000000001</v>
      </c>
      <c r="G19" s="167">
        <v>18542.392</v>
      </c>
      <c r="H19" s="167">
        <v>16488.648000000001</v>
      </c>
      <c r="I19" s="167">
        <v>13983.656000000001</v>
      </c>
      <c r="J19" s="167">
        <v>21009.472000000002</v>
      </c>
      <c r="K19" s="62">
        <v>14466.144</v>
      </c>
      <c r="L19" s="62">
        <v>4704.3440000000001</v>
      </c>
      <c r="M19" s="62">
        <v>7.7359999999999998</v>
      </c>
      <c r="N19" s="56"/>
      <c r="O19" s="238"/>
      <c r="P19" s="144">
        <v>35.030999999999999</v>
      </c>
      <c r="Q19" s="144">
        <v>13.420999999999999</v>
      </c>
      <c r="R19" s="145"/>
      <c r="S19" s="213"/>
      <c r="T19" s="294"/>
      <c r="U19" s="27" t="s">
        <v>36</v>
      </c>
      <c r="V19" s="28"/>
      <c r="W19" s="143">
        <v>5941.2240000000002</v>
      </c>
      <c r="X19" s="167">
        <v>13598.263999999999</v>
      </c>
      <c r="Y19" s="167">
        <v>18540.608</v>
      </c>
      <c r="Z19" s="167">
        <v>16478.351999999999</v>
      </c>
      <c r="AA19" s="167">
        <v>13971.504000000001</v>
      </c>
      <c r="AB19" s="167">
        <v>21009.488000000001</v>
      </c>
      <c r="AC19" s="62">
        <v>14466.008</v>
      </c>
      <c r="AD19" s="62">
        <v>4704.28</v>
      </c>
      <c r="AE19" s="62">
        <v>7.7359999999999998</v>
      </c>
      <c r="AF19" s="56"/>
      <c r="AG19" s="238"/>
      <c r="AH19" s="144">
        <v>29.593</v>
      </c>
      <c r="AI19" s="144">
        <v>13.561999999999999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4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94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1"/>
      <c r="C21" s="93"/>
      <c r="D21" s="93"/>
      <c r="E21" s="234" t="s">
        <v>30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1"/>
      <c r="U21" s="93"/>
      <c r="V21" s="93"/>
      <c r="W21" s="254" t="s">
        <v>30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36" t="s">
        <v>54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2"/>
      <c r="U22" s="32"/>
      <c r="V22" s="32"/>
      <c r="W22" s="255" t="s">
        <v>54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x14ac:dyDescent="0.15">
      <c r="B23" s="305"/>
      <c r="C23" s="25" t="s">
        <v>32</v>
      </c>
      <c r="D23" s="26"/>
      <c r="E23" s="127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305"/>
      <c r="U23" s="25" t="s">
        <v>32</v>
      </c>
      <c r="V23" s="26"/>
      <c r="W23" s="127">
        <f>SUM(W16:AD16)</f>
        <v>36964.591999999997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4"/>
      <c r="C24" s="27" t="s">
        <v>33</v>
      </c>
      <c r="D24" s="28"/>
      <c r="E24" s="127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94"/>
      <c r="U24" s="27" t="s">
        <v>33</v>
      </c>
      <c r="V24" s="28"/>
      <c r="W24" s="127">
        <f>SUM(W17:AD17)</f>
        <v>53153.799999999996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4"/>
      <c r="C25" s="27" t="s">
        <v>34</v>
      </c>
      <c r="D25" s="28"/>
      <c r="E25" s="127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94"/>
      <c r="U25" s="27" t="s">
        <v>34</v>
      </c>
      <c r="V25" s="28"/>
      <c r="W25" s="127">
        <f>SUM(W18:AD18)</f>
        <v>76648.168000000005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4"/>
      <c r="C26" s="27" t="s">
        <v>36</v>
      </c>
      <c r="D26" s="28"/>
      <c r="E26" s="127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94"/>
      <c r="U26" s="27" t="s">
        <v>36</v>
      </c>
      <c r="V26" s="28"/>
      <c r="W26" s="127">
        <f>SUM(W19:AD19)</f>
        <v>108709.72799999999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5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95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3"/>
      <c r="T31" s="21"/>
      <c r="U31" s="297" t="str">
        <f>CONCATENATE("View Synthesis [ ",'Summary (auto)'!$C$4," ]")</f>
        <v>View Synthesis [ raht-kFractionBits:20 ]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199"/>
      <c r="AL31" s="199"/>
      <c r="AM31" s="309" t="s">
        <v>68</v>
      </c>
      <c r="AN31" s="283"/>
      <c r="AO31" s="283"/>
      <c r="AP31" s="283"/>
      <c r="AQ31" s="152"/>
      <c r="AR31" s="199"/>
      <c r="AS31" s="199"/>
      <c r="AT31" s="199"/>
    </row>
    <row r="32" spans="2:56" ht="13.5" customHeight="1" thickBot="1" x14ac:dyDescent="0.2">
      <c r="B32" s="24" t="s">
        <v>69</v>
      </c>
      <c r="C32" s="94"/>
      <c r="D32" s="94"/>
      <c r="E32" s="213"/>
      <c r="F32" s="22" t="s">
        <v>28</v>
      </c>
      <c r="G32" s="22" t="s">
        <v>39</v>
      </c>
      <c r="H32" s="22" t="s">
        <v>42</v>
      </c>
      <c r="I32" s="22" t="s">
        <v>45</v>
      </c>
      <c r="J32" s="22" t="s">
        <v>55</v>
      </c>
      <c r="K32" s="22"/>
      <c r="L32" s="118"/>
      <c r="M32" s="118"/>
      <c r="N32" s="22"/>
      <c r="O32" s="256"/>
      <c r="P32" s="22"/>
      <c r="Q32" s="22"/>
      <c r="R32" s="23" t="s">
        <v>52</v>
      </c>
      <c r="S32" s="213"/>
      <c r="T32" s="24" t="s">
        <v>69</v>
      </c>
      <c r="U32" s="94"/>
      <c r="V32" s="94"/>
      <c r="W32" s="213"/>
      <c r="X32" s="22" t="s">
        <v>28</v>
      </c>
      <c r="Y32" s="22" t="s">
        <v>39</v>
      </c>
      <c r="Z32" s="22" t="s">
        <v>42</v>
      </c>
      <c r="AA32" s="22" t="s">
        <v>45</v>
      </c>
      <c r="AB32" s="22" t="s">
        <v>55</v>
      </c>
      <c r="AC32" s="22"/>
      <c r="AD32" s="213"/>
      <c r="AE32" s="213"/>
      <c r="AF32" s="22"/>
      <c r="AG32" s="256"/>
      <c r="AH32" s="22"/>
      <c r="AI32" s="22"/>
      <c r="AJ32" s="23" t="s">
        <v>52</v>
      </c>
      <c r="AK32" s="199"/>
      <c r="AL32" s="24" t="s">
        <v>69</v>
      </c>
      <c r="AM32" s="98" t="s">
        <v>28</v>
      </c>
      <c r="AN32" s="30" t="s">
        <v>39</v>
      </c>
      <c r="AO32" s="30" t="s">
        <v>42</v>
      </c>
      <c r="AP32" s="30" t="s">
        <v>45</v>
      </c>
      <c r="AQ32" s="97" t="s">
        <v>55</v>
      </c>
      <c r="AR32" s="90"/>
      <c r="AS32" s="249"/>
      <c r="AT32" s="90"/>
    </row>
    <row r="33" spans="2:52" x14ac:dyDescent="0.15">
      <c r="B33" s="296" t="s">
        <v>70</v>
      </c>
      <c r="C33" s="25" t="s">
        <v>32</v>
      </c>
      <c r="D33" s="39"/>
      <c r="E33" s="55"/>
      <c r="F33" s="96">
        <v>26.797521</v>
      </c>
      <c r="G33" s="96">
        <v>32.054088</v>
      </c>
      <c r="H33" s="96">
        <v>0.95811453999999996</v>
      </c>
      <c r="I33" s="60">
        <v>0.95010695000000001</v>
      </c>
      <c r="J33" s="60">
        <v>7.0650660000000004E-2</v>
      </c>
      <c r="K33" s="61"/>
      <c r="L33" s="257"/>
      <c r="M33" s="257"/>
      <c r="N33" s="55"/>
      <c r="O33" s="26"/>
      <c r="P33" s="55"/>
      <c r="Q33" s="26"/>
      <c r="R33" s="131"/>
      <c r="S33" s="213"/>
      <c r="T33" s="296" t="s">
        <v>70</v>
      </c>
      <c r="U33" s="25" t="s">
        <v>32</v>
      </c>
      <c r="V33" s="39"/>
      <c r="W33" s="55"/>
      <c r="X33" s="96">
        <v>27.213325000000001</v>
      </c>
      <c r="Y33" s="96">
        <v>33.228712000000002</v>
      </c>
      <c r="Z33" s="96">
        <v>0.95818283999999998</v>
      </c>
      <c r="AA33" s="60">
        <v>0.95244152999999998</v>
      </c>
      <c r="AB33" s="60">
        <v>6.1771260000000001E-2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6" t="s">
        <v>70</v>
      </c>
      <c r="AM33" s="119">
        <f t="shared" ref="AM33:AM96" si="4">IF(OR(X33="",F33=""),"",X33-F33)</f>
        <v>0.41580400000000139</v>
      </c>
      <c r="AN33" s="95">
        <f t="shared" ref="AN33:AN96" si="5">IF(OR(Y33="",G33=""),"",Y33-G33)</f>
        <v>1.1746240000000014</v>
      </c>
      <c r="AO33" s="95">
        <f t="shared" ref="AO33:AO96" si="6">IF(OR(Z33="",H33=""),"",Z33-H33)</f>
        <v>6.8300000000021122E-5</v>
      </c>
      <c r="AP33" s="95">
        <f t="shared" ref="AP33:AP96" si="7">IF(OR(AA33="",I33=""),"",AA33-I33)</f>
        <v>2.334579999999975E-3</v>
      </c>
      <c r="AQ33" s="120">
        <f t="shared" ref="AQ33:AQ96" si="8">IF(OR(AB33="",J33=""),"",AB33-J33)</f>
        <v>-8.8794000000000026E-3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33</v>
      </c>
      <c r="D34" s="186"/>
      <c r="E34" s="56"/>
      <c r="F34" s="187">
        <v>30.680893999999999</v>
      </c>
      <c r="G34" s="187">
        <v>35.187024999999998</v>
      </c>
      <c r="H34" s="187">
        <v>0.97566017999999999</v>
      </c>
      <c r="I34" s="62">
        <v>0.97237448000000004</v>
      </c>
      <c r="J34" s="62">
        <v>4.3783396000000002E-2</v>
      </c>
      <c r="K34" s="188"/>
      <c r="L34" s="258"/>
      <c r="M34" s="258"/>
      <c r="N34" s="56"/>
      <c r="O34" s="28"/>
      <c r="P34" s="56"/>
      <c r="Q34" s="28"/>
      <c r="R34" s="132"/>
      <c r="S34" s="213"/>
      <c r="T34" s="294"/>
      <c r="U34" s="27" t="s">
        <v>33</v>
      </c>
      <c r="V34" s="186"/>
      <c r="W34" s="56"/>
      <c r="X34" s="187">
        <v>31.767447000000001</v>
      </c>
      <c r="Y34" s="187">
        <v>36.536071999999997</v>
      </c>
      <c r="Z34" s="187">
        <v>0.97592308000000005</v>
      </c>
      <c r="AA34" s="62">
        <v>0.97516712999999999</v>
      </c>
      <c r="AB34" s="62">
        <v>3.5444877999999999E-2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4"/>
      <c r="AM34" s="86">
        <f t="shared" si="4"/>
        <v>1.0865530000000021</v>
      </c>
      <c r="AN34" s="121">
        <f t="shared" si="5"/>
        <v>1.3490469999999988</v>
      </c>
      <c r="AO34" s="121">
        <f t="shared" si="6"/>
        <v>2.6290000000006586E-4</v>
      </c>
      <c r="AP34" s="121">
        <f t="shared" si="7"/>
        <v>2.7926499999999521E-3</v>
      </c>
      <c r="AQ34" s="87">
        <f t="shared" si="8"/>
        <v>-8.3385180000000031E-3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34</v>
      </c>
      <c r="D35" s="186"/>
      <c r="E35" s="56"/>
      <c r="F35" s="187">
        <v>35.242820999999999</v>
      </c>
      <c r="G35" s="187">
        <v>39.322845999999998</v>
      </c>
      <c r="H35" s="187">
        <v>0.98802624999999999</v>
      </c>
      <c r="I35" s="62">
        <v>0.99022423000000004</v>
      </c>
      <c r="J35" s="62">
        <v>2.5885554000000002E-2</v>
      </c>
      <c r="K35" s="188"/>
      <c r="L35" s="258"/>
      <c r="M35" s="258"/>
      <c r="N35" s="56"/>
      <c r="O35" s="28"/>
      <c r="P35" s="56"/>
      <c r="Q35" s="28"/>
      <c r="R35" s="132"/>
      <c r="S35" s="213"/>
      <c r="T35" s="294"/>
      <c r="U35" s="27" t="s">
        <v>34</v>
      </c>
      <c r="V35" s="186"/>
      <c r="W35" s="56"/>
      <c r="X35" s="187">
        <v>37.309880999999997</v>
      </c>
      <c r="Y35" s="187">
        <v>40.942802999999998</v>
      </c>
      <c r="Z35" s="187">
        <v>0.98840585000000003</v>
      </c>
      <c r="AA35" s="62">
        <v>0.99060658999999995</v>
      </c>
      <c r="AB35" s="62">
        <v>1.7598387E-2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4"/>
      <c r="AM35" s="86">
        <f t="shared" si="4"/>
        <v>2.0670599999999979</v>
      </c>
      <c r="AN35" s="121">
        <f t="shared" si="5"/>
        <v>1.6199569999999994</v>
      </c>
      <c r="AO35" s="121">
        <f t="shared" si="6"/>
        <v>3.7960000000003546E-4</v>
      </c>
      <c r="AP35" s="121">
        <f t="shared" si="7"/>
        <v>3.8235999999991499E-4</v>
      </c>
      <c r="AQ35" s="87">
        <f t="shared" si="8"/>
        <v>-8.2871670000000015E-3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36</v>
      </c>
      <c r="D36" s="186"/>
      <c r="E36" s="56"/>
      <c r="F36" s="187">
        <v>37.977125999999998</v>
      </c>
      <c r="G36" s="187">
        <v>42.069369999999999</v>
      </c>
      <c r="H36" s="187">
        <v>0.99232734</v>
      </c>
      <c r="I36" s="62">
        <v>0.99516128999999998</v>
      </c>
      <c r="J36" s="62">
        <v>1.8136095000000001E-2</v>
      </c>
      <c r="K36" s="188"/>
      <c r="L36" s="258"/>
      <c r="M36" s="258"/>
      <c r="N36" s="56"/>
      <c r="O36" s="28"/>
      <c r="P36" s="56"/>
      <c r="Q36" s="28"/>
      <c r="R36" s="132"/>
      <c r="S36" s="213"/>
      <c r="T36" s="294"/>
      <c r="U36" s="27" t="s">
        <v>36</v>
      </c>
      <c r="V36" s="186"/>
      <c r="W36" s="56"/>
      <c r="X36" s="187">
        <v>41.180433999999998</v>
      </c>
      <c r="Y36" s="187">
        <v>44.410699999999999</v>
      </c>
      <c r="Z36" s="187">
        <v>0.99276805999999995</v>
      </c>
      <c r="AA36" s="62">
        <v>0.99636236</v>
      </c>
      <c r="AB36" s="62">
        <v>9.7288270000000007E-3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4"/>
      <c r="AM36" s="86">
        <f t="shared" si="4"/>
        <v>3.2033079999999998</v>
      </c>
      <c r="AN36" s="121">
        <f t="shared" si="5"/>
        <v>2.3413299999999992</v>
      </c>
      <c r="AO36" s="121">
        <f t="shared" si="6"/>
        <v>4.4071999999995004E-4</v>
      </c>
      <c r="AP36" s="121">
        <f t="shared" si="7"/>
        <v>1.2010700000000263E-3</v>
      </c>
      <c r="AQ36" s="87">
        <f t="shared" si="8"/>
        <v>-8.4072680000000007E-3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94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4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71</v>
      </c>
      <c r="C38" s="25" t="s">
        <v>32</v>
      </c>
      <c r="D38" s="39"/>
      <c r="E38" s="55"/>
      <c r="F38" s="96">
        <v>27.156949000000001</v>
      </c>
      <c r="G38" s="96">
        <v>32.311267000000001</v>
      </c>
      <c r="H38" s="96">
        <v>0.95912706000000003</v>
      </c>
      <c r="I38" s="60">
        <v>0.95344448000000004</v>
      </c>
      <c r="J38" s="60">
        <v>6.7655060000000003E-2</v>
      </c>
      <c r="K38" s="61"/>
      <c r="L38" s="257"/>
      <c r="M38" s="257"/>
      <c r="N38" s="55"/>
      <c r="O38" s="26"/>
      <c r="P38" s="55"/>
      <c r="Q38" s="26"/>
      <c r="R38" s="131"/>
      <c r="S38" s="213"/>
      <c r="T38" s="296" t="s">
        <v>71</v>
      </c>
      <c r="U38" s="25" t="s">
        <v>32</v>
      </c>
      <c r="V38" s="39"/>
      <c r="W38" s="55"/>
      <c r="X38" s="96">
        <v>27.670499</v>
      </c>
      <c r="Y38" s="96">
        <v>33.578310000000002</v>
      </c>
      <c r="Z38" s="96">
        <v>0.95917481000000004</v>
      </c>
      <c r="AA38" s="60">
        <v>0.95500337000000002</v>
      </c>
      <c r="AB38" s="60">
        <v>5.8339868000000003E-2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6" t="s">
        <v>71</v>
      </c>
      <c r="AM38" s="119">
        <f t="shared" si="4"/>
        <v>0.51354999999999862</v>
      </c>
      <c r="AN38" s="95">
        <f t="shared" si="5"/>
        <v>1.267043000000001</v>
      </c>
      <c r="AO38" s="95">
        <f t="shared" si="6"/>
        <v>4.775000000001306E-5</v>
      </c>
      <c r="AP38" s="95">
        <f t="shared" si="7"/>
        <v>1.5588899999999795E-3</v>
      </c>
      <c r="AQ38" s="120">
        <f t="shared" si="8"/>
        <v>-9.3151919999999999E-3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33</v>
      </c>
      <c r="D39" s="186"/>
      <c r="E39" s="56"/>
      <c r="F39" s="187">
        <v>30.606428000000001</v>
      </c>
      <c r="G39" s="187">
        <v>35.121287000000002</v>
      </c>
      <c r="H39" s="187">
        <v>0.97554269000000005</v>
      </c>
      <c r="I39" s="62">
        <v>0.97312863000000005</v>
      </c>
      <c r="J39" s="62">
        <v>4.2910456999999999E-2</v>
      </c>
      <c r="K39" s="188"/>
      <c r="L39" s="258"/>
      <c r="M39" s="258"/>
      <c r="N39" s="56"/>
      <c r="O39" s="28"/>
      <c r="P39" s="56"/>
      <c r="Q39" s="28"/>
      <c r="R39" s="132"/>
      <c r="S39" s="213"/>
      <c r="T39" s="294"/>
      <c r="U39" s="27" t="s">
        <v>33</v>
      </c>
      <c r="V39" s="186"/>
      <c r="W39" s="56"/>
      <c r="X39" s="187">
        <v>31.77234</v>
      </c>
      <c r="Y39" s="187">
        <v>36.527915999999998</v>
      </c>
      <c r="Z39" s="187">
        <v>0.97579517000000005</v>
      </c>
      <c r="AA39" s="62">
        <v>0.97544200000000003</v>
      </c>
      <c r="AB39" s="62">
        <v>3.4042200000000002E-2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4"/>
      <c r="AM39" s="86">
        <f t="shared" si="4"/>
        <v>1.1659119999999987</v>
      </c>
      <c r="AN39" s="121">
        <f t="shared" si="5"/>
        <v>1.4066289999999952</v>
      </c>
      <c r="AO39" s="121">
        <f t="shared" si="6"/>
        <v>2.5247999999999937E-4</v>
      </c>
      <c r="AP39" s="121">
        <f t="shared" si="7"/>
        <v>2.3133699999999813E-3</v>
      </c>
      <c r="AQ39" s="87">
        <f t="shared" si="8"/>
        <v>-8.8682569999999974E-3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34</v>
      </c>
      <c r="D40" s="186"/>
      <c r="E40" s="56"/>
      <c r="F40" s="187">
        <v>35.100873999999997</v>
      </c>
      <c r="G40" s="187">
        <v>39.202195000000003</v>
      </c>
      <c r="H40" s="187">
        <v>0.98771573999999995</v>
      </c>
      <c r="I40" s="62">
        <v>0.99032509999999996</v>
      </c>
      <c r="J40" s="62">
        <v>2.6291269999999999E-2</v>
      </c>
      <c r="K40" s="188"/>
      <c r="L40" s="258"/>
      <c r="M40" s="258"/>
      <c r="N40" s="56"/>
      <c r="O40" s="28"/>
      <c r="P40" s="56"/>
      <c r="Q40" s="28"/>
      <c r="R40" s="132"/>
      <c r="S40" s="213"/>
      <c r="T40" s="294"/>
      <c r="U40" s="27" t="s">
        <v>34</v>
      </c>
      <c r="V40" s="186"/>
      <c r="W40" s="56"/>
      <c r="X40" s="187">
        <v>37.357871000000003</v>
      </c>
      <c r="Y40" s="187">
        <v>40.981043999999997</v>
      </c>
      <c r="Z40" s="187">
        <v>0.98811108000000003</v>
      </c>
      <c r="AA40" s="62">
        <v>0.99077009000000005</v>
      </c>
      <c r="AB40" s="62">
        <v>1.715378E-2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4"/>
      <c r="AM40" s="86">
        <f t="shared" si="4"/>
        <v>2.2569970000000055</v>
      </c>
      <c r="AN40" s="121">
        <f t="shared" si="5"/>
        <v>1.7788489999999939</v>
      </c>
      <c r="AO40" s="121">
        <f t="shared" si="6"/>
        <v>3.953400000000773E-4</v>
      </c>
      <c r="AP40" s="121">
        <f t="shared" si="7"/>
        <v>4.4499000000008948E-4</v>
      </c>
      <c r="AQ40" s="87">
        <f t="shared" si="8"/>
        <v>-9.1374899999999981E-3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36</v>
      </c>
      <c r="D41" s="186"/>
      <c r="E41" s="56"/>
      <c r="F41" s="187">
        <v>37.768926999999998</v>
      </c>
      <c r="G41" s="187">
        <v>41.884039999999999</v>
      </c>
      <c r="H41" s="187">
        <v>0.99196965000000004</v>
      </c>
      <c r="I41" s="62">
        <v>0.99510873</v>
      </c>
      <c r="J41" s="62">
        <v>1.8885393E-2</v>
      </c>
      <c r="K41" s="188"/>
      <c r="L41" s="258"/>
      <c r="M41" s="258"/>
      <c r="N41" s="56"/>
      <c r="O41" s="28"/>
      <c r="P41" s="56"/>
      <c r="Q41" s="28"/>
      <c r="R41" s="132"/>
      <c r="S41" s="213"/>
      <c r="T41" s="294"/>
      <c r="U41" s="27" t="s">
        <v>36</v>
      </c>
      <c r="V41" s="186"/>
      <c r="W41" s="56"/>
      <c r="X41" s="187">
        <v>41.069718000000002</v>
      </c>
      <c r="Y41" s="187">
        <v>44.323262</v>
      </c>
      <c r="Z41" s="187">
        <v>0.99243519999999996</v>
      </c>
      <c r="AA41" s="62">
        <v>0.99626104000000004</v>
      </c>
      <c r="AB41" s="62">
        <v>9.8099050000000007E-3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4"/>
      <c r="AM41" s="86">
        <f t="shared" si="4"/>
        <v>3.3007910000000038</v>
      </c>
      <c r="AN41" s="121">
        <f t="shared" si="5"/>
        <v>2.4392220000000009</v>
      </c>
      <c r="AO41" s="121">
        <f t="shared" si="6"/>
        <v>4.6554999999992575E-4</v>
      </c>
      <c r="AP41" s="121">
        <f t="shared" si="7"/>
        <v>1.1523100000000452E-3</v>
      </c>
      <c r="AQ41" s="87">
        <f t="shared" si="8"/>
        <v>-9.0754879999999996E-3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94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4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72</v>
      </c>
      <c r="C43" s="25" t="s">
        <v>32</v>
      </c>
      <c r="D43" s="39"/>
      <c r="E43" s="55"/>
      <c r="F43" s="96">
        <v>27.474585000000001</v>
      </c>
      <c r="G43" s="96">
        <v>32.540309000000001</v>
      </c>
      <c r="H43" s="96">
        <v>0.95887814999999998</v>
      </c>
      <c r="I43" s="60">
        <v>0.95579327000000003</v>
      </c>
      <c r="J43" s="60">
        <v>6.4161540000000003E-2</v>
      </c>
      <c r="K43" s="61"/>
      <c r="L43" s="257"/>
      <c r="M43" s="257"/>
      <c r="N43" s="55"/>
      <c r="O43" s="26"/>
      <c r="P43" s="55"/>
      <c r="Q43" s="26"/>
      <c r="R43" s="131"/>
      <c r="S43" s="213"/>
      <c r="T43" s="296" t="s">
        <v>72</v>
      </c>
      <c r="U43" s="25" t="s">
        <v>32</v>
      </c>
      <c r="V43" s="39"/>
      <c r="W43" s="55"/>
      <c r="X43" s="96">
        <v>27.975391999999999</v>
      </c>
      <c r="Y43" s="96">
        <v>33.7545</v>
      </c>
      <c r="Z43" s="96">
        <v>0.95890719999999996</v>
      </c>
      <c r="AA43" s="60">
        <v>0.95655245</v>
      </c>
      <c r="AB43" s="60">
        <v>5.5342183000000003E-2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6" t="s">
        <v>72</v>
      </c>
      <c r="AM43" s="119">
        <f t="shared" si="4"/>
        <v>0.50080699999999823</v>
      </c>
      <c r="AN43" s="95">
        <f t="shared" si="5"/>
        <v>1.2141909999999996</v>
      </c>
      <c r="AO43" s="95">
        <f t="shared" si="6"/>
        <v>2.9049999999974929E-5</v>
      </c>
      <c r="AP43" s="95">
        <f t="shared" si="7"/>
        <v>7.5917999999997043E-4</v>
      </c>
      <c r="AQ43" s="120">
        <f t="shared" si="8"/>
        <v>-8.8193569999999999E-3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33</v>
      </c>
      <c r="D44" s="186"/>
      <c r="E44" s="56"/>
      <c r="F44" s="187">
        <v>30.586199000000001</v>
      </c>
      <c r="G44" s="187">
        <v>35.105986999999999</v>
      </c>
      <c r="H44" s="187">
        <v>0.97530064000000005</v>
      </c>
      <c r="I44" s="62">
        <v>0.97324646999999997</v>
      </c>
      <c r="J44" s="62">
        <v>4.0673790000000001E-2</v>
      </c>
      <c r="K44" s="188"/>
      <c r="L44" s="258"/>
      <c r="M44" s="258"/>
      <c r="N44" s="56"/>
      <c r="O44" s="28"/>
      <c r="P44" s="56"/>
      <c r="Q44" s="28"/>
      <c r="R44" s="132"/>
      <c r="S44" s="213"/>
      <c r="T44" s="294"/>
      <c r="U44" s="27" t="s">
        <v>33</v>
      </c>
      <c r="V44" s="186"/>
      <c r="W44" s="56"/>
      <c r="X44" s="187">
        <v>31.724337999999999</v>
      </c>
      <c r="Y44" s="187">
        <v>36.475462</v>
      </c>
      <c r="Z44" s="187">
        <v>0.97554158000000002</v>
      </c>
      <c r="AA44" s="62">
        <v>0.97554503000000004</v>
      </c>
      <c r="AB44" s="62">
        <v>3.2199137000000003E-2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4"/>
      <c r="AM44" s="86">
        <f t="shared" si="4"/>
        <v>1.1381389999999989</v>
      </c>
      <c r="AN44" s="121">
        <f t="shared" si="5"/>
        <v>1.3694750000000013</v>
      </c>
      <c r="AO44" s="121">
        <f t="shared" si="6"/>
        <v>2.4093999999996729E-4</v>
      </c>
      <c r="AP44" s="121">
        <f t="shared" si="7"/>
        <v>2.2985600000000606E-3</v>
      </c>
      <c r="AQ44" s="87">
        <f t="shared" si="8"/>
        <v>-8.4746529999999987E-3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34</v>
      </c>
      <c r="D45" s="186"/>
      <c r="E45" s="56"/>
      <c r="F45" s="187">
        <v>35.182003999999999</v>
      </c>
      <c r="G45" s="187">
        <v>39.264614999999999</v>
      </c>
      <c r="H45" s="187">
        <v>0.98778460000000001</v>
      </c>
      <c r="I45" s="62">
        <v>0.99042916999999997</v>
      </c>
      <c r="J45" s="62">
        <v>2.4690048999999999E-2</v>
      </c>
      <c r="K45" s="188"/>
      <c r="L45" s="258"/>
      <c r="M45" s="258"/>
      <c r="N45" s="56"/>
      <c r="O45" s="28"/>
      <c r="P45" s="56"/>
      <c r="Q45" s="28"/>
      <c r="R45" s="132"/>
      <c r="S45" s="213"/>
      <c r="T45" s="294"/>
      <c r="U45" s="27" t="s">
        <v>34</v>
      </c>
      <c r="V45" s="186"/>
      <c r="W45" s="56"/>
      <c r="X45" s="187">
        <v>37.432859999999998</v>
      </c>
      <c r="Y45" s="187">
        <v>41.010731999999997</v>
      </c>
      <c r="Z45" s="187">
        <v>0.98816382999999997</v>
      </c>
      <c r="AA45" s="62">
        <v>0.99090871000000003</v>
      </c>
      <c r="AB45" s="62">
        <v>1.6165186000000002E-2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4"/>
      <c r="AM45" s="86">
        <f t="shared" si="4"/>
        <v>2.2508559999999989</v>
      </c>
      <c r="AN45" s="121">
        <f t="shared" si="5"/>
        <v>1.7461169999999981</v>
      </c>
      <c r="AO45" s="121">
        <f t="shared" si="6"/>
        <v>3.7922999999995266E-4</v>
      </c>
      <c r="AP45" s="121">
        <f t="shared" si="7"/>
        <v>4.7954000000005603E-4</v>
      </c>
      <c r="AQ45" s="87">
        <f t="shared" si="8"/>
        <v>-8.5248629999999971E-3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36</v>
      </c>
      <c r="D46" s="186"/>
      <c r="E46" s="56"/>
      <c r="F46" s="187">
        <v>37.839109999999998</v>
      </c>
      <c r="G46" s="187">
        <v>41.945061000000003</v>
      </c>
      <c r="H46" s="187">
        <v>0.99210867999999997</v>
      </c>
      <c r="I46" s="62">
        <v>0.99511183000000003</v>
      </c>
      <c r="J46" s="62">
        <v>1.7723323999999999E-2</v>
      </c>
      <c r="K46" s="188"/>
      <c r="L46" s="258"/>
      <c r="M46" s="258"/>
      <c r="N46" s="56"/>
      <c r="O46" s="28"/>
      <c r="P46" s="56"/>
      <c r="Q46" s="28"/>
      <c r="R46" s="132"/>
      <c r="S46" s="213"/>
      <c r="T46" s="294"/>
      <c r="U46" s="27" t="s">
        <v>36</v>
      </c>
      <c r="V46" s="186"/>
      <c r="W46" s="56"/>
      <c r="X46" s="187">
        <v>41.105884000000003</v>
      </c>
      <c r="Y46" s="187">
        <v>44.341577000000001</v>
      </c>
      <c r="Z46" s="187">
        <v>0.99256836999999998</v>
      </c>
      <c r="AA46" s="62">
        <v>0.99631150999999996</v>
      </c>
      <c r="AB46" s="62">
        <v>9.3576639999999999E-3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4"/>
      <c r="AM46" s="86">
        <f t="shared" si="4"/>
        <v>3.2667740000000052</v>
      </c>
      <c r="AN46" s="121">
        <f t="shared" si="5"/>
        <v>2.3965159999999983</v>
      </c>
      <c r="AO46" s="121">
        <f t="shared" si="6"/>
        <v>4.5969000000001259E-4</v>
      </c>
      <c r="AP46" s="121">
        <f t="shared" si="7"/>
        <v>1.1996799999999253E-3</v>
      </c>
      <c r="AQ46" s="87">
        <f t="shared" si="8"/>
        <v>-8.3656599999999987E-3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94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4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73</v>
      </c>
      <c r="C48" s="25" t="s">
        <v>32</v>
      </c>
      <c r="D48" s="39"/>
      <c r="E48" s="55"/>
      <c r="F48" s="96">
        <v>27.525334999999998</v>
      </c>
      <c r="G48" s="96">
        <v>32.570369999999997</v>
      </c>
      <c r="H48" s="96">
        <v>0.95887637000000003</v>
      </c>
      <c r="I48" s="60">
        <v>0.95546131000000001</v>
      </c>
      <c r="J48" s="60">
        <v>6.5158729999999998E-2</v>
      </c>
      <c r="K48" s="61"/>
      <c r="L48" s="257"/>
      <c r="M48" s="257"/>
      <c r="N48" s="55"/>
      <c r="O48" s="26"/>
      <c r="P48" s="55"/>
      <c r="Q48" s="26"/>
      <c r="R48" s="131"/>
      <c r="S48" s="213"/>
      <c r="T48" s="296" t="s">
        <v>73</v>
      </c>
      <c r="U48" s="25" t="s">
        <v>32</v>
      </c>
      <c r="V48" s="39"/>
      <c r="W48" s="55"/>
      <c r="X48" s="96">
        <v>27.992647000000002</v>
      </c>
      <c r="Y48" s="96">
        <v>33.741126000000001</v>
      </c>
      <c r="Z48" s="96">
        <v>0.95879265999999996</v>
      </c>
      <c r="AA48" s="60">
        <v>0.95662923</v>
      </c>
      <c r="AB48" s="60">
        <v>5.6701509999999997E-2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6" t="s">
        <v>73</v>
      </c>
      <c r="AM48" s="119">
        <f t="shared" si="4"/>
        <v>0.46731200000000328</v>
      </c>
      <c r="AN48" s="95">
        <f t="shared" si="5"/>
        <v>1.1707560000000043</v>
      </c>
      <c r="AO48" s="95">
        <f t="shared" si="6"/>
        <v>-8.3710000000070117E-5</v>
      </c>
      <c r="AP48" s="95">
        <f t="shared" si="7"/>
        <v>1.167919999999989E-3</v>
      </c>
      <c r="AQ48" s="120">
        <f t="shared" si="8"/>
        <v>-8.4572200000000014E-3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33</v>
      </c>
      <c r="D49" s="186"/>
      <c r="E49" s="56"/>
      <c r="F49" s="187">
        <v>30.360536</v>
      </c>
      <c r="G49" s="187">
        <v>34.908045999999999</v>
      </c>
      <c r="H49" s="187">
        <v>0.97481788999999996</v>
      </c>
      <c r="I49" s="62">
        <v>0.97210516999999996</v>
      </c>
      <c r="J49" s="62">
        <v>4.2938083000000002E-2</v>
      </c>
      <c r="K49" s="188"/>
      <c r="L49" s="258"/>
      <c r="M49" s="258"/>
      <c r="N49" s="56"/>
      <c r="O49" s="28"/>
      <c r="P49" s="56"/>
      <c r="Q49" s="28"/>
      <c r="R49" s="132"/>
      <c r="S49" s="213"/>
      <c r="T49" s="294"/>
      <c r="U49" s="27" t="s">
        <v>33</v>
      </c>
      <c r="V49" s="186"/>
      <c r="W49" s="56"/>
      <c r="X49" s="187">
        <v>31.422027</v>
      </c>
      <c r="Y49" s="187">
        <v>36.225805000000001</v>
      </c>
      <c r="Z49" s="187">
        <v>0.97501755999999995</v>
      </c>
      <c r="AA49" s="62">
        <v>0.97427834999999996</v>
      </c>
      <c r="AB49" s="62">
        <v>3.4323618E-2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4"/>
      <c r="AM49" s="86">
        <f t="shared" si="4"/>
        <v>1.0614910000000002</v>
      </c>
      <c r="AN49" s="121">
        <f t="shared" si="5"/>
        <v>1.3177590000000023</v>
      </c>
      <c r="AO49" s="121">
        <f t="shared" si="6"/>
        <v>1.9966999999998514E-4</v>
      </c>
      <c r="AP49" s="121">
        <f t="shared" si="7"/>
        <v>2.1731799999999968E-3</v>
      </c>
      <c r="AQ49" s="87">
        <f t="shared" si="8"/>
        <v>-8.6144650000000017E-3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34</v>
      </c>
      <c r="D50" s="186"/>
      <c r="E50" s="56"/>
      <c r="F50" s="187">
        <v>35.175730000000001</v>
      </c>
      <c r="G50" s="187">
        <v>39.251069000000001</v>
      </c>
      <c r="H50" s="187">
        <v>0.98766489000000002</v>
      </c>
      <c r="I50" s="62">
        <v>0.99042014</v>
      </c>
      <c r="J50" s="62">
        <v>2.5784379999999999E-2</v>
      </c>
      <c r="K50" s="188"/>
      <c r="L50" s="258"/>
      <c r="M50" s="258"/>
      <c r="N50" s="56"/>
      <c r="O50" s="28"/>
      <c r="P50" s="56"/>
      <c r="Q50" s="28"/>
      <c r="R50" s="132"/>
      <c r="S50" s="213"/>
      <c r="T50" s="294"/>
      <c r="U50" s="27" t="s">
        <v>34</v>
      </c>
      <c r="V50" s="186"/>
      <c r="W50" s="56"/>
      <c r="X50" s="187">
        <v>37.368115000000003</v>
      </c>
      <c r="Y50" s="187">
        <v>40.944094999999997</v>
      </c>
      <c r="Z50" s="187">
        <v>0.98803333000000004</v>
      </c>
      <c r="AA50" s="62">
        <v>0.99091428000000004</v>
      </c>
      <c r="AB50" s="62">
        <v>1.7210969999999999E-2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4"/>
      <c r="AM50" s="86">
        <f t="shared" si="4"/>
        <v>2.1923850000000016</v>
      </c>
      <c r="AN50" s="121">
        <f t="shared" si="5"/>
        <v>1.6930259999999961</v>
      </c>
      <c r="AO50" s="121">
        <f t="shared" si="6"/>
        <v>3.6844000000002541E-4</v>
      </c>
      <c r="AP50" s="121">
        <f t="shared" si="7"/>
        <v>4.9414000000003178E-4</v>
      </c>
      <c r="AQ50" s="87">
        <f t="shared" si="8"/>
        <v>-8.5734100000000001E-3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36</v>
      </c>
      <c r="D51" s="186"/>
      <c r="E51" s="56"/>
      <c r="F51" s="187">
        <v>37.784377999999997</v>
      </c>
      <c r="G51" s="187">
        <v>41.883507000000002</v>
      </c>
      <c r="H51" s="187">
        <v>0.99195482000000001</v>
      </c>
      <c r="I51" s="62">
        <v>0.99504232000000004</v>
      </c>
      <c r="J51" s="62">
        <v>1.8607552999999999E-2</v>
      </c>
      <c r="K51" s="188"/>
      <c r="L51" s="258"/>
      <c r="M51" s="258"/>
      <c r="N51" s="56"/>
      <c r="O51" s="28"/>
      <c r="P51" s="56"/>
      <c r="Q51" s="28"/>
      <c r="R51" s="132"/>
      <c r="S51" s="213"/>
      <c r="T51" s="294"/>
      <c r="U51" s="27" t="s">
        <v>36</v>
      </c>
      <c r="V51" s="186"/>
      <c r="W51" s="56"/>
      <c r="X51" s="187">
        <v>40.994844999999998</v>
      </c>
      <c r="Y51" s="187">
        <v>44.247551000000001</v>
      </c>
      <c r="Z51" s="187">
        <v>0.99241235000000005</v>
      </c>
      <c r="AA51" s="62">
        <v>0.99628176000000002</v>
      </c>
      <c r="AB51" s="62">
        <v>1.0335540000000001E-2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4"/>
      <c r="AM51" s="86">
        <f t="shared" si="4"/>
        <v>3.2104670000000013</v>
      </c>
      <c r="AN51" s="121">
        <f t="shared" si="5"/>
        <v>2.3640439999999998</v>
      </c>
      <c r="AO51" s="121">
        <f t="shared" si="6"/>
        <v>4.5753000000003929E-4</v>
      </c>
      <c r="AP51" s="121">
        <f t="shared" si="7"/>
        <v>1.2394399999999806E-3</v>
      </c>
      <c r="AQ51" s="87">
        <f t="shared" si="8"/>
        <v>-8.2720129999999982E-3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94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4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74</v>
      </c>
      <c r="C53" s="25" t="s">
        <v>32</v>
      </c>
      <c r="D53" s="39"/>
      <c r="E53" s="55"/>
      <c r="F53" s="96">
        <v>27.633844</v>
      </c>
      <c r="G53" s="96">
        <v>32.600684999999999</v>
      </c>
      <c r="H53" s="96">
        <v>0.95683786999999998</v>
      </c>
      <c r="I53" s="60">
        <v>0.95633937999999996</v>
      </c>
      <c r="J53" s="60">
        <v>6.8601176E-2</v>
      </c>
      <c r="K53" s="61"/>
      <c r="L53" s="257"/>
      <c r="M53" s="257"/>
      <c r="N53" s="55"/>
      <c r="O53" s="26"/>
      <c r="P53" s="55"/>
      <c r="Q53" s="26"/>
      <c r="R53" s="131"/>
      <c r="S53" s="213"/>
      <c r="T53" s="296" t="s">
        <v>74</v>
      </c>
      <c r="U53" s="25" t="s">
        <v>32</v>
      </c>
      <c r="V53" s="39"/>
      <c r="W53" s="55"/>
      <c r="X53" s="96">
        <v>28.114163000000001</v>
      </c>
      <c r="Y53" s="96">
        <v>33.699565999999997</v>
      </c>
      <c r="Z53" s="96">
        <v>0.95679216</v>
      </c>
      <c r="AA53" s="60">
        <v>0.95736189999999999</v>
      </c>
      <c r="AB53" s="60">
        <v>6.0100235000000002E-2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6" t="s">
        <v>74</v>
      </c>
      <c r="AM53" s="119">
        <f t="shared" si="4"/>
        <v>0.48031900000000149</v>
      </c>
      <c r="AN53" s="95">
        <f t="shared" si="5"/>
        <v>1.0988809999999987</v>
      </c>
      <c r="AO53" s="95">
        <f t="shared" si="6"/>
        <v>-4.5709999999976603E-5</v>
      </c>
      <c r="AP53" s="95">
        <f t="shared" si="7"/>
        <v>1.0225200000000267E-3</v>
      </c>
      <c r="AQ53" s="120">
        <f t="shared" si="8"/>
        <v>-8.500940999999998E-3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33</v>
      </c>
      <c r="D54" s="186"/>
      <c r="E54" s="56"/>
      <c r="F54" s="187">
        <v>30.339206000000001</v>
      </c>
      <c r="G54" s="187">
        <v>34.870607</v>
      </c>
      <c r="H54" s="187">
        <v>0.97403722000000004</v>
      </c>
      <c r="I54" s="62">
        <v>0.97247086999999999</v>
      </c>
      <c r="J54" s="62">
        <v>4.5017703999999999E-2</v>
      </c>
      <c r="K54" s="188"/>
      <c r="L54" s="258"/>
      <c r="M54" s="258"/>
      <c r="N54" s="56"/>
      <c r="O54" s="28"/>
      <c r="P54" s="56"/>
      <c r="Q54" s="28"/>
      <c r="R54" s="132"/>
      <c r="S54" s="213"/>
      <c r="T54" s="294"/>
      <c r="U54" s="27" t="s">
        <v>33</v>
      </c>
      <c r="V54" s="186"/>
      <c r="W54" s="56"/>
      <c r="X54" s="187">
        <v>31.406967999999999</v>
      </c>
      <c r="Y54" s="187">
        <v>36.11421</v>
      </c>
      <c r="Z54" s="187">
        <v>0.97418822000000005</v>
      </c>
      <c r="AA54" s="62">
        <v>0.97441562000000004</v>
      </c>
      <c r="AB54" s="62">
        <v>3.6466001999999997E-2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4"/>
      <c r="AM54" s="86">
        <f t="shared" si="4"/>
        <v>1.0677619999999983</v>
      </c>
      <c r="AN54" s="121">
        <f t="shared" si="5"/>
        <v>1.2436030000000002</v>
      </c>
      <c r="AO54" s="121">
        <f t="shared" si="6"/>
        <v>1.5100000000001224E-4</v>
      </c>
      <c r="AP54" s="121">
        <f t="shared" si="7"/>
        <v>1.9447500000000506E-3</v>
      </c>
      <c r="AQ54" s="87">
        <f t="shared" si="8"/>
        <v>-8.5517020000000013E-3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34</v>
      </c>
      <c r="D55" s="186"/>
      <c r="E55" s="56"/>
      <c r="F55" s="187">
        <v>34.991273</v>
      </c>
      <c r="G55" s="187">
        <v>39.058414999999997</v>
      </c>
      <c r="H55" s="187">
        <v>0.98708976000000004</v>
      </c>
      <c r="I55" s="62">
        <v>0.99032408000000005</v>
      </c>
      <c r="J55" s="62">
        <v>2.7582855999999999E-2</v>
      </c>
      <c r="K55" s="188"/>
      <c r="L55" s="258"/>
      <c r="M55" s="258"/>
      <c r="N55" s="56"/>
      <c r="O55" s="28"/>
      <c r="P55" s="56"/>
      <c r="Q55" s="28"/>
      <c r="R55" s="132"/>
      <c r="S55" s="213"/>
      <c r="T55" s="294"/>
      <c r="U55" s="27" t="s">
        <v>34</v>
      </c>
      <c r="V55" s="186"/>
      <c r="W55" s="56"/>
      <c r="X55" s="187">
        <v>37.138300999999998</v>
      </c>
      <c r="Y55" s="187">
        <v>40.714525000000002</v>
      </c>
      <c r="Z55" s="187">
        <v>0.98743979999999998</v>
      </c>
      <c r="AA55" s="62">
        <v>0.99077557000000005</v>
      </c>
      <c r="AB55" s="62">
        <v>1.8755535E-2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4"/>
      <c r="AM55" s="86">
        <f t="shared" si="4"/>
        <v>2.1470279999999988</v>
      </c>
      <c r="AN55" s="121">
        <f t="shared" si="5"/>
        <v>1.6561100000000053</v>
      </c>
      <c r="AO55" s="121">
        <f t="shared" si="6"/>
        <v>3.500399999999404E-4</v>
      </c>
      <c r="AP55" s="121">
        <f t="shared" si="7"/>
        <v>4.5148999999999884E-4</v>
      </c>
      <c r="AQ55" s="87">
        <f t="shared" si="8"/>
        <v>-8.8273209999999991E-3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36</v>
      </c>
      <c r="D56" s="186"/>
      <c r="E56" s="56"/>
      <c r="F56" s="187">
        <v>37.429423999999997</v>
      </c>
      <c r="G56" s="187">
        <v>41.501184000000002</v>
      </c>
      <c r="H56" s="187">
        <v>0.99143095999999997</v>
      </c>
      <c r="I56" s="62">
        <v>0.99480742</v>
      </c>
      <c r="J56" s="62">
        <v>1.9993264E-2</v>
      </c>
      <c r="K56" s="188"/>
      <c r="L56" s="258"/>
      <c r="M56" s="258"/>
      <c r="N56" s="56"/>
      <c r="O56" s="28"/>
      <c r="P56" s="56"/>
      <c r="Q56" s="28"/>
      <c r="R56" s="132"/>
      <c r="S56" s="213"/>
      <c r="T56" s="294"/>
      <c r="U56" s="27" t="s">
        <v>36</v>
      </c>
      <c r="V56" s="186"/>
      <c r="W56" s="56"/>
      <c r="X56" s="187">
        <v>40.473666999999999</v>
      </c>
      <c r="Y56" s="187">
        <v>43.764654999999998</v>
      </c>
      <c r="Z56" s="187">
        <v>0.99189210999999999</v>
      </c>
      <c r="AA56" s="62">
        <v>0.9960272</v>
      </c>
      <c r="AB56" s="62">
        <v>1.1501798000000001E-2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4"/>
      <c r="AM56" s="86">
        <f t="shared" si="4"/>
        <v>3.0442430000000016</v>
      </c>
      <c r="AN56" s="121">
        <f t="shared" si="5"/>
        <v>2.2634709999999956</v>
      </c>
      <c r="AO56" s="121">
        <f t="shared" si="6"/>
        <v>4.6115000000002127E-4</v>
      </c>
      <c r="AP56" s="121">
        <f t="shared" si="7"/>
        <v>1.2197800000000036E-3</v>
      </c>
      <c r="AQ56" s="87">
        <f t="shared" si="8"/>
        <v>-8.4914659999999996E-3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94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4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75</v>
      </c>
      <c r="C58" s="25" t="s">
        <v>32</v>
      </c>
      <c r="D58" s="39"/>
      <c r="E58" s="55"/>
      <c r="F58" s="96">
        <v>26.893401000000001</v>
      </c>
      <c r="G58" s="96">
        <v>32.262948000000002</v>
      </c>
      <c r="H58" s="96">
        <v>0.95866863000000002</v>
      </c>
      <c r="I58" s="60">
        <v>0.95390626000000001</v>
      </c>
      <c r="J58" s="60">
        <v>6.9254756000000001E-2</v>
      </c>
      <c r="K58" s="61"/>
      <c r="L58" s="257"/>
      <c r="M58" s="257"/>
      <c r="N58" s="55"/>
      <c r="O58" s="26"/>
      <c r="P58" s="55"/>
      <c r="Q58" s="26"/>
      <c r="R58" s="131"/>
      <c r="S58" s="213"/>
      <c r="T58" s="296" t="s">
        <v>75</v>
      </c>
      <c r="U58" s="25" t="s">
        <v>32</v>
      </c>
      <c r="V58" s="39"/>
      <c r="W58" s="55"/>
      <c r="X58" s="96">
        <v>27.437515999999999</v>
      </c>
      <c r="Y58" s="96">
        <v>33.697696999999998</v>
      </c>
      <c r="Z58" s="96">
        <v>0.95872911999999999</v>
      </c>
      <c r="AA58" s="60">
        <v>0.95586344000000001</v>
      </c>
      <c r="AB58" s="60">
        <v>5.9466972999999999E-2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6" t="s">
        <v>75</v>
      </c>
      <c r="AM58" s="119">
        <f t="shared" si="4"/>
        <v>0.54411499999999791</v>
      </c>
      <c r="AN58" s="95">
        <f t="shared" si="5"/>
        <v>1.4347489999999965</v>
      </c>
      <c r="AO58" s="95">
        <f t="shared" si="6"/>
        <v>6.0489999999968624E-5</v>
      </c>
      <c r="AP58" s="95">
        <f t="shared" si="7"/>
        <v>1.9571800000000028E-3</v>
      </c>
      <c r="AQ58" s="120">
        <f t="shared" si="8"/>
        <v>-9.7877830000000013E-3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33</v>
      </c>
      <c r="D59" s="186"/>
      <c r="E59" s="56"/>
      <c r="F59" s="187">
        <v>30.813517000000001</v>
      </c>
      <c r="G59" s="187">
        <v>35.490174000000003</v>
      </c>
      <c r="H59" s="187">
        <v>0.97643696000000002</v>
      </c>
      <c r="I59" s="62">
        <v>0.97492953000000004</v>
      </c>
      <c r="J59" s="62">
        <v>4.1019417000000002E-2</v>
      </c>
      <c r="K59" s="188"/>
      <c r="L59" s="258"/>
      <c r="M59" s="258"/>
      <c r="N59" s="56"/>
      <c r="O59" s="28"/>
      <c r="P59" s="56"/>
      <c r="Q59" s="28"/>
      <c r="R59" s="132"/>
      <c r="S59" s="213"/>
      <c r="T59" s="294"/>
      <c r="U59" s="27" t="s">
        <v>33</v>
      </c>
      <c r="V59" s="186"/>
      <c r="W59" s="56"/>
      <c r="X59" s="187">
        <v>32.044870000000003</v>
      </c>
      <c r="Y59" s="187">
        <v>37.013835</v>
      </c>
      <c r="Z59" s="187">
        <v>0.97664982</v>
      </c>
      <c r="AA59" s="62">
        <v>0.97694241999999998</v>
      </c>
      <c r="AB59" s="62">
        <v>3.2224120000000002E-2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4"/>
      <c r="AM59" s="86">
        <f t="shared" si="4"/>
        <v>1.2313530000000021</v>
      </c>
      <c r="AN59" s="121">
        <f t="shared" si="5"/>
        <v>1.523660999999997</v>
      </c>
      <c r="AO59" s="121">
        <f t="shared" si="6"/>
        <v>2.128599999999814E-4</v>
      </c>
      <c r="AP59" s="121">
        <f t="shared" si="7"/>
        <v>2.0128899999999339E-3</v>
      </c>
      <c r="AQ59" s="87">
        <f t="shared" si="8"/>
        <v>-8.7952970000000005E-3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34</v>
      </c>
      <c r="D60" s="186"/>
      <c r="E60" s="56"/>
      <c r="F60" s="187">
        <v>35.290948999999998</v>
      </c>
      <c r="G60" s="187">
        <v>39.38823</v>
      </c>
      <c r="H60" s="187">
        <v>0.98864704000000003</v>
      </c>
      <c r="I60" s="62">
        <v>0.99093586</v>
      </c>
      <c r="J60" s="62">
        <v>2.3808012E-2</v>
      </c>
      <c r="K60" s="188"/>
      <c r="L60" s="258"/>
      <c r="M60" s="258"/>
      <c r="N60" s="56"/>
      <c r="O60" s="28"/>
      <c r="P60" s="56"/>
      <c r="Q60" s="28"/>
      <c r="R60" s="132"/>
      <c r="S60" s="213"/>
      <c r="T60" s="294"/>
      <c r="U60" s="27" t="s">
        <v>34</v>
      </c>
      <c r="V60" s="186"/>
      <c r="W60" s="56"/>
      <c r="X60" s="187">
        <v>37.590749000000002</v>
      </c>
      <c r="Y60" s="187">
        <v>41.227277999999998</v>
      </c>
      <c r="Z60" s="187">
        <v>0.98896046999999998</v>
      </c>
      <c r="AA60" s="62">
        <v>0.99166896999999998</v>
      </c>
      <c r="AB60" s="62">
        <v>1.5293582E-2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4"/>
      <c r="AM60" s="86">
        <f t="shared" si="4"/>
        <v>2.2998000000000047</v>
      </c>
      <c r="AN60" s="121">
        <f t="shared" si="5"/>
        <v>1.8390479999999982</v>
      </c>
      <c r="AO60" s="121">
        <f t="shared" si="6"/>
        <v>3.1342999999994792E-4</v>
      </c>
      <c r="AP60" s="121">
        <f t="shared" si="7"/>
        <v>7.3310999999998128E-4</v>
      </c>
      <c r="AQ60" s="87">
        <f t="shared" si="8"/>
        <v>-8.5144299999999999E-3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36</v>
      </c>
      <c r="D61" s="186"/>
      <c r="E61" s="56"/>
      <c r="F61" s="187">
        <v>37.953952999999998</v>
      </c>
      <c r="G61" s="187">
        <v>42.037557999999997</v>
      </c>
      <c r="H61" s="187">
        <v>0.99285393</v>
      </c>
      <c r="I61" s="62">
        <v>0.99569474999999996</v>
      </c>
      <c r="J61" s="62">
        <v>1.6819239999999999E-2</v>
      </c>
      <c r="K61" s="188"/>
      <c r="L61" s="258"/>
      <c r="M61" s="258"/>
      <c r="N61" s="56"/>
      <c r="O61" s="28"/>
      <c r="P61" s="56"/>
      <c r="Q61" s="28"/>
      <c r="R61" s="132"/>
      <c r="S61" s="213"/>
      <c r="T61" s="294"/>
      <c r="U61" s="27" t="s">
        <v>36</v>
      </c>
      <c r="V61" s="186"/>
      <c r="W61" s="56"/>
      <c r="X61" s="187">
        <v>41.258879999999998</v>
      </c>
      <c r="Y61" s="187">
        <v>44.492649999999998</v>
      </c>
      <c r="Z61" s="187">
        <v>0.99327217000000001</v>
      </c>
      <c r="AA61" s="62">
        <v>0.99653418000000005</v>
      </c>
      <c r="AB61" s="62">
        <v>8.1564979999999999E-3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4"/>
      <c r="AM61" s="86">
        <f t="shared" si="4"/>
        <v>3.3049269999999993</v>
      </c>
      <c r="AN61" s="121">
        <f t="shared" si="5"/>
        <v>2.4550920000000005</v>
      </c>
      <c r="AO61" s="121">
        <f t="shared" si="6"/>
        <v>4.1824000000001416E-4</v>
      </c>
      <c r="AP61" s="121">
        <f t="shared" si="7"/>
        <v>8.3943000000008539E-4</v>
      </c>
      <c r="AQ61" s="87">
        <f t="shared" si="8"/>
        <v>-8.6627419999999993E-3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94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4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76</v>
      </c>
      <c r="C63" s="25" t="s">
        <v>32</v>
      </c>
      <c r="D63" s="39"/>
      <c r="E63" s="55"/>
      <c r="F63" s="96">
        <v>27.077631</v>
      </c>
      <c r="G63" s="96">
        <v>32.411178</v>
      </c>
      <c r="H63" s="96">
        <v>0.95950407000000004</v>
      </c>
      <c r="I63" s="60">
        <v>0.95402575000000001</v>
      </c>
      <c r="J63" s="60">
        <v>6.5356225000000004E-2</v>
      </c>
      <c r="K63" s="61"/>
      <c r="L63" s="257"/>
      <c r="M63" s="257"/>
      <c r="N63" s="55"/>
      <c r="O63" s="26"/>
      <c r="P63" s="55"/>
      <c r="Q63" s="26"/>
      <c r="R63" s="131"/>
      <c r="S63" s="213"/>
      <c r="T63" s="296" t="s">
        <v>76</v>
      </c>
      <c r="U63" s="25" t="s">
        <v>32</v>
      </c>
      <c r="V63" s="39"/>
      <c r="W63" s="55"/>
      <c r="X63" s="96">
        <v>27.668780000000002</v>
      </c>
      <c r="Y63" s="96">
        <v>33.874634999999998</v>
      </c>
      <c r="Z63" s="96">
        <v>0.95958902000000001</v>
      </c>
      <c r="AA63" s="60">
        <v>0.95498307999999998</v>
      </c>
      <c r="AB63" s="60">
        <v>5.5381775000000001E-2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6" t="s">
        <v>76</v>
      </c>
      <c r="AM63" s="119">
        <f t="shared" si="4"/>
        <v>0.59114900000000148</v>
      </c>
      <c r="AN63" s="95">
        <f t="shared" si="5"/>
        <v>1.4634569999999982</v>
      </c>
      <c r="AO63" s="95">
        <f t="shared" si="6"/>
        <v>8.4949999999972547E-5</v>
      </c>
      <c r="AP63" s="95">
        <f t="shared" si="7"/>
        <v>9.5732999999997848E-4</v>
      </c>
      <c r="AQ63" s="120">
        <f t="shared" si="8"/>
        <v>-9.9744500000000028E-3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33</v>
      </c>
      <c r="D64" s="186"/>
      <c r="E64" s="56"/>
      <c r="F64" s="187">
        <v>30.643187999999999</v>
      </c>
      <c r="G64" s="187">
        <v>35.374028000000003</v>
      </c>
      <c r="H64" s="187">
        <v>0.97646601</v>
      </c>
      <c r="I64" s="62">
        <v>0.97201499000000002</v>
      </c>
      <c r="J64" s="62">
        <v>3.9872310000000001E-2</v>
      </c>
      <c r="K64" s="188"/>
      <c r="L64" s="258"/>
      <c r="M64" s="258"/>
      <c r="N64" s="56"/>
      <c r="O64" s="28"/>
      <c r="P64" s="56"/>
      <c r="Q64" s="28"/>
      <c r="R64" s="132"/>
      <c r="S64" s="213"/>
      <c r="T64" s="294"/>
      <c r="U64" s="27" t="s">
        <v>33</v>
      </c>
      <c r="V64" s="186"/>
      <c r="W64" s="56"/>
      <c r="X64" s="187">
        <v>31.842195</v>
      </c>
      <c r="Y64" s="187">
        <v>36.897576000000001</v>
      </c>
      <c r="Z64" s="187">
        <v>0.97664852999999996</v>
      </c>
      <c r="AA64" s="62">
        <v>0.97443075000000001</v>
      </c>
      <c r="AB64" s="62">
        <v>3.0938627E-2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4"/>
      <c r="AM64" s="86">
        <f t="shared" si="4"/>
        <v>1.1990070000000017</v>
      </c>
      <c r="AN64" s="121">
        <f t="shared" si="5"/>
        <v>1.5235479999999981</v>
      </c>
      <c r="AO64" s="121">
        <f t="shared" si="6"/>
        <v>1.8251999999996382E-4</v>
      </c>
      <c r="AP64" s="121">
        <f t="shared" si="7"/>
        <v>2.415759999999989E-3</v>
      </c>
      <c r="AQ64" s="87">
        <f t="shared" si="8"/>
        <v>-8.9336830000000013E-3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34</v>
      </c>
      <c r="D65" s="186"/>
      <c r="E65" s="56"/>
      <c r="F65" s="187">
        <v>35.301333</v>
      </c>
      <c r="G65" s="187">
        <v>39.424571999999998</v>
      </c>
      <c r="H65" s="187">
        <v>0.98858360999999995</v>
      </c>
      <c r="I65" s="62">
        <v>0.99048875000000003</v>
      </c>
      <c r="J65" s="62">
        <v>2.3585424000000001E-2</v>
      </c>
      <c r="K65" s="188"/>
      <c r="L65" s="258"/>
      <c r="M65" s="258"/>
      <c r="N65" s="56"/>
      <c r="O65" s="28"/>
      <c r="P65" s="56"/>
      <c r="Q65" s="28"/>
      <c r="R65" s="132"/>
      <c r="S65" s="213"/>
      <c r="T65" s="294"/>
      <c r="U65" s="27" t="s">
        <v>34</v>
      </c>
      <c r="V65" s="186"/>
      <c r="W65" s="56"/>
      <c r="X65" s="187">
        <v>37.684790999999997</v>
      </c>
      <c r="Y65" s="187">
        <v>41.318174999999997</v>
      </c>
      <c r="Z65" s="187">
        <v>0.98893984999999995</v>
      </c>
      <c r="AA65" s="62">
        <v>0.99116161999999997</v>
      </c>
      <c r="AB65" s="62">
        <v>1.4925677E-2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4"/>
      <c r="AM65" s="86">
        <f t="shared" si="4"/>
        <v>2.3834579999999974</v>
      </c>
      <c r="AN65" s="121">
        <f t="shared" si="5"/>
        <v>1.8936029999999988</v>
      </c>
      <c r="AO65" s="121">
        <f t="shared" si="6"/>
        <v>3.5624000000000766E-4</v>
      </c>
      <c r="AP65" s="121">
        <f t="shared" si="7"/>
        <v>6.7286999999993657E-4</v>
      </c>
      <c r="AQ65" s="87">
        <f t="shared" si="8"/>
        <v>-8.6597470000000006E-3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36</v>
      </c>
      <c r="D66" s="186"/>
      <c r="E66" s="56"/>
      <c r="F66" s="187">
        <v>37.938293000000002</v>
      </c>
      <c r="G66" s="187">
        <v>42.039872000000003</v>
      </c>
      <c r="H66" s="187">
        <v>0.99273918000000005</v>
      </c>
      <c r="I66" s="62">
        <v>0.99533229999999995</v>
      </c>
      <c r="J66" s="62">
        <v>1.6707008999999998E-2</v>
      </c>
      <c r="K66" s="188"/>
      <c r="L66" s="258"/>
      <c r="M66" s="258"/>
      <c r="N66" s="56"/>
      <c r="O66" s="28"/>
      <c r="P66" s="56"/>
      <c r="Q66" s="28"/>
      <c r="R66" s="132"/>
      <c r="S66" s="213"/>
      <c r="T66" s="294"/>
      <c r="U66" s="27" t="s">
        <v>36</v>
      </c>
      <c r="V66" s="186"/>
      <c r="W66" s="56"/>
      <c r="X66" s="187">
        <v>41.302529999999997</v>
      </c>
      <c r="Y66" s="187">
        <v>44.527636000000001</v>
      </c>
      <c r="Z66" s="187">
        <v>0.99316450999999994</v>
      </c>
      <c r="AA66" s="62">
        <v>0.99648460999999999</v>
      </c>
      <c r="AB66" s="62">
        <v>7.9478434999999993E-3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4"/>
      <c r="AM66" s="86">
        <f t="shared" si="4"/>
        <v>3.3642369999999957</v>
      </c>
      <c r="AN66" s="121">
        <f t="shared" si="5"/>
        <v>2.4877639999999985</v>
      </c>
      <c r="AO66" s="121">
        <f t="shared" si="6"/>
        <v>4.2532999999989052E-4</v>
      </c>
      <c r="AP66" s="121">
        <f t="shared" si="7"/>
        <v>1.1523100000000452E-3</v>
      </c>
      <c r="AQ66" s="87">
        <f t="shared" si="8"/>
        <v>-8.759165499999999E-3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94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4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77</v>
      </c>
      <c r="C68" s="25" t="s">
        <v>32</v>
      </c>
      <c r="D68" s="39"/>
      <c r="E68" s="55"/>
      <c r="F68" s="96">
        <v>27.337387</v>
      </c>
      <c r="G68" s="96">
        <v>32.596179999999997</v>
      </c>
      <c r="H68" s="96">
        <v>0.95951196999999999</v>
      </c>
      <c r="I68" s="60">
        <v>0.95481388</v>
      </c>
      <c r="J68" s="60">
        <v>6.2936870000000006E-2</v>
      </c>
      <c r="K68" s="61"/>
      <c r="L68" s="257"/>
      <c r="M68" s="257"/>
      <c r="N68" s="55"/>
      <c r="O68" s="26"/>
      <c r="P68" s="55"/>
      <c r="Q68" s="26"/>
      <c r="R68" s="131"/>
      <c r="S68" s="213"/>
      <c r="T68" s="296" t="s">
        <v>77</v>
      </c>
      <c r="U68" s="25" t="s">
        <v>32</v>
      </c>
      <c r="V68" s="39"/>
      <c r="W68" s="55"/>
      <c r="X68" s="96">
        <v>27.920427</v>
      </c>
      <c r="Y68" s="96">
        <v>34.033473999999998</v>
      </c>
      <c r="Z68" s="96">
        <v>0.95956558999999997</v>
      </c>
      <c r="AA68" s="60">
        <v>0.95568757000000004</v>
      </c>
      <c r="AB68" s="60">
        <v>5.3339089999999999E-2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6" t="s">
        <v>77</v>
      </c>
      <c r="AM68" s="119">
        <f t="shared" si="4"/>
        <v>0.58304000000000045</v>
      </c>
      <c r="AN68" s="95">
        <f t="shared" si="5"/>
        <v>1.4372940000000014</v>
      </c>
      <c r="AO68" s="95">
        <f t="shared" si="6"/>
        <v>5.3619999999976464E-5</v>
      </c>
      <c r="AP68" s="95">
        <f t="shared" si="7"/>
        <v>8.7369000000003805E-4</v>
      </c>
      <c r="AQ68" s="120">
        <f t="shared" si="8"/>
        <v>-9.5977800000000071E-3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33</v>
      </c>
      <c r="D69" s="186"/>
      <c r="E69" s="56"/>
      <c r="F69" s="187">
        <v>30.696511000000001</v>
      </c>
      <c r="G69" s="187">
        <v>35.415157999999998</v>
      </c>
      <c r="H69" s="187">
        <v>0.97609323000000003</v>
      </c>
      <c r="I69" s="62">
        <v>0.97134719000000003</v>
      </c>
      <c r="J69" s="62">
        <v>3.9085623E-2</v>
      </c>
      <c r="K69" s="188"/>
      <c r="L69" s="258"/>
      <c r="M69" s="258"/>
      <c r="N69" s="56"/>
      <c r="O69" s="28"/>
      <c r="P69" s="56"/>
      <c r="Q69" s="28"/>
      <c r="R69" s="132"/>
      <c r="S69" s="213"/>
      <c r="T69" s="294"/>
      <c r="U69" s="27" t="s">
        <v>33</v>
      </c>
      <c r="V69" s="186"/>
      <c r="W69" s="56"/>
      <c r="X69" s="187">
        <v>31.869060000000001</v>
      </c>
      <c r="Y69" s="187">
        <v>36.921427000000001</v>
      </c>
      <c r="Z69" s="187">
        <v>0.97628963999999996</v>
      </c>
      <c r="AA69" s="62">
        <v>0.97388788999999998</v>
      </c>
      <c r="AB69" s="62">
        <v>3.0341661999999998E-2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4"/>
      <c r="AM69" s="86">
        <f t="shared" si="4"/>
        <v>1.1725490000000001</v>
      </c>
      <c r="AN69" s="121">
        <f t="shared" si="5"/>
        <v>1.5062690000000032</v>
      </c>
      <c r="AO69" s="121">
        <f t="shared" si="6"/>
        <v>1.964099999999247E-4</v>
      </c>
      <c r="AP69" s="121">
        <f t="shared" si="7"/>
        <v>2.5406999999999513E-3</v>
      </c>
      <c r="AQ69" s="87">
        <f t="shared" si="8"/>
        <v>-8.7439610000000015E-3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34</v>
      </c>
      <c r="D70" s="186"/>
      <c r="E70" s="56"/>
      <c r="F70" s="187">
        <v>35.322667000000003</v>
      </c>
      <c r="G70" s="187">
        <v>39.441600999999999</v>
      </c>
      <c r="H70" s="187">
        <v>0.98833174000000001</v>
      </c>
      <c r="I70" s="62">
        <v>0.98995133999999996</v>
      </c>
      <c r="J70" s="62">
        <v>2.3052949999999999E-2</v>
      </c>
      <c r="K70" s="188"/>
      <c r="L70" s="258"/>
      <c r="M70" s="258"/>
      <c r="N70" s="56"/>
      <c r="O70" s="28"/>
      <c r="P70" s="56"/>
      <c r="Q70" s="28"/>
      <c r="R70" s="132"/>
      <c r="S70" s="213"/>
      <c r="T70" s="294"/>
      <c r="U70" s="27" t="s">
        <v>34</v>
      </c>
      <c r="V70" s="186"/>
      <c r="W70" s="56"/>
      <c r="X70" s="187">
        <v>37.667501000000001</v>
      </c>
      <c r="Y70" s="187">
        <v>41.309454000000002</v>
      </c>
      <c r="Z70" s="187">
        <v>0.98870402999999996</v>
      </c>
      <c r="AA70" s="62">
        <v>0.99057141999999998</v>
      </c>
      <c r="AB70" s="62">
        <v>1.4544708999999999E-2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4"/>
      <c r="AM70" s="86">
        <f t="shared" si="4"/>
        <v>2.3448339999999988</v>
      </c>
      <c r="AN70" s="121">
        <f t="shared" si="5"/>
        <v>1.8678530000000038</v>
      </c>
      <c r="AO70" s="121">
        <f t="shared" si="6"/>
        <v>3.7228999999994183E-4</v>
      </c>
      <c r="AP70" s="121">
        <f t="shared" si="7"/>
        <v>6.2008000000002284E-4</v>
      </c>
      <c r="AQ70" s="87">
        <f t="shared" si="8"/>
        <v>-8.5082409999999997E-3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36</v>
      </c>
      <c r="D71" s="186"/>
      <c r="E71" s="56"/>
      <c r="F71" s="187">
        <v>37.916369000000003</v>
      </c>
      <c r="G71" s="187">
        <v>42.007849</v>
      </c>
      <c r="H71" s="187">
        <v>0.99259956000000005</v>
      </c>
      <c r="I71" s="62">
        <v>0.99499530000000003</v>
      </c>
      <c r="J71" s="62">
        <v>1.6604009999999999E-2</v>
      </c>
      <c r="K71" s="188"/>
      <c r="L71" s="258"/>
      <c r="M71" s="258"/>
      <c r="N71" s="56"/>
      <c r="O71" s="28"/>
      <c r="P71" s="56"/>
      <c r="Q71" s="28"/>
      <c r="R71" s="132"/>
      <c r="S71" s="213"/>
      <c r="T71" s="294"/>
      <c r="U71" s="27" t="s">
        <v>36</v>
      </c>
      <c r="V71" s="186"/>
      <c r="W71" s="56"/>
      <c r="X71" s="187">
        <v>41.206026999999999</v>
      </c>
      <c r="Y71" s="187">
        <v>44.446660999999999</v>
      </c>
      <c r="Z71" s="187">
        <v>0.99300971000000005</v>
      </c>
      <c r="AA71" s="62">
        <v>0.99635107999999994</v>
      </c>
      <c r="AB71" s="62">
        <v>8.1582019999999998E-3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4"/>
      <c r="AM71" s="86">
        <f t="shared" si="4"/>
        <v>3.2896579999999958</v>
      </c>
      <c r="AN71" s="121">
        <f t="shared" si="5"/>
        <v>2.4388119999999986</v>
      </c>
      <c r="AO71" s="121">
        <f t="shared" si="6"/>
        <v>4.1014999999999802E-4</v>
      </c>
      <c r="AP71" s="121">
        <f t="shared" si="7"/>
        <v>1.3557799999999176E-3</v>
      </c>
      <c r="AQ71" s="87">
        <f t="shared" si="8"/>
        <v>-8.4458079999999991E-3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94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4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78</v>
      </c>
      <c r="C73" s="25" t="s">
        <v>32</v>
      </c>
      <c r="D73" s="39"/>
      <c r="E73" s="55"/>
      <c r="F73" s="96">
        <v>27.452078</v>
      </c>
      <c r="G73" s="96">
        <v>32.659230000000001</v>
      </c>
      <c r="H73" s="96">
        <v>0.95951805999999995</v>
      </c>
      <c r="I73" s="60">
        <v>0.95501590999999997</v>
      </c>
      <c r="J73" s="60">
        <v>6.2707275000000007E-2</v>
      </c>
      <c r="K73" s="61"/>
      <c r="L73" s="257"/>
      <c r="M73" s="257"/>
      <c r="N73" s="55"/>
      <c r="O73" s="26"/>
      <c r="P73" s="55"/>
      <c r="Q73" s="26"/>
      <c r="R73" s="131"/>
      <c r="S73" s="213"/>
      <c r="T73" s="296" t="s">
        <v>78</v>
      </c>
      <c r="U73" s="25" t="s">
        <v>32</v>
      </c>
      <c r="V73" s="39"/>
      <c r="W73" s="55"/>
      <c r="X73" s="96">
        <v>28.012343999999999</v>
      </c>
      <c r="Y73" s="96">
        <v>34.074041000000001</v>
      </c>
      <c r="Z73" s="96">
        <v>0.95960148000000001</v>
      </c>
      <c r="AA73" s="60">
        <v>0.95616710000000005</v>
      </c>
      <c r="AB73" s="60">
        <v>5.3376447E-2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6" t="s">
        <v>78</v>
      </c>
      <c r="AM73" s="119">
        <f t="shared" si="4"/>
        <v>0.5602659999999986</v>
      </c>
      <c r="AN73" s="95">
        <f t="shared" si="5"/>
        <v>1.4148110000000003</v>
      </c>
      <c r="AO73" s="95">
        <f t="shared" si="6"/>
        <v>8.3420000000056227E-5</v>
      </c>
      <c r="AP73" s="95">
        <f t="shared" si="7"/>
        <v>1.1511900000000796E-3</v>
      </c>
      <c r="AQ73" s="120">
        <f t="shared" si="8"/>
        <v>-9.3308280000000063E-3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33</v>
      </c>
      <c r="D74" s="186"/>
      <c r="E74" s="56"/>
      <c r="F74" s="187">
        <v>30.657878</v>
      </c>
      <c r="G74" s="187">
        <v>35.358908999999997</v>
      </c>
      <c r="H74" s="187">
        <v>0.97577236999999994</v>
      </c>
      <c r="I74" s="62">
        <v>0.97102358</v>
      </c>
      <c r="J74" s="62">
        <v>3.9417847999999998E-2</v>
      </c>
      <c r="K74" s="188"/>
      <c r="L74" s="258"/>
      <c r="M74" s="258"/>
      <c r="N74" s="56"/>
      <c r="O74" s="28"/>
      <c r="P74" s="56"/>
      <c r="Q74" s="28"/>
      <c r="R74" s="132"/>
      <c r="S74" s="213"/>
      <c r="T74" s="294"/>
      <c r="U74" s="27" t="s">
        <v>33</v>
      </c>
      <c r="V74" s="186"/>
      <c r="W74" s="56"/>
      <c r="X74" s="187">
        <v>31.799236000000001</v>
      </c>
      <c r="Y74" s="187">
        <v>36.844999000000001</v>
      </c>
      <c r="Z74" s="187">
        <v>0.97591603000000005</v>
      </c>
      <c r="AA74" s="62">
        <v>0.97352417000000002</v>
      </c>
      <c r="AB74" s="62">
        <v>3.0712683000000001E-2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4"/>
      <c r="AM74" s="86">
        <f t="shared" si="4"/>
        <v>1.1413580000000003</v>
      </c>
      <c r="AN74" s="121">
        <f t="shared" si="5"/>
        <v>1.4860900000000044</v>
      </c>
      <c r="AO74" s="121">
        <f t="shared" si="6"/>
        <v>1.4366000000010093E-4</v>
      </c>
      <c r="AP74" s="121">
        <f t="shared" si="7"/>
        <v>2.5005900000000247E-3</v>
      </c>
      <c r="AQ74" s="87">
        <f t="shared" si="8"/>
        <v>-8.7051649999999973E-3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34</v>
      </c>
      <c r="D75" s="186"/>
      <c r="E75" s="56"/>
      <c r="F75" s="187">
        <v>35.311391999999998</v>
      </c>
      <c r="G75" s="187">
        <v>39.428939999999997</v>
      </c>
      <c r="H75" s="187">
        <v>0.98818386000000003</v>
      </c>
      <c r="I75" s="62">
        <v>0.99001704000000001</v>
      </c>
      <c r="J75" s="62">
        <v>2.3258055999999999E-2</v>
      </c>
      <c r="K75" s="188"/>
      <c r="L75" s="258"/>
      <c r="M75" s="258"/>
      <c r="N75" s="56"/>
      <c r="O75" s="28"/>
      <c r="P75" s="56"/>
      <c r="Q75" s="28"/>
      <c r="R75" s="132"/>
      <c r="S75" s="213"/>
      <c r="T75" s="294"/>
      <c r="U75" s="27" t="s">
        <v>34</v>
      </c>
      <c r="V75" s="186"/>
      <c r="W75" s="56"/>
      <c r="X75" s="187">
        <v>37.653118999999997</v>
      </c>
      <c r="Y75" s="187">
        <v>41.29665</v>
      </c>
      <c r="Z75" s="187">
        <v>0.98853495999999996</v>
      </c>
      <c r="AA75" s="62">
        <v>0.99062452999999995</v>
      </c>
      <c r="AB75" s="62">
        <v>1.4845918E-2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4"/>
      <c r="AM75" s="86">
        <f t="shared" si="4"/>
        <v>2.3417269999999988</v>
      </c>
      <c r="AN75" s="121">
        <f t="shared" si="5"/>
        <v>1.8677100000000024</v>
      </c>
      <c r="AO75" s="121">
        <f t="shared" si="6"/>
        <v>3.5109999999993757E-4</v>
      </c>
      <c r="AP75" s="121">
        <f t="shared" si="7"/>
        <v>6.0748999999993281E-4</v>
      </c>
      <c r="AQ75" s="87">
        <f t="shared" si="8"/>
        <v>-8.4121379999999996E-3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36</v>
      </c>
      <c r="D76" s="186"/>
      <c r="E76" s="56"/>
      <c r="F76" s="187">
        <v>37.879626999999999</v>
      </c>
      <c r="G76" s="187">
        <v>41.966889999999999</v>
      </c>
      <c r="H76" s="187">
        <v>0.99242445000000001</v>
      </c>
      <c r="I76" s="62">
        <v>0.99505034000000003</v>
      </c>
      <c r="J76" s="62">
        <v>1.6817116999999999E-2</v>
      </c>
      <c r="K76" s="188"/>
      <c r="L76" s="258"/>
      <c r="M76" s="258"/>
      <c r="N76" s="56"/>
      <c r="O76" s="28"/>
      <c r="P76" s="56"/>
      <c r="Q76" s="28"/>
      <c r="R76" s="132"/>
      <c r="S76" s="213"/>
      <c r="T76" s="294"/>
      <c r="U76" s="27" t="s">
        <v>36</v>
      </c>
      <c r="V76" s="186"/>
      <c r="W76" s="56"/>
      <c r="X76" s="187">
        <v>41.168030000000002</v>
      </c>
      <c r="Y76" s="187">
        <v>44.426313999999998</v>
      </c>
      <c r="Z76" s="187">
        <v>0.99284567000000001</v>
      </c>
      <c r="AA76" s="62">
        <v>0.99637945000000006</v>
      </c>
      <c r="AB76" s="62">
        <v>8.5331810000000008E-3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4"/>
      <c r="AM76" s="86">
        <f t="shared" si="4"/>
        <v>3.2884030000000024</v>
      </c>
      <c r="AN76" s="121">
        <f t="shared" si="5"/>
        <v>2.4594239999999985</v>
      </c>
      <c r="AO76" s="121">
        <f t="shared" si="6"/>
        <v>4.2121999999999993E-4</v>
      </c>
      <c r="AP76" s="121">
        <f t="shared" si="7"/>
        <v>1.3291100000000222E-3</v>
      </c>
      <c r="AQ76" s="87">
        <f t="shared" si="8"/>
        <v>-8.2839359999999987E-3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94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4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79</v>
      </c>
      <c r="C78" s="25" t="s">
        <v>32</v>
      </c>
      <c r="D78" s="39"/>
      <c r="E78" s="55"/>
      <c r="F78" s="96">
        <v>27.505763000000002</v>
      </c>
      <c r="G78" s="96">
        <v>32.615389999999998</v>
      </c>
      <c r="H78" s="96">
        <v>0.95759435999999998</v>
      </c>
      <c r="I78" s="60">
        <v>0.95563556000000005</v>
      </c>
      <c r="J78" s="60">
        <v>6.6181779999999996E-2</v>
      </c>
      <c r="K78" s="61"/>
      <c r="L78" s="257"/>
      <c r="M78" s="257"/>
      <c r="N78" s="55"/>
      <c r="O78" s="26"/>
      <c r="P78" s="55"/>
      <c r="Q78" s="26"/>
      <c r="R78" s="131"/>
      <c r="S78" s="213"/>
      <c r="T78" s="296" t="s">
        <v>79</v>
      </c>
      <c r="U78" s="25" t="s">
        <v>32</v>
      </c>
      <c r="V78" s="39"/>
      <c r="W78" s="55"/>
      <c r="X78" s="96">
        <v>28.034873999999999</v>
      </c>
      <c r="Y78" s="96">
        <v>33.858097999999998</v>
      </c>
      <c r="Z78" s="96">
        <v>0.95777131999999998</v>
      </c>
      <c r="AA78" s="60">
        <v>0.95668995999999995</v>
      </c>
      <c r="AB78" s="60">
        <v>5.7260974999999999E-2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6" t="s">
        <v>79</v>
      </c>
      <c r="AM78" s="119">
        <f t="shared" si="4"/>
        <v>0.52911099999999678</v>
      </c>
      <c r="AN78" s="95">
        <f t="shared" si="5"/>
        <v>1.2427080000000004</v>
      </c>
      <c r="AO78" s="95">
        <f t="shared" si="6"/>
        <v>1.7696000000000378E-4</v>
      </c>
      <c r="AP78" s="95">
        <f t="shared" si="7"/>
        <v>1.0543999999998999E-3</v>
      </c>
      <c r="AQ78" s="120">
        <f t="shared" si="8"/>
        <v>-8.9208049999999969E-3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33</v>
      </c>
      <c r="D79" s="186"/>
      <c r="E79" s="56"/>
      <c r="F79" s="187">
        <v>30.586107999999999</v>
      </c>
      <c r="G79" s="187">
        <v>35.226246000000003</v>
      </c>
      <c r="H79" s="187">
        <v>0.97466492999999998</v>
      </c>
      <c r="I79" s="62">
        <v>0.97190575000000001</v>
      </c>
      <c r="J79" s="62">
        <v>4.2795487E-2</v>
      </c>
      <c r="K79" s="188"/>
      <c r="L79" s="258"/>
      <c r="M79" s="258"/>
      <c r="N79" s="56"/>
      <c r="O79" s="28"/>
      <c r="P79" s="56"/>
      <c r="Q79" s="28"/>
      <c r="R79" s="132"/>
      <c r="S79" s="213"/>
      <c r="T79" s="294"/>
      <c r="U79" s="27" t="s">
        <v>33</v>
      </c>
      <c r="V79" s="186"/>
      <c r="W79" s="56"/>
      <c r="X79" s="187">
        <v>31.643217</v>
      </c>
      <c r="Y79" s="187">
        <v>36.548022000000003</v>
      </c>
      <c r="Z79" s="187">
        <v>0.97479205000000002</v>
      </c>
      <c r="AA79" s="62">
        <v>0.97410553</v>
      </c>
      <c r="AB79" s="62">
        <v>3.4360340000000003E-2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4"/>
      <c r="AM79" s="86">
        <f t="shared" si="4"/>
        <v>1.0571090000000005</v>
      </c>
      <c r="AN79" s="121">
        <f t="shared" si="5"/>
        <v>1.3217759999999998</v>
      </c>
      <c r="AO79" s="121">
        <f t="shared" si="6"/>
        <v>1.2712000000003609E-4</v>
      </c>
      <c r="AP79" s="121">
        <f t="shared" si="7"/>
        <v>2.1997799999999845E-3</v>
      </c>
      <c r="AQ79" s="87">
        <f t="shared" si="8"/>
        <v>-8.435146999999997E-3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34</v>
      </c>
      <c r="D80" s="186"/>
      <c r="E80" s="56"/>
      <c r="F80" s="187">
        <v>35.127856000000001</v>
      </c>
      <c r="G80" s="187">
        <v>39.223486999999999</v>
      </c>
      <c r="H80" s="187">
        <v>0.98737587000000004</v>
      </c>
      <c r="I80" s="62">
        <v>0.99014064000000002</v>
      </c>
      <c r="J80" s="62">
        <v>2.5142359E-2</v>
      </c>
      <c r="K80" s="188"/>
      <c r="L80" s="258"/>
      <c r="M80" s="258"/>
      <c r="N80" s="56"/>
      <c r="O80" s="28"/>
      <c r="P80" s="56"/>
      <c r="Q80" s="28"/>
      <c r="R80" s="132"/>
      <c r="S80" s="213"/>
      <c r="T80" s="294"/>
      <c r="U80" s="27" t="s">
        <v>34</v>
      </c>
      <c r="V80" s="186"/>
      <c r="W80" s="56"/>
      <c r="X80" s="187">
        <v>37.291165999999997</v>
      </c>
      <c r="Y80" s="187">
        <v>40.93412</v>
      </c>
      <c r="Z80" s="187">
        <v>0.98771160999999996</v>
      </c>
      <c r="AA80" s="62">
        <v>0.99057276000000005</v>
      </c>
      <c r="AB80" s="62">
        <v>1.6861996000000001E-2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4"/>
      <c r="AM80" s="86">
        <f t="shared" si="4"/>
        <v>2.1633099999999956</v>
      </c>
      <c r="AN80" s="121">
        <f t="shared" si="5"/>
        <v>1.7106330000000014</v>
      </c>
      <c r="AO80" s="121">
        <f t="shared" si="6"/>
        <v>3.3573999999991777E-4</v>
      </c>
      <c r="AP80" s="121">
        <f t="shared" si="7"/>
        <v>4.3212000000003581E-4</v>
      </c>
      <c r="AQ80" s="87">
        <f t="shared" si="8"/>
        <v>-8.2803629999999989E-3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36</v>
      </c>
      <c r="D81" s="186"/>
      <c r="E81" s="56"/>
      <c r="F81" s="187">
        <v>37.594720000000002</v>
      </c>
      <c r="G81" s="187">
        <v>41.649307</v>
      </c>
      <c r="H81" s="187">
        <v>0.99169083999999996</v>
      </c>
      <c r="I81" s="62">
        <v>0.99490931000000005</v>
      </c>
      <c r="J81" s="62">
        <v>1.848199E-2</v>
      </c>
      <c r="K81" s="188"/>
      <c r="L81" s="258"/>
      <c r="M81" s="258"/>
      <c r="N81" s="56"/>
      <c r="O81" s="28"/>
      <c r="P81" s="56"/>
      <c r="Q81" s="28"/>
      <c r="R81" s="132"/>
      <c r="S81" s="213"/>
      <c r="T81" s="294"/>
      <c r="U81" s="27" t="s">
        <v>36</v>
      </c>
      <c r="V81" s="186"/>
      <c r="W81" s="56"/>
      <c r="X81" s="187">
        <v>40.641114000000002</v>
      </c>
      <c r="Y81" s="187">
        <v>43.955348999999998</v>
      </c>
      <c r="Z81" s="187">
        <v>0.99212586000000003</v>
      </c>
      <c r="AA81" s="62">
        <v>0.99608123999999998</v>
      </c>
      <c r="AB81" s="62">
        <v>1.02808E-2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4"/>
      <c r="AM81" s="86">
        <f t="shared" si="4"/>
        <v>3.0463939999999994</v>
      </c>
      <c r="AN81" s="121">
        <f t="shared" si="5"/>
        <v>2.3060419999999979</v>
      </c>
      <c r="AO81" s="121">
        <f t="shared" si="6"/>
        <v>4.3502000000006369E-4</v>
      </c>
      <c r="AP81" s="121">
        <f t="shared" si="7"/>
        <v>1.1719299999999322E-3</v>
      </c>
      <c r="AQ81" s="87">
        <f t="shared" si="8"/>
        <v>-8.2011900000000006E-3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94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4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80</v>
      </c>
      <c r="C83" s="25" t="s">
        <v>32</v>
      </c>
      <c r="D83" s="39"/>
      <c r="E83" s="55"/>
      <c r="F83" s="96">
        <v>26.978802999999999</v>
      </c>
      <c r="G83" s="96">
        <v>32.324002999999998</v>
      </c>
      <c r="H83" s="96">
        <v>0.95655668000000005</v>
      </c>
      <c r="I83" s="60">
        <v>0.95543442999999995</v>
      </c>
      <c r="J83" s="60">
        <v>7.0432400000000006E-2</v>
      </c>
      <c r="K83" s="61"/>
      <c r="L83" s="257"/>
      <c r="M83" s="257"/>
      <c r="N83" s="55"/>
      <c r="O83" s="26"/>
      <c r="P83" s="55"/>
      <c r="Q83" s="26"/>
      <c r="R83" s="131"/>
      <c r="S83" s="213"/>
      <c r="T83" s="293" t="s">
        <v>80</v>
      </c>
      <c r="U83" s="25" t="s">
        <v>32</v>
      </c>
      <c r="V83" s="39"/>
      <c r="W83" s="55"/>
      <c r="X83" s="96">
        <v>27.620277000000002</v>
      </c>
      <c r="Y83" s="96">
        <v>33.748407</v>
      </c>
      <c r="Z83" s="96">
        <v>0.95649476</v>
      </c>
      <c r="AA83" s="60">
        <v>0.95640113999999998</v>
      </c>
      <c r="AB83" s="60">
        <v>6.0445609999999997E-2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3" t="s">
        <v>80</v>
      </c>
      <c r="AM83" s="119">
        <f t="shared" si="4"/>
        <v>0.64147400000000232</v>
      </c>
      <c r="AN83" s="95">
        <f t="shared" si="5"/>
        <v>1.4244040000000027</v>
      </c>
      <c r="AO83" s="95">
        <f t="shared" si="6"/>
        <v>-6.1920000000048603E-5</v>
      </c>
      <c r="AP83" s="95">
        <f t="shared" si="7"/>
        <v>9.6671000000003726E-4</v>
      </c>
      <c r="AQ83" s="120">
        <f t="shared" si="8"/>
        <v>-9.9867900000000093E-3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33</v>
      </c>
      <c r="D84" s="186"/>
      <c r="E84" s="56"/>
      <c r="F84" s="187">
        <v>30.506720000000001</v>
      </c>
      <c r="G84" s="187">
        <v>35.273890000000002</v>
      </c>
      <c r="H84" s="187">
        <v>0.97609305000000002</v>
      </c>
      <c r="I84" s="62">
        <v>0.97457453000000005</v>
      </c>
      <c r="J84" s="62">
        <v>4.1029118000000003E-2</v>
      </c>
      <c r="K84" s="188"/>
      <c r="L84" s="258"/>
      <c r="M84" s="258"/>
      <c r="N84" s="56"/>
      <c r="O84" s="28"/>
      <c r="P84" s="56"/>
      <c r="Q84" s="28"/>
      <c r="R84" s="132"/>
      <c r="S84" s="213"/>
      <c r="T84" s="294"/>
      <c r="U84" s="27" t="s">
        <v>33</v>
      </c>
      <c r="V84" s="186"/>
      <c r="W84" s="56"/>
      <c r="X84" s="187">
        <v>31.747997000000002</v>
      </c>
      <c r="Y84" s="187">
        <v>36.786901999999998</v>
      </c>
      <c r="Z84" s="187">
        <v>0.97619107000000005</v>
      </c>
      <c r="AA84" s="62">
        <v>0.97536908</v>
      </c>
      <c r="AB84" s="62">
        <v>3.2198770000000002E-2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4"/>
      <c r="AM84" s="86">
        <f t="shared" si="4"/>
        <v>1.2412770000000002</v>
      </c>
      <c r="AN84" s="121">
        <f t="shared" si="5"/>
        <v>1.5130119999999962</v>
      </c>
      <c r="AO84" s="121">
        <f t="shared" si="6"/>
        <v>9.802000000003197E-5</v>
      </c>
      <c r="AP84" s="121">
        <f t="shared" si="7"/>
        <v>7.9454999999994946E-4</v>
      </c>
      <c r="AQ84" s="87">
        <f t="shared" si="8"/>
        <v>-8.8303480000000018E-3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34</v>
      </c>
      <c r="D85" s="186"/>
      <c r="E85" s="56"/>
      <c r="F85" s="187">
        <v>34.992646999999998</v>
      </c>
      <c r="G85" s="187">
        <v>39.129258999999998</v>
      </c>
      <c r="H85" s="187">
        <v>0.98857421000000001</v>
      </c>
      <c r="I85" s="62">
        <v>0.99111525</v>
      </c>
      <c r="J85" s="62">
        <v>2.3764607E-2</v>
      </c>
      <c r="K85" s="188"/>
      <c r="L85" s="258"/>
      <c r="M85" s="258"/>
      <c r="N85" s="56"/>
      <c r="O85" s="28"/>
      <c r="P85" s="56"/>
      <c r="Q85" s="28"/>
      <c r="R85" s="132"/>
      <c r="S85" s="213"/>
      <c r="T85" s="294"/>
      <c r="U85" s="27" t="s">
        <v>34</v>
      </c>
      <c r="V85" s="186"/>
      <c r="W85" s="56"/>
      <c r="X85" s="187">
        <v>37.271445999999997</v>
      </c>
      <c r="Y85" s="187">
        <v>41.012929999999997</v>
      </c>
      <c r="Z85" s="187">
        <v>0.98888434999999997</v>
      </c>
      <c r="AA85" s="62">
        <v>0.99186125000000003</v>
      </c>
      <c r="AB85" s="62">
        <v>1.4952828E-2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4"/>
      <c r="AM85" s="86">
        <f t="shared" si="4"/>
        <v>2.2787989999999994</v>
      </c>
      <c r="AN85" s="121">
        <f t="shared" si="5"/>
        <v>1.8836709999999997</v>
      </c>
      <c r="AO85" s="121">
        <f t="shared" si="6"/>
        <v>3.1013999999995878E-4</v>
      </c>
      <c r="AP85" s="121">
        <f t="shared" si="7"/>
        <v>7.4600000000002442E-4</v>
      </c>
      <c r="AQ85" s="87">
        <f t="shared" si="8"/>
        <v>-8.8117790000000005E-3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36</v>
      </c>
      <c r="D86" s="186"/>
      <c r="E86" s="56"/>
      <c r="F86" s="187">
        <v>37.816364</v>
      </c>
      <c r="G86" s="187">
        <v>41.871254</v>
      </c>
      <c r="H86" s="187">
        <v>0.99298056000000001</v>
      </c>
      <c r="I86" s="62">
        <v>0.99568086</v>
      </c>
      <c r="J86" s="62">
        <v>1.6778069E-2</v>
      </c>
      <c r="K86" s="188"/>
      <c r="L86" s="258"/>
      <c r="M86" s="258"/>
      <c r="N86" s="56"/>
      <c r="O86" s="28"/>
      <c r="P86" s="56"/>
      <c r="Q86" s="28"/>
      <c r="R86" s="132"/>
      <c r="S86" s="213"/>
      <c r="T86" s="294"/>
      <c r="U86" s="27" t="s">
        <v>36</v>
      </c>
      <c r="V86" s="186"/>
      <c r="W86" s="56"/>
      <c r="X86" s="187">
        <v>40.977558999999999</v>
      </c>
      <c r="Y86" s="187">
        <v>44.257137</v>
      </c>
      <c r="Z86" s="187">
        <v>0.99339189000000006</v>
      </c>
      <c r="AA86" s="62">
        <v>0.99650941999999998</v>
      </c>
      <c r="AB86" s="62">
        <v>8.0415629999999998E-3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4"/>
      <c r="AM86" s="86">
        <f t="shared" si="4"/>
        <v>3.1611949999999993</v>
      </c>
      <c r="AN86" s="121">
        <f t="shared" si="5"/>
        <v>2.3858829999999998</v>
      </c>
      <c r="AO86" s="121">
        <f t="shared" si="6"/>
        <v>4.1133000000004305E-4</v>
      </c>
      <c r="AP86" s="121">
        <f t="shared" si="7"/>
        <v>8.285599999999782E-4</v>
      </c>
      <c r="AQ86" s="87">
        <f t="shared" si="8"/>
        <v>-8.7365059999999998E-3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95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5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81</v>
      </c>
      <c r="C88" s="25" t="s">
        <v>32</v>
      </c>
      <c r="D88" s="39"/>
      <c r="E88" s="55"/>
      <c r="F88" s="96">
        <v>27.068182</v>
      </c>
      <c r="G88" s="96">
        <v>32.405433000000002</v>
      </c>
      <c r="H88" s="96">
        <v>0.95771030000000001</v>
      </c>
      <c r="I88" s="60">
        <v>0.95464943999999996</v>
      </c>
      <c r="J88" s="60">
        <v>6.6691840000000002E-2</v>
      </c>
      <c r="K88" s="61"/>
      <c r="L88" s="257"/>
      <c r="M88" s="257"/>
      <c r="N88" s="55"/>
      <c r="O88" s="26"/>
      <c r="P88" s="55"/>
      <c r="Q88" s="26"/>
      <c r="R88" s="131"/>
      <c r="S88" s="213"/>
      <c r="T88" s="293" t="s">
        <v>81</v>
      </c>
      <c r="U88" s="25" t="s">
        <v>32</v>
      </c>
      <c r="V88" s="39"/>
      <c r="W88" s="55"/>
      <c r="X88" s="96">
        <v>27.715772000000001</v>
      </c>
      <c r="Y88" s="96">
        <v>33.888990999999997</v>
      </c>
      <c r="Z88" s="96">
        <v>0.95774387000000005</v>
      </c>
      <c r="AA88" s="60">
        <v>0.95569915999999999</v>
      </c>
      <c r="AB88" s="60">
        <v>5.6532226999999997E-2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3" t="s">
        <v>81</v>
      </c>
      <c r="AM88" s="119">
        <f t="shared" si="4"/>
        <v>0.647590000000001</v>
      </c>
      <c r="AN88" s="95">
        <f t="shared" si="5"/>
        <v>1.483557999999995</v>
      </c>
      <c r="AO88" s="95">
        <f t="shared" si="6"/>
        <v>3.3570000000038291E-5</v>
      </c>
      <c r="AP88" s="95">
        <f t="shared" si="7"/>
        <v>1.0497200000000317E-3</v>
      </c>
      <c r="AQ88" s="120">
        <f t="shared" si="8"/>
        <v>-1.0159613000000005E-2</v>
      </c>
      <c r="AR88" s="37"/>
      <c r="AS88" s="233"/>
      <c r="AT88" s="37"/>
    </row>
    <row r="89" spans="2:52" ht="13.5" customHeight="1" x14ac:dyDescent="0.15">
      <c r="B89" s="294"/>
      <c r="C89" s="27" t="s">
        <v>33</v>
      </c>
      <c r="D89" s="186"/>
      <c r="E89" s="56"/>
      <c r="F89" s="187">
        <v>30.585719999999998</v>
      </c>
      <c r="G89" s="187">
        <v>35.343029999999999</v>
      </c>
      <c r="H89" s="187">
        <v>0.97623923000000001</v>
      </c>
      <c r="I89" s="62">
        <v>0.97308273999999995</v>
      </c>
      <c r="J89" s="62">
        <v>3.9932139999999998E-2</v>
      </c>
      <c r="K89" s="188"/>
      <c r="L89" s="258"/>
      <c r="M89" s="258"/>
      <c r="N89" s="56"/>
      <c r="O89" s="28"/>
      <c r="P89" s="56"/>
      <c r="Q89" s="28"/>
      <c r="R89" s="132"/>
      <c r="S89" s="213"/>
      <c r="T89" s="294"/>
      <c r="U89" s="27" t="s">
        <v>33</v>
      </c>
      <c r="V89" s="186"/>
      <c r="W89" s="56"/>
      <c r="X89" s="187">
        <v>31.836428999999999</v>
      </c>
      <c r="Y89" s="187">
        <v>36.878857000000004</v>
      </c>
      <c r="Z89" s="187">
        <v>0.97638457999999995</v>
      </c>
      <c r="AA89" s="62">
        <v>0.97552313000000002</v>
      </c>
      <c r="AB89" s="62">
        <v>3.0806685E-2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4"/>
      <c r="AM89" s="86">
        <f t="shared" si="4"/>
        <v>1.2507090000000005</v>
      </c>
      <c r="AN89" s="121">
        <f t="shared" si="5"/>
        <v>1.5358270000000047</v>
      </c>
      <c r="AO89" s="121">
        <f t="shared" si="6"/>
        <v>1.4534999999993303E-4</v>
      </c>
      <c r="AP89" s="121">
        <f t="shared" si="7"/>
        <v>2.44039000000007E-3</v>
      </c>
      <c r="AQ89" s="87">
        <f t="shared" si="8"/>
        <v>-9.1254549999999976E-3</v>
      </c>
      <c r="AR89" s="37"/>
      <c r="AS89" s="233"/>
      <c r="AT89" s="37"/>
    </row>
    <row r="90" spans="2:52" ht="13.5" customHeight="1" x14ac:dyDescent="0.15">
      <c r="B90" s="294"/>
      <c r="C90" s="27" t="s">
        <v>34</v>
      </c>
      <c r="D90" s="186"/>
      <c r="E90" s="56"/>
      <c r="F90" s="187">
        <v>35.124735000000001</v>
      </c>
      <c r="G90" s="187">
        <v>39.272433999999997</v>
      </c>
      <c r="H90" s="187">
        <v>0.98853108000000001</v>
      </c>
      <c r="I90" s="62">
        <v>0.99069419000000003</v>
      </c>
      <c r="J90" s="62">
        <v>2.3590967000000001E-2</v>
      </c>
      <c r="K90" s="188"/>
      <c r="L90" s="258"/>
      <c r="M90" s="258"/>
      <c r="N90" s="56"/>
      <c r="O90" s="28"/>
      <c r="P90" s="56"/>
      <c r="Q90" s="28"/>
      <c r="R90" s="132"/>
      <c r="S90" s="213"/>
      <c r="T90" s="294"/>
      <c r="U90" s="27" t="s">
        <v>34</v>
      </c>
      <c r="V90" s="186"/>
      <c r="W90" s="56"/>
      <c r="X90" s="187">
        <v>37.468192000000002</v>
      </c>
      <c r="Y90" s="187">
        <v>41.194671999999997</v>
      </c>
      <c r="Z90" s="187">
        <v>0.98885221000000001</v>
      </c>
      <c r="AA90" s="62">
        <v>0.99139906</v>
      </c>
      <c r="AB90" s="62">
        <v>1.4527975E-2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4"/>
      <c r="AM90" s="86">
        <f t="shared" si="4"/>
        <v>2.3434570000000008</v>
      </c>
      <c r="AN90" s="121">
        <f t="shared" si="5"/>
        <v>1.9222380000000001</v>
      </c>
      <c r="AO90" s="121">
        <f t="shared" si="6"/>
        <v>3.211300000000028E-4</v>
      </c>
      <c r="AP90" s="121">
        <f t="shared" si="7"/>
        <v>7.0486999999996858E-4</v>
      </c>
      <c r="AQ90" s="87">
        <f t="shared" si="8"/>
        <v>-9.0629920000000006E-3</v>
      </c>
      <c r="AR90" s="37"/>
      <c r="AS90" s="233"/>
      <c r="AT90" s="37"/>
    </row>
    <row r="91" spans="2:52" ht="13.5" customHeight="1" x14ac:dyDescent="0.15">
      <c r="B91" s="294"/>
      <c r="C91" s="27" t="s">
        <v>36</v>
      </c>
      <c r="D91" s="186"/>
      <c r="E91" s="56"/>
      <c r="F91" s="187">
        <v>37.911360000000002</v>
      </c>
      <c r="G91" s="187">
        <v>41.990327000000001</v>
      </c>
      <c r="H91" s="187">
        <v>0.99289861000000001</v>
      </c>
      <c r="I91" s="62">
        <v>0.99544359000000004</v>
      </c>
      <c r="J91" s="62">
        <v>1.6694520000000001E-2</v>
      </c>
      <c r="K91" s="188"/>
      <c r="L91" s="258"/>
      <c r="M91" s="258"/>
      <c r="N91" s="56"/>
      <c r="O91" s="28"/>
      <c r="P91" s="56"/>
      <c r="Q91" s="28"/>
      <c r="R91" s="132"/>
      <c r="S91" s="213"/>
      <c r="T91" s="294"/>
      <c r="U91" s="27" t="s">
        <v>36</v>
      </c>
      <c r="V91" s="186"/>
      <c r="W91" s="56"/>
      <c r="X91" s="187">
        <v>41.185310999999999</v>
      </c>
      <c r="Y91" s="187">
        <v>44.434975999999999</v>
      </c>
      <c r="Z91" s="187">
        <v>0.99329444</v>
      </c>
      <c r="AA91" s="62">
        <v>0.99649794999999997</v>
      </c>
      <c r="AB91" s="62">
        <v>7.6473644000000004E-3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4"/>
      <c r="AM91" s="86">
        <f t="shared" si="4"/>
        <v>3.2739509999999967</v>
      </c>
      <c r="AN91" s="121">
        <f t="shared" si="5"/>
        <v>2.4446489999999983</v>
      </c>
      <c r="AO91" s="121">
        <f t="shared" si="6"/>
        <v>3.9582999999998592E-4</v>
      </c>
      <c r="AP91" s="121">
        <f t="shared" si="7"/>
        <v>1.0543599999999209E-3</v>
      </c>
      <c r="AQ91" s="87">
        <f t="shared" si="8"/>
        <v>-9.0471556000000005E-3</v>
      </c>
      <c r="AR91" s="37"/>
      <c r="AS91" s="233"/>
      <c r="AT91" s="37"/>
    </row>
    <row r="92" spans="2:52" ht="13.5" customHeight="1" thickBot="1" x14ac:dyDescent="0.2">
      <c r="B92" s="295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95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5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93" t="s">
        <v>82</v>
      </c>
      <c r="C93" s="25" t="s">
        <v>32</v>
      </c>
      <c r="D93" s="39"/>
      <c r="E93" s="55"/>
      <c r="F93" s="96">
        <v>27.228137</v>
      </c>
      <c r="G93" s="96">
        <v>32.529434999999999</v>
      </c>
      <c r="H93" s="96">
        <v>0.95856710999999994</v>
      </c>
      <c r="I93" s="60">
        <v>0.95335800999999998</v>
      </c>
      <c r="J93" s="60">
        <v>6.3525860000000003E-2</v>
      </c>
      <c r="K93" s="61"/>
      <c r="L93" s="257"/>
      <c r="M93" s="257"/>
      <c r="N93" s="55"/>
      <c r="O93" s="26"/>
      <c r="P93" s="55"/>
      <c r="Q93" s="26"/>
      <c r="R93" s="131"/>
      <c r="S93" s="213"/>
      <c r="T93" s="293" t="s">
        <v>82</v>
      </c>
      <c r="U93" s="25" t="s">
        <v>32</v>
      </c>
      <c r="V93" s="39"/>
      <c r="W93" s="55"/>
      <c r="X93" s="96">
        <v>27.850994</v>
      </c>
      <c r="Y93" s="96">
        <v>33.976247999999998</v>
      </c>
      <c r="Z93" s="96">
        <v>0.95861130000000006</v>
      </c>
      <c r="AA93" s="60">
        <v>0.95492387999999995</v>
      </c>
      <c r="AB93" s="60">
        <v>5.344695E-2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3" t="s">
        <v>82</v>
      </c>
      <c r="AM93" s="119">
        <f t="shared" si="4"/>
        <v>0.62285699999999977</v>
      </c>
      <c r="AN93" s="95">
        <f t="shared" si="5"/>
        <v>1.4468129999999988</v>
      </c>
      <c r="AO93" s="95">
        <f t="shared" si="6"/>
        <v>4.419000000011053E-5</v>
      </c>
      <c r="AP93" s="95">
        <f t="shared" si="7"/>
        <v>1.5658699999999692E-3</v>
      </c>
      <c r="AQ93" s="120">
        <f t="shared" si="8"/>
        <v>-1.0078910000000003E-2</v>
      </c>
      <c r="AR93" s="37"/>
      <c r="AS93" s="233"/>
      <c r="AT93" s="37"/>
    </row>
    <row r="94" spans="2:52" ht="13.5" customHeight="1" x14ac:dyDescent="0.15">
      <c r="B94" s="294"/>
      <c r="C94" s="27" t="s">
        <v>33</v>
      </c>
      <c r="D94" s="186"/>
      <c r="E94" s="56"/>
      <c r="F94" s="187">
        <v>30.686876000000002</v>
      </c>
      <c r="G94" s="187">
        <v>35.409793999999998</v>
      </c>
      <c r="H94" s="187">
        <v>0.97656480000000001</v>
      </c>
      <c r="I94" s="62">
        <v>0.97127898000000001</v>
      </c>
      <c r="J94" s="62">
        <v>3.8090265999999998E-2</v>
      </c>
      <c r="K94" s="188"/>
      <c r="L94" s="258"/>
      <c r="M94" s="258"/>
      <c r="N94" s="56"/>
      <c r="O94" s="28"/>
      <c r="P94" s="56"/>
      <c r="Q94" s="28"/>
      <c r="R94" s="132"/>
      <c r="S94" s="213"/>
      <c r="T94" s="294"/>
      <c r="U94" s="27" t="s">
        <v>33</v>
      </c>
      <c r="V94" s="186"/>
      <c r="W94" s="56"/>
      <c r="X94" s="187">
        <v>31.886004</v>
      </c>
      <c r="Y94" s="187">
        <v>36.885241999999998</v>
      </c>
      <c r="Z94" s="187">
        <v>0.97670884000000002</v>
      </c>
      <c r="AA94" s="62">
        <v>0.97399579000000003</v>
      </c>
      <c r="AB94" s="62">
        <v>2.9083556999999999E-2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4"/>
      <c r="AM94" s="86">
        <f t="shared" si="4"/>
        <v>1.1991279999999982</v>
      </c>
      <c r="AN94" s="121">
        <f t="shared" si="5"/>
        <v>1.4754480000000001</v>
      </c>
      <c r="AO94" s="121">
        <f t="shared" si="6"/>
        <v>1.4404000000001194E-4</v>
      </c>
      <c r="AP94" s="121">
        <f t="shared" si="7"/>
        <v>2.7168100000000139E-3</v>
      </c>
      <c r="AQ94" s="87">
        <f t="shared" si="8"/>
        <v>-9.0067089999999982E-3</v>
      </c>
      <c r="AR94" s="37"/>
      <c r="AS94" s="233"/>
      <c r="AT94" s="37"/>
    </row>
    <row r="95" spans="2:52" ht="13.5" customHeight="1" x14ac:dyDescent="0.15">
      <c r="B95" s="294"/>
      <c r="C95" s="27" t="s">
        <v>34</v>
      </c>
      <c r="D95" s="186"/>
      <c r="E95" s="56"/>
      <c r="F95" s="187">
        <v>35.326448999999997</v>
      </c>
      <c r="G95" s="187">
        <v>39.451487</v>
      </c>
      <c r="H95" s="187">
        <v>0.98864978999999997</v>
      </c>
      <c r="I95" s="62">
        <v>0.99010567999999999</v>
      </c>
      <c r="J95" s="62">
        <v>2.255828E-2</v>
      </c>
      <c r="K95" s="188"/>
      <c r="L95" s="258"/>
      <c r="M95" s="258"/>
      <c r="N95" s="56"/>
      <c r="O95" s="28"/>
      <c r="P95" s="56"/>
      <c r="Q95" s="28"/>
      <c r="R95" s="132"/>
      <c r="S95" s="213"/>
      <c r="T95" s="294"/>
      <c r="U95" s="27" t="s">
        <v>34</v>
      </c>
      <c r="V95" s="186"/>
      <c r="W95" s="56"/>
      <c r="X95" s="187">
        <v>37.631211</v>
      </c>
      <c r="Y95" s="187">
        <v>41.308363999999997</v>
      </c>
      <c r="Z95" s="187">
        <v>0.98898657999999995</v>
      </c>
      <c r="AA95" s="62">
        <v>0.99073502000000002</v>
      </c>
      <c r="AB95" s="62">
        <v>1.4002739E-2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4"/>
      <c r="AM95" s="86">
        <f t="shared" si="4"/>
        <v>2.3047620000000038</v>
      </c>
      <c r="AN95" s="121">
        <f t="shared" si="5"/>
        <v>1.8568769999999972</v>
      </c>
      <c r="AO95" s="121">
        <f t="shared" si="6"/>
        <v>3.3678999999997572E-4</v>
      </c>
      <c r="AP95" s="121">
        <f t="shared" si="7"/>
        <v>6.2934000000003376E-4</v>
      </c>
      <c r="AQ95" s="87">
        <f t="shared" si="8"/>
        <v>-8.5555409999999998E-3</v>
      </c>
      <c r="AR95" s="37"/>
      <c r="AS95" s="233"/>
      <c r="AT95" s="37"/>
    </row>
    <row r="96" spans="2:52" ht="13.5" customHeight="1" x14ac:dyDescent="0.15">
      <c r="B96" s="294"/>
      <c r="C96" s="27" t="s">
        <v>36</v>
      </c>
      <c r="D96" s="186"/>
      <c r="E96" s="56"/>
      <c r="F96" s="187">
        <v>38.078797000000002</v>
      </c>
      <c r="G96" s="187">
        <v>42.147846999999999</v>
      </c>
      <c r="H96" s="187">
        <v>0.99292963999999995</v>
      </c>
      <c r="I96" s="62">
        <v>0.99514643000000003</v>
      </c>
      <c r="J96" s="62">
        <v>1.6006409999999999E-2</v>
      </c>
      <c r="K96" s="188"/>
      <c r="L96" s="258"/>
      <c r="M96" s="258"/>
      <c r="N96" s="56"/>
      <c r="O96" s="28"/>
      <c r="P96" s="56"/>
      <c r="Q96" s="28"/>
      <c r="R96" s="132"/>
      <c r="S96" s="213"/>
      <c r="T96" s="294"/>
      <c r="U96" s="27" t="s">
        <v>36</v>
      </c>
      <c r="V96" s="186"/>
      <c r="W96" s="56"/>
      <c r="X96" s="187">
        <v>41.348346999999997</v>
      </c>
      <c r="Y96" s="187">
        <v>44.561781000000003</v>
      </c>
      <c r="Z96" s="187">
        <v>0.99331190000000003</v>
      </c>
      <c r="AA96" s="62">
        <v>0.99645338000000006</v>
      </c>
      <c r="AB96" s="62">
        <v>7.5203626999999999E-3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4"/>
      <c r="AM96" s="86">
        <f t="shared" si="4"/>
        <v>3.2695499999999953</v>
      </c>
      <c r="AN96" s="121">
        <f t="shared" si="5"/>
        <v>2.4139340000000047</v>
      </c>
      <c r="AO96" s="121">
        <f t="shared" si="6"/>
        <v>3.8226000000007865E-4</v>
      </c>
      <c r="AP96" s="121">
        <f t="shared" si="7"/>
        <v>1.3069500000000289E-3</v>
      </c>
      <c r="AQ96" s="87">
        <f t="shared" si="8"/>
        <v>-8.4860472999999988E-3</v>
      </c>
      <c r="AR96" s="37"/>
      <c r="AS96" s="233"/>
      <c r="AT96" s="37"/>
    </row>
    <row r="97" spans="2:46" ht="13.5" customHeight="1" thickBot="1" x14ac:dyDescent="0.2">
      <c r="B97" s="295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95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5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93" t="s">
        <v>83</v>
      </c>
      <c r="C98" s="25" t="s">
        <v>32</v>
      </c>
      <c r="D98" s="39"/>
      <c r="E98" s="55"/>
      <c r="F98" s="96">
        <v>27.397653999999999</v>
      </c>
      <c r="G98" s="96">
        <v>32.659784000000002</v>
      </c>
      <c r="H98" s="96">
        <v>0.95871395999999998</v>
      </c>
      <c r="I98" s="60">
        <v>0.95466658000000004</v>
      </c>
      <c r="J98" s="60">
        <v>6.3368590000000002E-2</v>
      </c>
      <c r="K98" s="61"/>
      <c r="L98" s="257"/>
      <c r="M98" s="257"/>
      <c r="N98" s="55"/>
      <c r="O98" s="26"/>
      <c r="P98" s="55"/>
      <c r="Q98" s="26"/>
      <c r="R98" s="131"/>
      <c r="S98" s="213"/>
      <c r="T98" s="293" t="s">
        <v>83</v>
      </c>
      <c r="U98" s="25" t="s">
        <v>32</v>
      </c>
      <c r="V98" s="39"/>
      <c r="W98" s="55"/>
      <c r="X98" s="96">
        <v>28.019368</v>
      </c>
      <c r="Y98" s="96">
        <v>34.088180999999999</v>
      </c>
      <c r="Z98" s="96">
        <v>0.95868284999999998</v>
      </c>
      <c r="AA98" s="60">
        <v>0.95651118000000002</v>
      </c>
      <c r="AB98" s="60">
        <v>5.4089285000000001E-2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3" t="s">
        <v>83</v>
      </c>
      <c r="AM98" s="119">
        <f t="shared" si="14"/>
        <v>0.62171400000000077</v>
      </c>
      <c r="AN98" s="95">
        <f t="shared" si="15"/>
        <v>1.4283969999999968</v>
      </c>
      <c r="AO98" s="95">
        <f t="shared" si="16"/>
        <v>-3.1110000000000859E-5</v>
      </c>
      <c r="AP98" s="95">
        <f t="shared" si="17"/>
        <v>1.844599999999974E-3</v>
      </c>
      <c r="AQ98" s="120">
        <f t="shared" si="18"/>
        <v>-9.2793050000000016E-3</v>
      </c>
      <c r="AR98" s="37"/>
      <c r="AS98" s="233"/>
      <c r="AT98" s="37"/>
    </row>
    <row r="99" spans="2:46" ht="13.5" customHeight="1" x14ac:dyDescent="0.15">
      <c r="B99" s="294"/>
      <c r="C99" s="27" t="s">
        <v>33</v>
      </c>
      <c r="D99" s="186"/>
      <c r="E99" s="56"/>
      <c r="F99" s="187">
        <v>30.649272</v>
      </c>
      <c r="G99" s="187">
        <v>35.391385999999997</v>
      </c>
      <c r="H99" s="187">
        <v>0.97648318999999995</v>
      </c>
      <c r="I99" s="62">
        <v>0.97183374</v>
      </c>
      <c r="J99" s="62">
        <v>3.8672685999999998E-2</v>
      </c>
      <c r="K99" s="188"/>
      <c r="L99" s="258"/>
      <c r="M99" s="258"/>
      <c r="N99" s="56"/>
      <c r="O99" s="28"/>
      <c r="P99" s="56"/>
      <c r="Q99" s="28"/>
      <c r="R99" s="132"/>
      <c r="S99" s="213"/>
      <c r="T99" s="294"/>
      <c r="U99" s="27" t="s">
        <v>33</v>
      </c>
      <c r="V99" s="186"/>
      <c r="W99" s="56"/>
      <c r="X99" s="187">
        <v>31.855066000000001</v>
      </c>
      <c r="Y99" s="187">
        <v>36.886287000000003</v>
      </c>
      <c r="Z99" s="187">
        <v>0.97663243</v>
      </c>
      <c r="AA99" s="62">
        <v>0.97447302999999996</v>
      </c>
      <c r="AB99" s="62">
        <v>2.9811066000000001E-2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4"/>
      <c r="AM99" s="86">
        <f t="shared" si="14"/>
        <v>1.2057940000000009</v>
      </c>
      <c r="AN99" s="121">
        <f t="shared" si="15"/>
        <v>1.4949010000000058</v>
      </c>
      <c r="AO99" s="121">
        <f t="shared" si="16"/>
        <v>1.4924000000005044E-4</v>
      </c>
      <c r="AP99" s="121">
        <f t="shared" si="17"/>
        <v>2.6392899999999608E-3</v>
      </c>
      <c r="AQ99" s="87">
        <f t="shared" si="18"/>
        <v>-8.8616199999999971E-3</v>
      </c>
      <c r="AR99" s="37"/>
      <c r="AS99" s="233"/>
      <c r="AT99" s="37"/>
    </row>
    <row r="100" spans="2:46" ht="13.5" customHeight="1" x14ac:dyDescent="0.15">
      <c r="B100" s="294"/>
      <c r="C100" s="27" t="s">
        <v>34</v>
      </c>
      <c r="D100" s="186"/>
      <c r="E100" s="56"/>
      <c r="F100" s="187">
        <v>35.224428000000003</v>
      </c>
      <c r="G100" s="187">
        <v>39.375798000000003</v>
      </c>
      <c r="H100" s="187">
        <v>0.98856807999999996</v>
      </c>
      <c r="I100" s="62">
        <v>0.99007361000000005</v>
      </c>
      <c r="J100" s="62">
        <v>2.3298655000000001E-2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94"/>
      <c r="U100" s="27" t="s">
        <v>34</v>
      </c>
      <c r="V100" s="186"/>
      <c r="W100" s="56"/>
      <c r="X100" s="187">
        <v>37.558658000000001</v>
      </c>
      <c r="Y100" s="187">
        <v>41.267266999999997</v>
      </c>
      <c r="Z100" s="187">
        <v>0.98891704000000002</v>
      </c>
      <c r="AA100" s="62">
        <v>0.99082283999999998</v>
      </c>
      <c r="AB100" s="62">
        <v>1.4560316E-2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4"/>
      <c r="AM100" s="86">
        <f t="shared" si="14"/>
        <v>2.334229999999998</v>
      </c>
      <c r="AN100" s="121">
        <f t="shared" si="15"/>
        <v>1.8914689999999936</v>
      </c>
      <c r="AO100" s="121">
        <f t="shared" si="16"/>
        <v>3.4896000000006477E-4</v>
      </c>
      <c r="AP100" s="121">
        <f t="shared" si="17"/>
        <v>7.4922999999993412E-4</v>
      </c>
      <c r="AQ100" s="87">
        <f t="shared" si="18"/>
        <v>-8.7383390000000012E-3</v>
      </c>
      <c r="AR100" s="37"/>
      <c r="AS100" s="233"/>
      <c r="AT100" s="37"/>
    </row>
    <row r="101" spans="2:46" ht="13.5" customHeight="1" x14ac:dyDescent="0.15">
      <c r="B101" s="294"/>
      <c r="C101" s="27" t="s">
        <v>36</v>
      </c>
      <c r="D101" s="186"/>
      <c r="E101" s="56"/>
      <c r="F101" s="187">
        <v>38.027545000000003</v>
      </c>
      <c r="G101" s="187">
        <v>42.106161</v>
      </c>
      <c r="H101" s="187">
        <v>0.99285818999999997</v>
      </c>
      <c r="I101" s="62">
        <v>0.99528859999999997</v>
      </c>
      <c r="J101" s="62">
        <v>1.6387868999999999E-2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94"/>
      <c r="U101" s="27" t="s">
        <v>36</v>
      </c>
      <c r="V101" s="186"/>
      <c r="W101" s="56"/>
      <c r="X101" s="187">
        <v>41.287914999999998</v>
      </c>
      <c r="Y101" s="187">
        <v>44.532986000000001</v>
      </c>
      <c r="Z101" s="187">
        <v>0.99326009999999998</v>
      </c>
      <c r="AA101" s="62">
        <v>0.99647693999999998</v>
      </c>
      <c r="AB101" s="62">
        <v>7.9585330000000003E-3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4"/>
      <c r="AM101" s="86">
        <f t="shared" si="14"/>
        <v>3.2603699999999947</v>
      </c>
      <c r="AN101" s="121">
        <f t="shared" si="15"/>
        <v>2.4268250000000009</v>
      </c>
      <c r="AO101" s="121">
        <f t="shared" si="16"/>
        <v>4.0191000000000532E-4</v>
      </c>
      <c r="AP101" s="121">
        <f t="shared" si="17"/>
        <v>1.1883400000000099E-3</v>
      </c>
      <c r="AQ101" s="87">
        <f t="shared" si="18"/>
        <v>-8.4293359999999991E-3</v>
      </c>
      <c r="AR101" s="37"/>
      <c r="AS101" s="233"/>
      <c r="AT101" s="37"/>
    </row>
    <row r="102" spans="2:46" ht="13.5" customHeight="1" thickBot="1" x14ac:dyDescent="0.2">
      <c r="B102" s="295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95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5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93" t="s">
        <v>84</v>
      </c>
      <c r="C103" s="25" t="s">
        <v>32</v>
      </c>
      <c r="D103" s="39"/>
      <c r="E103" s="55"/>
      <c r="F103" s="96">
        <v>27.380880999999999</v>
      </c>
      <c r="G103" s="96">
        <v>32.466200000000001</v>
      </c>
      <c r="H103" s="96">
        <v>0.95687412999999999</v>
      </c>
      <c r="I103" s="60">
        <v>0.95525377</v>
      </c>
      <c r="J103" s="60">
        <v>6.5363790000000005E-2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93" t="s">
        <v>84</v>
      </c>
      <c r="U103" s="25" t="s">
        <v>32</v>
      </c>
      <c r="V103" s="39"/>
      <c r="W103" s="55"/>
      <c r="X103" s="96">
        <v>27.955683000000001</v>
      </c>
      <c r="Y103" s="96">
        <v>33.577907000000003</v>
      </c>
      <c r="Z103" s="96">
        <v>0.95690052000000003</v>
      </c>
      <c r="AA103" s="60">
        <v>0.95717843000000002</v>
      </c>
      <c r="AB103" s="60">
        <v>5.6291208000000002E-2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3" t="s">
        <v>84</v>
      </c>
      <c r="AM103" s="119">
        <f t="shared" si="14"/>
        <v>0.57480200000000181</v>
      </c>
      <c r="AN103" s="95">
        <f t="shared" si="15"/>
        <v>1.1117070000000027</v>
      </c>
      <c r="AO103" s="95">
        <f t="shared" si="16"/>
        <v>2.6390000000042768E-5</v>
      </c>
      <c r="AP103" s="95">
        <f t="shared" si="17"/>
        <v>1.9246600000000225E-3</v>
      </c>
      <c r="AQ103" s="120">
        <f t="shared" si="18"/>
        <v>-9.0725820000000026E-3</v>
      </c>
      <c r="AR103" s="37"/>
      <c r="AS103" s="233"/>
      <c r="AT103" s="37"/>
    </row>
    <row r="104" spans="2:46" ht="13.5" customHeight="1" x14ac:dyDescent="0.15">
      <c r="B104" s="294"/>
      <c r="C104" s="27" t="s">
        <v>33</v>
      </c>
      <c r="D104" s="186"/>
      <c r="E104" s="56"/>
      <c r="F104" s="187">
        <v>30.492155</v>
      </c>
      <c r="G104" s="187">
        <v>35.131256999999998</v>
      </c>
      <c r="H104" s="187">
        <v>0.97567596999999995</v>
      </c>
      <c r="I104" s="62">
        <v>0.97279397000000001</v>
      </c>
      <c r="J104" s="62">
        <v>4.0223278000000001E-2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94"/>
      <c r="U104" s="27" t="s">
        <v>33</v>
      </c>
      <c r="V104" s="186"/>
      <c r="W104" s="56"/>
      <c r="X104" s="187">
        <v>31.588417</v>
      </c>
      <c r="Y104" s="187">
        <v>36.352105999999999</v>
      </c>
      <c r="Z104" s="187">
        <v>0.97582621000000003</v>
      </c>
      <c r="AA104" s="62">
        <v>0.97337114999999996</v>
      </c>
      <c r="AB104" s="62">
        <v>3.1538700000000003E-2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4"/>
      <c r="AM104" s="86">
        <f t="shared" si="14"/>
        <v>1.0962619999999994</v>
      </c>
      <c r="AN104" s="121">
        <f t="shared" si="15"/>
        <v>1.2208490000000012</v>
      </c>
      <c r="AO104" s="121">
        <f t="shared" si="16"/>
        <v>1.502400000000792E-4</v>
      </c>
      <c r="AP104" s="121">
        <f t="shared" si="17"/>
        <v>5.7717999999995495E-4</v>
      </c>
      <c r="AQ104" s="87">
        <f t="shared" si="18"/>
        <v>-8.6845779999999984E-3</v>
      </c>
      <c r="AR104" s="37"/>
      <c r="AS104" s="233"/>
      <c r="AT104" s="37"/>
    </row>
    <row r="105" spans="2:46" ht="13.5" customHeight="1" x14ac:dyDescent="0.15">
      <c r="B105" s="294"/>
      <c r="C105" s="27" t="s">
        <v>34</v>
      </c>
      <c r="D105" s="186"/>
      <c r="E105" s="56"/>
      <c r="F105" s="187">
        <v>34.919722999999998</v>
      </c>
      <c r="G105" s="187">
        <v>39.038716999999998</v>
      </c>
      <c r="H105" s="187">
        <v>0.98790429000000002</v>
      </c>
      <c r="I105" s="62">
        <v>0.98996057000000004</v>
      </c>
      <c r="J105" s="62">
        <v>2.4268492999999999E-2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94"/>
      <c r="U105" s="27" t="s">
        <v>34</v>
      </c>
      <c r="V105" s="186"/>
      <c r="W105" s="56"/>
      <c r="X105" s="187">
        <v>37.036355</v>
      </c>
      <c r="Y105" s="187">
        <v>40.708725000000001</v>
      </c>
      <c r="Z105" s="187">
        <v>0.98822670000000001</v>
      </c>
      <c r="AA105" s="62">
        <v>0.99061710999999997</v>
      </c>
      <c r="AB105" s="62">
        <v>1.5637567000000002E-2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4"/>
      <c r="AM105" s="86">
        <f t="shared" si="14"/>
        <v>2.1166320000000027</v>
      </c>
      <c r="AN105" s="121">
        <f t="shared" si="15"/>
        <v>1.6700080000000028</v>
      </c>
      <c r="AO105" s="121">
        <f t="shared" si="16"/>
        <v>3.224099999999952E-4</v>
      </c>
      <c r="AP105" s="121">
        <f t="shared" si="17"/>
        <v>6.5653999999992774E-4</v>
      </c>
      <c r="AQ105" s="87">
        <f t="shared" si="18"/>
        <v>-8.6309259999999971E-3</v>
      </c>
      <c r="AR105" s="37"/>
      <c r="AS105" s="233"/>
      <c r="AT105" s="37"/>
    </row>
    <row r="106" spans="2:46" ht="13.5" customHeight="1" x14ac:dyDescent="0.15">
      <c r="B106" s="294"/>
      <c r="C106" s="27" t="s">
        <v>36</v>
      </c>
      <c r="D106" s="186"/>
      <c r="E106" s="56"/>
      <c r="F106" s="187">
        <v>37.761713</v>
      </c>
      <c r="G106" s="187">
        <v>41.808070999999998</v>
      </c>
      <c r="H106" s="187">
        <v>0.99243437000000001</v>
      </c>
      <c r="I106" s="62">
        <v>0.99520025999999995</v>
      </c>
      <c r="J106" s="62">
        <v>1.6992620999999999E-2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94"/>
      <c r="U106" s="27" t="s">
        <v>36</v>
      </c>
      <c r="V106" s="186"/>
      <c r="W106" s="56"/>
      <c r="X106" s="187">
        <v>40.783095000000003</v>
      </c>
      <c r="Y106" s="187">
        <v>44.026384</v>
      </c>
      <c r="Z106" s="187">
        <v>0.99283838000000002</v>
      </c>
      <c r="AA106" s="62">
        <v>0.99618980999999995</v>
      </c>
      <c r="AB106" s="62">
        <v>8.7031069999999999E-3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4"/>
      <c r="AM106" s="86">
        <f t="shared" si="14"/>
        <v>3.0213820000000027</v>
      </c>
      <c r="AN106" s="121">
        <f t="shared" si="15"/>
        <v>2.218313000000002</v>
      </c>
      <c r="AO106" s="121">
        <f t="shared" si="16"/>
        <v>4.0401000000001019E-4</v>
      </c>
      <c r="AP106" s="121">
        <f t="shared" si="17"/>
        <v>9.895500000000057E-4</v>
      </c>
      <c r="AQ106" s="87">
        <f t="shared" si="18"/>
        <v>-8.2895139999999996E-3</v>
      </c>
      <c r="AR106" s="37"/>
      <c r="AS106" s="233"/>
      <c r="AT106" s="37"/>
    </row>
    <row r="107" spans="2:46" ht="13.5" customHeight="1" thickBot="1" x14ac:dyDescent="0.2">
      <c r="B107" s="295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95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5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93" t="s">
        <v>85</v>
      </c>
      <c r="C108" s="25" t="s">
        <v>32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3"/>
      <c r="T108" s="293" t="s">
        <v>85</v>
      </c>
      <c r="U108" s="25" t="s">
        <v>32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3" t="s">
        <v>85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94"/>
      <c r="C109" s="27" t="s">
        <v>33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3"/>
      <c r="T109" s="294"/>
      <c r="U109" s="27" t="s">
        <v>33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4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94"/>
      <c r="C110" s="27" t="s">
        <v>34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3"/>
      <c r="T110" s="294"/>
      <c r="U110" s="27" t="s">
        <v>34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4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94"/>
      <c r="C111" s="27" t="s">
        <v>36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3"/>
      <c r="T111" s="294"/>
      <c r="U111" s="27" t="s">
        <v>36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4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95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95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5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93" t="s">
        <v>86</v>
      </c>
      <c r="C113" s="25" t="s">
        <v>32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3"/>
      <c r="T113" s="293" t="s">
        <v>86</v>
      </c>
      <c r="U113" s="25" t="s">
        <v>32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3" t="s">
        <v>86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94"/>
      <c r="C114" s="27" t="s">
        <v>33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3"/>
      <c r="T114" s="294"/>
      <c r="U114" s="27" t="s">
        <v>33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4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94"/>
      <c r="C115" s="27" t="s">
        <v>34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3"/>
      <c r="T115" s="294"/>
      <c r="U115" s="27" t="s">
        <v>34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4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94"/>
      <c r="C116" s="27" t="s">
        <v>36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3"/>
      <c r="T116" s="294"/>
      <c r="U116" s="27" t="s">
        <v>36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4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95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95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5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93" t="s">
        <v>87</v>
      </c>
      <c r="C118" s="25" t="s">
        <v>32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3"/>
      <c r="T118" s="293" t="s">
        <v>87</v>
      </c>
      <c r="U118" s="25" t="s">
        <v>32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3" t="s">
        <v>87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94"/>
      <c r="C119" s="27" t="s">
        <v>33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3"/>
      <c r="T119" s="294"/>
      <c r="U119" s="27" t="s">
        <v>33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4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94"/>
      <c r="C120" s="27" t="s">
        <v>34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3"/>
      <c r="T120" s="294"/>
      <c r="U120" s="27" t="s">
        <v>34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4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94"/>
      <c r="C121" s="27" t="s">
        <v>36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3"/>
      <c r="T121" s="294"/>
      <c r="U121" s="27" t="s">
        <v>36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4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95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95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5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93" t="s">
        <v>88</v>
      </c>
      <c r="C123" s="25" t="s">
        <v>32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3"/>
      <c r="T123" s="293" t="s">
        <v>88</v>
      </c>
      <c r="U123" s="25" t="s">
        <v>32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3" t="s">
        <v>88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94"/>
      <c r="C124" s="27" t="s">
        <v>33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3"/>
      <c r="T124" s="294"/>
      <c r="U124" s="27" t="s">
        <v>33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4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94"/>
      <c r="C125" s="27" t="s">
        <v>34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3"/>
      <c r="T125" s="294"/>
      <c r="U125" s="27" t="s">
        <v>34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4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94"/>
      <c r="C126" s="27" t="s">
        <v>36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3"/>
      <c r="T126" s="294"/>
      <c r="U126" s="27" t="s">
        <v>36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4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95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95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5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93" t="s">
        <v>89</v>
      </c>
      <c r="C128" s="25" t="s">
        <v>32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3"/>
      <c r="T128" s="293" t="s">
        <v>89</v>
      </c>
      <c r="U128" s="25" t="s">
        <v>32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3" t="s">
        <v>89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94"/>
      <c r="C129" s="27" t="s">
        <v>33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3"/>
      <c r="T129" s="294"/>
      <c r="U129" s="27" t="s">
        <v>33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4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94"/>
      <c r="C130" s="27" t="s">
        <v>34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3"/>
      <c r="T130" s="294"/>
      <c r="U130" s="27" t="s">
        <v>34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4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94"/>
      <c r="C131" s="27" t="s">
        <v>36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3"/>
      <c r="T131" s="294"/>
      <c r="U131" s="27" t="s">
        <v>36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4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95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95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5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93" t="s">
        <v>90</v>
      </c>
      <c r="C133" s="25" t="s">
        <v>32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3"/>
      <c r="T133" s="293" t="s">
        <v>90</v>
      </c>
      <c r="U133" s="25" t="s">
        <v>32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3" t="s">
        <v>90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94"/>
      <c r="C134" s="27" t="s">
        <v>33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3"/>
      <c r="T134" s="294"/>
      <c r="U134" s="27" t="s">
        <v>33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4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94"/>
      <c r="C135" s="27" t="s">
        <v>34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3"/>
      <c r="T135" s="294"/>
      <c r="U135" s="27" t="s">
        <v>34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4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94"/>
      <c r="C136" s="27" t="s">
        <v>36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3"/>
      <c r="T136" s="294"/>
      <c r="U136" s="27" t="s">
        <v>36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4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95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95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5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93" t="s">
        <v>91</v>
      </c>
      <c r="C138" s="25" t="s">
        <v>32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3"/>
      <c r="T138" s="293" t="s">
        <v>91</v>
      </c>
      <c r="U138" s="25" t="s">
        <v>32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3" t="s">
        <v>91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94"/>
      <c r="C139" s="27" t="s">
        <v>33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3"/>
      <c r="T139" s="294"/>
      <c r="U139" s="27" t="s">
        <v>33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4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94"/>
      <c r="C140" s="27" t="s">
        <v>34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3"/>
      <c r="T140" s="294"/>
      <c r="U140" s="27" t="s">
        <v>34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4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94"/>
      <c r="C141" s="27" t="s">
        <v>36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3"/>
      <c r="T141" s="294"/>
      <c r="U141" s="27" t="s">
        <v>36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4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5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95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5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93" t="s">
        <v>92</v>
      </c>
      <c r="C143" s="25" t="s">
        <v>32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3"/>
      <c r="T143" s="293" t="s">
        <v>92</v>
      </c>
      <c r="U143" s="25" t="s">
        <v>32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3" t="s">
        <v>92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94"/>
      <c r="C144" s="27" t="s">
        <v>33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3"/>
      <c r="T144" s="294"/>
      <c r="U144" s="27" t="s">
        <v>33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4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94"/>
      <c r="C145" s="27" t="s">
        <v>34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3"/>
      <c r="T145" s="294"/>
      <c r="U145" s="27" t="s">
        <v>34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4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94"/>
      <c r="C146" s="27" t="s">
        <v>36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3"/>
      <c r="T146" s="294"/>
      <c r="U146" s="27" t="s">
        <v>36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4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5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95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5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93" t="s">
        <v>93</v>
      </c>
      <c r="C148" s="25" t="s">
        <v>32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3"/>
      <c r="T148" s="293" t="s">
        <v>93</v>
      </c>
      <c r="U148" s="25" t="s">
        <v>32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3" t="s">
        <v>93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94"/>
      <c r="C149" s="27" t="s">
        <v>33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3"/>
      <c r="T149" s="294"/>
      <c r="U149" s="27" t="s">
        <v>33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4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94"/>
      <c r="C150" s="27" t="s">
        <v>34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3"/>
      <c r="T150" s="294"/>
      <c r="U150" s="27" t="s">
        <v>34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4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94"/>
      <c r="C151" s="27" t="s">
        <v>36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3"/>
      <c r="T151" s="294"/>
      <c r="U151" s="27" t="s">
        <v>36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4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5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95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5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93" t="s">
        <v>94</v>
      </c>
      <c r="C153" s="25" t="s">
        <v>32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3"/>
      <c r="T153" s="293" t="s">
        <v>94</v>
      </c>
      <c r="U153" s="25" t="s">
        <v>32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3" t="s">
        <v>94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94"/>
      <c r="C154" s="27" t="s">
        <v>33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3"/>
      <c r="T154" s="294"/>
      <c r="U154" s="27" t="s">
        <v>33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4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94"/>
      <c r="C155" s="27" t="s">
        <v>34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3"/>
      <c r="T155" s="294"/>
      <c r="U155" s="27" t="s">
        <v>34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4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94"/>
      <c r="C156" s="27" t="s">
        <v>36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3"/>
      <c r="T156" s="294"/>
      <c r="U156" s="27" t="s">
        <v>36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4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5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95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5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93" t="s">
        <v>95</v>
      </c>
      <c r="C158" s="25" t="s">
        <v>32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3"/>
      <c r="T158" s="293" t="s">
        <v>95</v>
      </c>
      <c r="U158" s="25" t="s">
        <v>32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3" t="s">
        <v>95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94"/>
      <c r="C159" s="27" t="s">
        <v>33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3"/>
      <c r="T159" s="294"/>
      <c r="U159" s="27" t="s">
        <v>33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4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94"/>
      <c r="C160" s="27" t="s">
        <v>34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3"/>
      <c r="T160" s="294"/>
      <c r="U160" s="27" t="s">
        <v>34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4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94"/>
      <c r="C161" s="27" t="s">
        <v>36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3"/>
      <c r="T161" s="294"/>
      <c r="U161" s="27" t="s">
        <v>36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4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5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95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5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93" t="s">
        <v>96</v>
      </c>
      <c r="C163" s="25" t="s">
        <v>32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3"/>
      <c r="T163" s="293" t="s">
        <v>96</v>
      </c>
      <c r="U163" s="25" t="s">
        <v>32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3" t="s">
        <v>96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94"/>
      <c r="C164" s="27" t="s">
        <v>33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3"/>
      <c r="T164" s="294"/>
      <c r="U164" s="27" t="s">
        <v>33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4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94"/>
      <c r="C165" s="27" t="s">
        <v>34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3"/>
      <c r="T165" s="294"/>
      <c r="U165" s="27" t="s">
        <v>34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4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94"/>
      <c r="C166" s="27" t="s">
        <v>36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3"/>
      <c r="T166" s="294"/>
      <c r="U166" s="27" t="s">
        <v>36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4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5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95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5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93" t="s">
        <v>97</v>
      </c>
      <c r="C168" s="25" t="s">
        <v>32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3"/>
      <c r="T168" s="293" t="s">
        <v>97</v>
      </c>
      <c r="U168" s="25" t="s">
        <v>32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3" t="s">
        <v>97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94"/>
      <c r="C169" s="27" t="s">
        <v>33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3"/>
      <c r="T169" s="294"/>
      <c r="U169" s="27" t="s">
        <v>33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4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94"/>
      <c r="C170" s="27" t="s">
        <v>34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3"/>
      <c r="T170" s="294"/>
      <c r="U170" s="27" t="s">
        <v>34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4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94"/>
      <c r="C171" s="27" t="s">
        <v>36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3"/>
      <c r="T171" s="294"/>
      <c r="U171" s="27" t="s">
        <v>36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4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5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95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5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93" t="s">
        <v>98</v>
      </c>
      <c r="C173" s="25" t="s">
        <v>32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3"/>
      <c r="T173" s="293" t="s">
        <v>98</v>
      </c>
      <c r="U173" s="25" t="s">
        <v>32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3" t="s">
        <v>98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94"/>
      <c r="C174" s="27" t="s">
        <v>33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3"/>
      <c r="T174" s="294"/>
      <c r="U174" s="27" t="s">
        <v>33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4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94"/>
      <c r="C175" s="27" t="s">
        <v>34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3"/>
      <c r="T175" s="294"/>
      <c r="U175" s="27" t="s">
        <v>34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4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94"/>
      <c r="C176" s="27" t="s">
        <v>36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3"/>
      <c r="T176" s="294"/>
      <c r="U176" s="27" t="s">
        <v>36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4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5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95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5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93" t="s">
        <v>99</v>
      </c>
      <c r="C178" s="25" t="s">
        <v>32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3"/>
      <c r="T178" s="293" t="s">
        <v>99</v>
      </c>
      <c r="U178" s="25" t="s">
        <v>32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3" t="s">
        <v>99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94"/>
      <c r="C179" s="27" t="s">
        <v>33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3"/>
      <c r="T179" s="294"/>
      <c r="U179" s="27" t="s">
        <v>33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4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94"/>
      <c r="C180" s="27" t="s">
        <v>34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3"/>
      <c r="T180" s="294"/>
      <c r="U180" s="27" t="s">
        <v>34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4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94"/>
      <c r="C181" s="27" t="s">
        <v>36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3"/>
      <c r="T181" s="294"/>
      <c r="U181" s="27" t="s">
        <v>36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4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5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95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5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93" t="s">
        <v>100</v>
      </c>
      <c r="C183" s="25" t="s">
        <v>32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3"/>
      <c r="T183" s="293" t="s">
        <v>100</v>
      </c>
      <c r="U183" s="25" t="s">
        <v>32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3" t="s">
        <v>100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94"/>
      <c r="C184" s="27" t="s">
        <v>33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3"/>
      <c r="T184" s="294"/>
      <c r="U184" s="27" t="s">
        <v>33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4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94"/>
      <c r="C185" s="27" t="s">
        <v>34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3"/>
      <c r="T185" s="294"/>
      <c r="U185" s="27" t="s">
        <v>34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4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94"/>
      <c r="C186" s="27" t="s">
        <v>36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3"/>
      <c r="T186" s="294"/>
      <c r="U186" s="27" t="s">
        <v>36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4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5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95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5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93" t="s">
        <v>101</v>
      </c>
      <c r="C188" s="25" t="s">
        <v>32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3"/>
      <c r="T188" s="293" t="s">
        <v>101</v>
      </c>
      <c r="U188" s="25" t="s">
        <v>32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3" t="s">
        <v>101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94"/>
      <c r="C189" s="27" t="s">
        <v>33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3"/>
      <c r="T189" s="294"/>
      <c r="U189" s="27" t="s">
        <v>33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4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94"/>
      <c r="C190" s="27" t="s">
        <v>34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3"/>
      <c r="T190" s="294"/>
      <c r="U190" s="27" t="s">
        <v>34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4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94"/>
      <c r="C191" s="27" t="s">
        <v>36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3"/>
      <c r="T191" s="294"/>
      <c r="U191" s="27" t="s">
        <v>36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4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5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95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5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93" t="s">
        <v>102</v>
      </c>
      <c r="C193" s="25" t="s">
        <v>32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93" t="s">
        <v>102</v>
      </c>
      <c r="U193" s="25" t="s">
        <v>32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3" t="s">
        <v>102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94"/>
      <c r="C194" s="27" t="s">
        <v>33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94"/>
      <c r="U194" s="27" t="s">
        <v>33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4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94"/>
      <c r="C195" s="27" t="s">
        <v>34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94"/>
      <c r="U195" s="27" t="s">
        <v>34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4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94"/>
      <c r="C196" s="27" t="s">
        <v>36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94"/>
      <c r="U196" s="27" t="s">
        <v>36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4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5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95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5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93" t="s">
        <v>103</v>
      </c>
      <c r="C198" s="25" t="s">
        <v>32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93" t="s">
        <v>103</v>
      </c>
      <c r="U198" s="25" t="s">
        <v>32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3" t="s">
        <v>103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94"/>
      <c r="C199" s="27" t="s">
        <v>33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94"/>
      <c r="U199" s="27" t="s">
        <v>33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4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94"/>
      <c r="C200" s="27" t="s">
        <v>34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94"/>
      <c r="U200" s="27" t="s">
        <v>34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4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94"/>
      <c r="C201" s="27" t="s">
        <v>36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94"/>
      <c r="U201" s="27" t="s">
        <v>36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4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5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95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5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93" t="s">
        <v>104</v>
      </c>
      <c r="C203" s="25" t="s">
        <v>32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93" t="s">
        <v>104</v>
      </c>
      <c r="U203" s="25" t="s">
        <v>32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3" t="s">
        <v>104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94"/>
      <c r="C204" s="27" t="s">
        <v>33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94"/>
      <c r="U204" s="27" t="s">
        <v>33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4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94"/>
      <c r="C205" s="27" t="s">
        <v>34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94"/>
      <c r="U205" s="27" t="s">
        <v>34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4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94"/>
      <c r="C206" s="27" t="s">
        <v>36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94"/>
      <c r="U206" s="27" t="s">
        <v>36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4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5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95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5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93" t="s">
        <v>105</v>
      </c>
      <c r="C208" s="25" t="s">
        <v>32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93" t="s">
        <v>105</v>
      </c>
      <c r="U208" s="25" t="s">
        <v>32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3" t="s">
        <v>105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94"/>
      <c r="C209" s="27" t="s">
        <v>33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94"/>
      <c r="U209" s="27" t="s">
        <v>33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4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94"/>
      <c r="C210" s="27" t="s">
        <v>34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94"/>
      <c r="U210" s="27" t="s">
        <v>34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4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94"/>
      <c r="C211" s="27" t="s">
        <v>36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94"/>
      <c r="U211" s="27" t="s">
        <v>36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4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5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95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5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93" t="s">
        <v>106</v>
      </c>
      <c r="C213" s="25" t="s">
        <v>32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93" t="s">
        <v>106</v>
      </c>
      <c r="U213" s="25" t="s">
        <v>32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3" t="s">
        <v>106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94"/>
      <c r="C214" s="27" t="s">
        <v>33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94"/>
      <c r="U214" s="27" t="s">
        <v>33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4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94"/>
      <c r="C215" s="27" t="s">
        <v>34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94"/>
      <c r="U215" s="27" t="s">
        <v>34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4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94"/>
      <c r="C216" s="27" t="s">
        <v>36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94"/>
      <c r="U216" s="27" t="s">
        <v>36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4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5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95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5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93" t="s">
        <v>107</v>
      </c>
      <c r="C218" s="25" t="s">
        <v>32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93" t="s">
        <v>107</v>
      </c>
      <c r="U218" s="25" t="s">
        <v>32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3" t="s">
        <v>107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94"/>
      <c r="C219" s="27" t="s">
        <v>33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94"/>
      <c r="U219" s="27" t="s">
        <v>33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4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94"/>
      <c r="C220" s="27" t="s">
        <v>34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94"/>
      <c r="U220" s="27" t="s">
        <v>34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4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94"/>
      <c r="C221" s="27" t="s">
        <v>36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94"/>
      <c r="U221" s="27" t="s">
        <v>36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4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5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95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5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93" t="s">
        <v>108</v>
      </c>
      <c r="C223" s="25" t="s">
        <v>32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93" t="s">
        <v>108</v>
      </c>
      <c r="U223" s="25" t="s">
        <v>32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3" t="s">
        <v>108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94"/>
      <c r="C224" s="27" t="s">
        <v>33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94"/>
      <c r="U224" s="27" t="s">
        <v>33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4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94"/>
      <c r="C225" s="27" t="s">
        <v>34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94"/>
      <c r="U225" s="27" t="s">
        <v>34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4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94"/>
      <c r="C226" s="27" t="s">
        <v>36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94"/>
      <c r="U226" s="27" t="s">
        <v>36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4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5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95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5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93" t="s">
        <v>109</v>
      </c>
      <c r="C228" s="25" t="s">
        <v>32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93" t="s">
        <v>109</v>
      </c>
      <c r="U228" s="25" t="s">
        <v>32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3" t="s">
        <v>109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94"/>
      <c r="C229" s="27" t="s">
        <v>33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94"/>
      <c r="U229" s="27" t="s">
        <v>33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4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94"/>
      <c r="C230" s="27" t="s">
        <v>34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94"/>
      <c r="U230" s="27" t="s">
        <v>34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4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94"/>
      <c r="C231" s="27" t="s">
        <v>36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94"/>
      <c r="U231" s="27" t="s">
        <v>36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4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5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95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5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93" t="s">
        <v>110</v>
      </c>
      <c r="C233" s="25" t="s">
        <v>32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93" t="s">
        <v>110</v>
      </c>
      <c r="U233" s="25" t="s">
        <v>32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3" t="s">
        <v>110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94"/>
      <c r="C234" s="27" t="s">
        <v>33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94"/>
      <c r="U234" s="27" t="s">
        <v>33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4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94"/>
      <c r="C235" s="27" t="s">
        <v>34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94"/>
      <c r="U235" s="27" t="s">
        <v>34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4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94"/>
      <c r="C236" s="27" t="s">
        <v>36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94"/>
      <c r="U236" s="27" t="s">
        <v>36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4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5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95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5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93" t="s">
        <v>111</v>
      </c>
      <c r="C238" s="25" t="s">
        <v>32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93" t="s">
        <v>111</v>
      </c>
      <c r="U238" s="25" t="s">
        <v>32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3" t="s">
        <v>111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94"/>
      <c r="C239" s="27" t="s">
        <v>33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94"/>
      <c r="U239" s="27" t="s">
        <v>33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4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94"/>
      <c r="C240" s="27" t="s">
        <v>34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94"/>
      <c r="U240" s="27" t="s">
        <v>34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4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94"/>
      <c r="C241" s="27" t="s">
        <v>36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94"/>
      <c r="U241" s="27" t="s">
        <v>36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4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5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95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5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93" t="s">
        <v>112</v>
      </c>
      <c r="C243" s="25" t="s">
        <v>32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93" t="s">
        <v>112</v>
      </c>
      <c r="U243" s="25" t="s">
        <v>32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3" t="s">
        <v>112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94"/>
      <c r="C244" s="27" t="s">
        <v>33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94"/>
      <c r="U244" s="27" t="s">
        <v>33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4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94"/>
      <c r="C245" s="27" t="s">
        <v>34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94"/>
      <c r="U245" s="27" t="s">
        <v>34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4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94"/>
      <c r="C246" s="27" t="s">
        <v>36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94"/>
      <c r="U246" s="27" t="s">
        <v>36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4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5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95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5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93" t="s">
        <v>113</v>
      </c>
      <c r="C248" s="25" t="s">
        <v>32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93" t="s">
        <v>113</v>
      </c>
      <c r="U248" s="25" t="s">
        <v>32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3" t="s">
        <v>113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94"/>
      <c r="C249" s="27" t="s">
        <v>33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94"/>
      <c r="U249" s="27" t="s">
        <v>33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4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94"/>
      <c r="C250" s="27" t="s">
        <v>34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94"/>
      <c r="U250" s="27" t="s">
        <v>34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4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94"/>
      <c r="C251" s="27" t="s">
        <v>36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94"/>
      <c r="U251" s="27" t="s">
        <v>36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4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5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95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5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93" t="s">
        <v>114</v>
      </c>
      <c r="C253" s="25" t="s">
        <v>32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93" t="s">
        <v>114</v>
      </c>
      <c r="U253" s="25" t="s">
        <v>32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3" t="s">
        <v>114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94"/>
      <c r="C254" s="27" t="s">
        <v>33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94"/>
      <c r="U254" s="27" t="s">
        <v>33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4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94"/>
      <c r="C255" s="27" t="s">
        <v>34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94"/>
      <c r="U255" s="27" t="s">
        <v>34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4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94"/>
      <c r="C256" s="27" t="s">
        <v>36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94"/>
      <c r="U256" s="27" t="s">
        <v>36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4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5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95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5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93" t="s">
        <v>115</v>
      </c>
      <c r="C258" s="25" t="s">
        <v>32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93" t="s">
        <v>115</v>
      </c>
      <c r="U258" s="25" t="s">
        <v>32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3" t="s">
        <v>115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94"/>
      <c r="C259" s="27" t="s">
        <v>33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94"/>
      <c r="U259" s="27" t="s">
        <v>33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4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94"/>
      <c r="C260" s="27" t="s">
        <v>34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94"/>
      <c r="U260" s="27" t="s">
        <v>34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4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94"/>
      <c r="C261" s="27" t="s">
        <v>36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94"/>
      <c r="U261" s="27" t="s">
        <v>36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4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5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95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5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93" t="s">
        <v>116</v>
      </c>
      <c r="C263" s="25" t="s">
        <v>32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93" t="s">
        <v>116</v>
      </c>
      <c r="U263" s="25" t="s">
        <v>32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3" t="s">
        <v>116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94"/>
      <c r="C264" s="27" t="s">
        <v>33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94"/>
      <c r="U264" s="27" t="s">
        <v>33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4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94"/>
      <c r="C265" s="27" t="s">
        <v>34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94"/>
      <c r="U265" s="27" t="s">
        <v>34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4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94"/>
      <c r="C266" s="27" t="s">
        <v>36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94"/>
      <c r="U266" s="27" t="s">
        <v>36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4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5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95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5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93" t="s">
        <v>117</v>
      </c>
      <c r="C268" s="25" t="s">
        <v>32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93" t="s">
        <v>117</v>
      </c>
      <c r="U268" s="25" t="s">
        <v>32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3" t="s">
        <v>117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94"/>
      <c r="C269" s="27" t="s">
        <v>33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94"/>
      <c r="U269" s="27" t="s">
        <v>33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4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94"/>
      <c r="C270" s="27" t="s">
        <v>34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94"/>
      <c r="U270" s="27" t="s">
        <v>34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4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94"/>
      <c r="C271" s="27" t="s">
        <v>36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94"/>
      <c r="U271" s="27" t="s">
        <v>36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4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5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95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5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93" t="s">
        <v>118</v>
      </c>
      <c r="C273" s="25" t="s">
        <v>32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93" t="s">
        <v>118</v>
      </c>
      <c r="U273" s="25" t="s">
        <v>32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3" t="s">
        <v>118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94"/>
      <c r="C274" s="27" t="s">
        <v>33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94"/>
      <c r="U274" s="27" t="s">
        <v>33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4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94"/>
      <c r="C275" s="27" t="s">
        <v>34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94"/>
      <c r="U275" s="27" t="s">
        <v>34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4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94"/>
      <c r="C276" s="27" t="s">
        <v>36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94"/>
      <c r="U276" s="27" t="s">
        <v>36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4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5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95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5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93" t="s">
        <v>119</v>
      </c>
      <c r="C278" s="25" t="s">
        <v>32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93" t="s">
        <v>119</v>
      </c>
      <c r="U278" s="25" t="s">
        <v>32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3" t="s">
        <v>119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94"/>
      <c r="C279" s="27" t="s">
        <v>33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94"/>
      <c r="U279" s="27" t="s">
        <v>33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4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94"/>
      <c r="C280" s="27" t="s">
        <v>34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94"/>
      <c r="U280" s="27" t="s">
        <v>34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4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94"/>
      <c r="C281" s="27" t="s">
        <v>36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94"/>
      <c r="U281" s="27" t="s">
        <v>36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4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5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95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5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93" t="s">
        <v>120</v>
      </c>
      <c r="C283" s="25" t="s">
        <v>32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93" t="s">
        <v>120</v>
      </c>
      <c r="U283" s="25" t="s">
        <v>32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3" t="s">
        <v>120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94"/>
      <c r="C284" s="27" t="s">
        <v>33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94"/>
      <c r="U284" s="27" t="s">
        <v>33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4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94"/>
      <c r="C285" s="27" t="s">
        <v>34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94"/>
      <c r="U285" s="27" t="s">
        <v>34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4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94"/>
      <c r="C286" s="27" t="s">
        <v>36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94"/>
      <c r="U286" s="27" t="s">
        <v>36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4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5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95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5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93" t="s">
        <v>121</v>
      </c>
      <c r="C288" s="25" t="s">
        <v>32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93" t="s">
        <v>121</v>
      </c>
      <c r="U288" s="25" t="s">
        <v>32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3" t="s">
        <v>121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94"/>
      <c r="C289" s="27" t="s">
        <v>33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94"/>
      <c r="U289" s="27" t="s">
        <v>33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4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94"/>
      <c r="C290" s="27" t="s">
        <v>34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94"/>
      <c r="U290" s="27" t="s">
        <v>34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4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94"/>
      <c r="C291" s="27" t="s">
        <v>36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94"/>
      <c r="U291" s="27" t="s">
        <v>36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4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5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95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5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93" t="s">
        <v>122</v>
      </c>
      <c r="C293" s="25" t="s">
        <v>32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93" t="s">
        <v>122</v>
      </c>
      <c r="U293" s="25" t="s">
        <v>32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3" t="s">
        <v>122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94"/>
      <c r="C294" s="27" t="s">
        <v>33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94"/>
      <c r="U294" s="27" t="s">
        <v>33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4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94"/>
      <c r="C295" s="27" t="s">
        <v>34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94"/>
      <c r="U295" s="27" t="s">
        <v>34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4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94"/>
      <c r="C296" s="27" t="s">
        <v>36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94"/>
      <c r="U296" s="27" t="s">
        <v>36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4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5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95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5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93" t="s">
        <v>123</v>
      </c>
      <c r="C298" s="25" t="s">
        <v>32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93" t="s">
        <v>123</v>
      </c>
      <c r="U298" s="25" t="s">
        <v>32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3" t="s">
        <v>123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94"/>
      <c r="C299" s="27" t="s">
        <v>33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94"/>
      <c r="U299" s="27" t="s">
        <v>33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4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94"/>
      <c r="C300" s="27" t="s">
        <v>34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94"/>
      <c r="U300" s="27" t="s">
        <v>34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4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94"/>
      <c r="C301" s="27" t="s">
        <v>36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94"/>
      <c r="U301" s="27" t="s">
        <v>36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4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5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95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5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93" t="s">
        <v>124</v>
      </c>
      <c r="C303" s="25" t="s">
        <v>32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93" t="s">
        <v>124</v>
      </c>
      <c r="U303" s="25" t="s">
        <v>32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3" t="s">
        <v>124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94"/>
      <c r="C304" s="27" t="s">
        <v>33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94"/>
      <c r="U304" s="27" t="s">
        <v>33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4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94"/>
      <c r="C305" s="27" t="s">
        <v>34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94"/>
      <c r="U305" s="27" t="s">
        <v>34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4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94"/>
      <c r="C306" s="27" t="s">
        <v>36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94"/>
      <c r="U306" s="27" t="s">
        <v>36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4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5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95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5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93" t="s">
        <v>125</v>
      </c>
      <c r="C308" s="25" t="s">
        <v>32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93" t="s">
        <v>125</v>
      </c>
      <c r="U308" s="25" t="s">
        <v>32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3" t="s">
        <v>125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94"/>
      <c r="C309" s="27" t="s">
        <v>33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94"/>
      <c r="U309" s="27" t="s">
        <v>33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4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94"/>
      <c r="C310" s="27" t="s">
        <v>34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94"/>
      <c r="U310" s="27" t="s">
        <v>34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4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94"/>
      <c r="C311" s="27" t="s">
        <v>36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94"/>
      <c r="U311" s="27" t="s">
        <v>36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4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5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95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5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93" t="s">
        <v>126</v>
      </c>
      <c r="C313" s="25" t="s">
        <v>32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93" t="s">
        <v>126</v>
      </c>
      <c r="U313" s="25" t="s">
        <v>32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3" t="s">
        <v>126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94"/>
      <c r="C314" s="27" t="s">
        <v>33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94"/>
      <c r="U314" s="27" t="s">
        <v>33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4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94"/>
      <c r="C315" s="27" t="s">
        <v>34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94"/>
      <c r="U315" s="27" t="s">
        <v>34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4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94"/>
      <c r="C316" s="27" t="s">
        <v>36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94"/>
      <c r="U316" s="27" t="s">
        <v>36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4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5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95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5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93" t="s">
        <v>127</v>
      </c>
      <c r="C318" s="25" t="s">
        <v>32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93" t="s">
        <v>127</v>
      </c>
      <c r="U318" s="25" t="s">
        <v>32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3" t="s">
        <v>127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94"/>
      <c r="C319" s="27" t="s">
        <v>33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94"/>
      <c r="U319" s="27" t="s">
        <v>33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4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94"/>
      <c r="C320" s="27" t="s">
        <v>34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94"/>
      <c r="U320" s="27" t="s">
        <v>34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4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94"/>
      <c r="C321" s="27" t="s">
        <v>36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94"/>
      <c r="U321" s="27" t="s">
        <v>36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4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5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95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5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93" t="s">
        <v>128</v>
      </c>
      <c r="C323" s="25" t="s">
        <v>32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93" t="s">
        <v>128</v>
      </c>
      <c r="U323" s="25" t="s">
        <v>32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3" t="s">
        <v>128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94"/>
      <c r="C324" s="27" t="s">
        <v>33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94"/>
      <c r="U324" s="27" t="s">
        <v>33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4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94"/>
      <c r="C325" s="27" t="s">
        <v>34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94"/>
      <c r="U325" s="27" t="s">
        <v>34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4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94"/>
      <c r="C326" s="27" t="s">
        <v>36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94"/>
      <c r="U326" s="27" t="s">
        <v>36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4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5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95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5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93" t="s">
        <v>129</v>
      </c>
      <c r="C328" s="25" t="s">
        <v>32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93" t="s">
        <v>129</v>
      </c>
      <c r="U328" s="25" t="s">
        <v>32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3" t="s">
        <v>129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94"/>
      <c r="C329" s="27" t="s">
        <v>33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94"/>
      <c r="U329" s="27" t="s">
        <v>33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4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94"/>
      <c r="C330" s="27" t="s">
        <v>34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94"/>
      <c r="U330" s="27" t="s">
        <v>34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4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94"/>
      <c r="C331" s="27" t="s">
        <v>36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94"/>
      <c r="U331" s="27" t="s">
        <v>36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4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5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95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5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93" t="s">
        <v>130</v>
      </c>
      <c r="C333" s="25" t="s">
        <v>32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93" t="s">
        <v>130</v>
      </c>
      <c r="U333" s="25" t="s">
        <v>32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3" t="s">
        <v>130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94"/>
      <c r="C334" s="27" t="s">
        <v>33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94"/>
      <c r="U334" s="27" t="s">
        <v>33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4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94"/>
      <c r="C335" s="27" t="s">
        <v>34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94"/>
      <c r="U335" s="27" t="s">
        <v>34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4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94"/>
      <c r="C336" s="27" t="s">
        <v>36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94"/>
      <c r="U336" s="27" t="s">
        <v>36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4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5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95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5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93" t="s">
        <v>131</v>
      </c>
      <c r="C338" s="25" t="s">
        <v>32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93" t="s">
        <v>131</v>
      </c>
      <c r="U338" s="25" t="s">
        <v>32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3" t="s">
        <v>131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94"/>
      <c r="C339" s="27" t="s">
        <v>33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94"/>
      <c r="U339" s="27" t="s">
        <v>33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4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94"/>
      <c r="C340" s="27" t="s">
        <v>34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94"/>
      <c r="U340" s="27" t="s">
        <v>34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4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94"/>
      <c r="C341" s="27" t="s">
        <v>36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94"/>
      <c r="U341" s="27" t="s">
        <v>36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4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5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95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5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93" t="s">
        <v>132</v>
      </c>
      <c r="C343" s="25" t="s">
        <v>32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93" t="s">
        <v>132</v>
      </c>
      <c r="U343" s="25" t="s">
        <v>32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3" t="s">
        <v>132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94"/>
      <c r="C344" s="27" t="s">
        <v>33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94"/>
      <c r="U344" s="27" t="s">
        <v>33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4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94"/>
      <c r="C345" s="27" t="s">
        <v>34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94"/>
      <c r="U345" s="27" t="s">
        <v>34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4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94"/>
      <c r="C346" s="27" t="s">
        <v>36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94"/>
      <c r="U346" s="27" t="s">
        <v>36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4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5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95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5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93" t="s">
        <v>133</v>
      </c>
      <c r="C348" s="25" t="s">
        <v>32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93" t="s">
        <v>133</v>
      </c>
      <c r="U348" s="25" t="s">
        <v>32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3" t="s">
        <v>133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94"/>
      <c r="C349" s="27" t="s">
        <v>33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94"/>
      <c r="U349" s="27" t="s">
        <v>33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4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94"/>
      <c r="C350" s="27" t="s">
        <v>34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94"/>
      <c r="U350" s="27" t="s">
        <v>34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4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94"/>
      <c r="C351" s="27" t="s">
        <v>36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94"/>
      <c r="U351" s="27" t="s">
        <v>36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4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5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95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5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93" t="s">
        <v>134</v>
      </c>
      <c r="C353" s="25" t="s">
        <v>32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93" t="s">
        <v>134</v>
      </c>
      <c r="U353" s="25" t="s">
        <v>32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3" t="s">
        <v>134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94"/>
      <c r="C354" s="27" t="s">
        <v>33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94"/>
      <c r="U354" s="27" t="s">
        <v>33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4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94"/>
      <c r="C355" s="27" t="s">
        <v>34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94"/>
      <c r="U355" s="27" t="s">
        <v>34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4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94"/>
      <c r="C356" s="27" t="s">
        <v>36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94"/>
      <c r="U356" s="27" t="s">
        <v>36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4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5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95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5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93" t="s">
        <v>135</v>
      </c>
      <c r="C358" s="25" t="s">
        <v>32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93" t="s">
        <v>135</v>
      </c>
      <c r="U358" s="25" t="s">
        <v>32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3" t="s">
        <v>135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94"/>
      <c r="C359" s="27" t="s">
        <v>33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94"/>
      <c r="U359" s="27" t="s">
        <v>33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4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94"/>
      <c r="C360" s="27" t="s">
        <v>34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94"/>
      <c r="U360" s="27" t="s">
        <v>34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4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94"/>
      <c r="C361" s="27" t="s">
        <v>36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94"/>
      <c r="U361" s="27" t="s">
        <v>36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4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5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95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5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93" t="s">
        <v>136</v>
      </c>
      <c r="C363" s="25" t="s">
        <v>32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93" t="s">
        <v>136</v>
      </c>
      <c r="U363" s="25" t="s">
        <v>32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3" t="s">
        <v>136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94"/>
      <c r="C364" s="27" t="s">
        <v>33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94"/>
      <c r="U364" s="27" t="s">
        <v>33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4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94"/>
      <c r="C365" s="27" t="s">
        <v>34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94"/>
      <c r="U365" s="27" t="s">
        <v>34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4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94"/>
      <c r="C366" s="27" t="s">
        <v>36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94"/>
      <c r="U366" s="27" t="s">
        <v>36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4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5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95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5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93" t="s">
        <v>137</v>
      </c>
      <c r="C368" s="25" t="s">
        <v>32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93" t="s">
        <v>137</v>
      </c>
      <c r="U368" s="25" t="s">
        <v>32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3" t="s">
        <v>137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94"/>
      <c r="C369" s="27" t="s">
        <v>33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94"/>
      <c r="U369" s="27" t="s">
        <v>33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4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94"/>
      <c r="C370" s="27" t="s">
        <v>34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94"/>
      <c r="U370" s="27" t="s">
        <v>34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4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94"/>
      <c r="C371" s="27" t="s">
        <v>36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94"/>
      <c r="U371" s="27" t="s">
        <v>36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4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5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95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5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93" t="s">
        <v>138</v>
      </c>
      <c r="C373" s="25" t="s">
        <v>32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93" t="s">
        <v>138</v>
      </c>
      <c r="U373" s="25" t="s">
        <v>32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3" t="s">
        <v>138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94"/>
      <c r="C374" s="27" t="s">
        <v>33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94"/>
      <c r="U374" s="27" t="s">
        <v>33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4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94"/>
      <c r="C375" s="27" t="s">
        <v>34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94"/>
      <c r="U375" s="27" t="s">
        <v>34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4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94"/>
      <c r="C376" s="27" t="s">
        <v>36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94"/>
      <c r="U376" s="27" t="s">
        <v>36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4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5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95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5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93" t="s">
        <v>139</v>
      </c>
      <c r="C378" s="25" t="s">
        <v>32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93" t="s">
        <v>139</v>
      </c>
      <c r="U378" s="25" t="s">
        <v>32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3" t="s">
        <v>139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94"/>
      <c r="C379" s="27" t="s">
        <v>33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94"/>
      <c r="U379" s="27" t="s">
        <v>33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4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94"/>
      <c r="C380" s="27" t="s">
        <v>34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94"/>
      <c r="U380" s="27" t="s">
        <v>34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4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94"/>
      <c r="C381" s="27" t="s">
        <v>36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94"/>
      <c r="U381" s="27" t="s">
        <v>36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4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5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95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5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93" t="s">
        <v>140</v>
      </c>
      <c r="C383" s="25" t="s">
        <v>32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93" t="s">
        <v>140</v>
      </c>
      <c r="U383" s="25" t="s">
        <v>32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3" t="s">
        <v>140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94"/>
      <c r="C384" s="27" t="s">
        <v>33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94"/>
      <c r="U384" s="27" t="s">
        <v>33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4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94"/>
      <c r="C385" s="27" t="s">
        <v>34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94"/>
      <c r="U385" s="27" t="s">
        <v>34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4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94"/>
      <c r="C386" s="27" t="s">
        <v>36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94"/>
      <c r="U386" s="27" t="s">
        <v>36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4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5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95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5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93" t="s">
        <v>141</v>
      </c>
      <c r="C388" s="25" t="s">
        <v>32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93" t="s">
        <v>141</v>
      </c>
      <c r="U388" s="25" t="s">
        <v>32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3" t="s">
        <v>141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94"/>
      <c r="C389" s="27" t="s">
        <v>33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94"/>
      <c r="U389" s="27" t="s">
        <v>33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4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94"/>
      <c r="C390" s="27" t="s">
        <v>34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94"/>
      <c r="U390" s="27" t="s">
        <v>34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4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94"/>
      <c r="C391" s="27" t="s">
        <v>36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94"/>
      <c r="U391" s="27" t="s">
        <v>36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4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5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95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5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93" t="s">
        <v>142</v>
      </c>
      <c r="C393" s="25" t="s">
        <v>32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93" t="s">
        <v>142</v>
      </c>
      <c r="U393" s="25" t="s">
        <v>32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3" t="s">
        <v>142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94"/>
      <c r="C394" s="27" t="s">
        <v>33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94"/>
      <c r="U394" s="27" t="s">
        <v>33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4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94"/>
      <c r="C395" s="27" t="s">
        <v>34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94"/>
      <c r="U395" s="27" t="s">
        <v>34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4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94"/>
      <c r="C396" s="27" t="s">
        <v>36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94"/>
      <c r="U396" s="27" t="s">
        <v>36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4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5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95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5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93" t="s">
        <v>143</v>
      </c>
      <c r="C398" s="25" t="s">
        <v>32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93" t="s">
        <v>143</v>
      </c>
      <c r="U398" s="25" t="s">
        <v>32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3" t="s">
        <v>143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94"/>
      <c r="C399" s="27" t="s">
        <v>33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94"/>
      <c r="U399" s="27" t="s">
        <v>33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4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94"/>
      <c r="C400" s="27" t="s">
        <v>34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94"/>
      <c r="U400" s="27" t="s">
        <v>34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4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94"/>
      <c r="C401" s="27" t="s">
        <v>36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94"/>
      <c r="U401" s="27" t="s">
        <v>36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4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5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95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5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93" t="s">
        <v>144</v>
      </c>
      <c r="C403" s="25" t="s">
        <v>32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93" t="s">
        <v>144</v>
      </c>
      <c r="U403" s="25" t="s">
        <v>32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3" t="s">
        <v>144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94"/>
      <c r="C404" s="27" t="s">
        <v>33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94"/>
      <c r="U404" s="27" t="s">
        <v>33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4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94"/>
      <c r="C405" s="27" t="s">
        <v>34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94"/>
      <c r="U405" s="27" t="s">
        <v>34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4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94"/>
      <c r="C406" s="27" t="s">
        <v>36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94"/>
      <c r="U406" s="27" t="s">
        <v>36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4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5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95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5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93" t="s">
        <v>145</v>
      </c>
      <c r="C408" s="25" t="s">
        <v>32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93" t="s">
        <v>145</v>
      </c>
      <c r="U408" s="25" t="s">
        <v>32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3" t="s">
        <v>145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94"/>
      <c r="C409" s="27" t="s">
        <v>33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94"/>
      <c r="U409" s="27" t="s">
        <v>33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4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94"/>
      <c r="C410" s="27" t="s">
        <v>34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94"/>
      <c r="U410" s="27" t="s">
        <v>34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4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94"/>
      <c r="C411" s="27" t="s">
        <v>36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94"/>
      <c r="U411" s="27" t="s">
        <v>36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4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5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95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5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93" t="s">
        <v>146</v>
      </c>
      <c r="C413" s="25" t="s">
        <v>32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93" t="s">
        <v>146</v>
      </c>
      <c r="U413" s="25" t="s">
        <v>32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3" t="s">
        <v>146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94"/>
      <c r="C414" s="27" t="s">
        <v>33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94"/>
      <c r="U414" s="27" t="s">
        <v>33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4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94"/>
      <c r="C415" s="27" t="s">
        <v>34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94"/>
      <c r="U415" s="27" t="s">
        <v>34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4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94"/>
      <c r="C416" s="27" t="s">
        <v>36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94"/>
      <c r="U416" s="27" t="s">
        <v>36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4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5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95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5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93" t="s">
        <v>147</v>
      </c>
      <c r="C418" s="25" t="s">
        <v>32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93" t="s">
        <v>147</v>
      </c>
      <c r="U418" s="25" t="s">
        <v>32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3" t="s">
        <v>147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94"/>
      <c r="C419" s="27" t="s">
        <v>33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94"/>
      <c r="U419" s="27" t="s">
        <v>33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4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94"/>
      <c r="C420" s="27" t="s">
        <v>34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94"/>
      <c r="U420" s="27" t="s">
        <v>34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4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94"/>
      <c r="C421" s="27" t="s">
        <v>36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94"/>
      <c r="U421" s="27" t="s">
        <v>36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4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5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95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5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93" t="s">
        <v>148</v>
      </c>
      <c r="C423" s="25" t="s">
        <v>32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93" t="s">
        <v>148</v>
      </c>
      <c r="U423" s="25" t="s">
        <v>32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3" t="s">
        <v>148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94"/>
      <c r="C424" s="27" t="s">
        <v>33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94"/>
      <c r="U424" s="27" t="s">
        <v>33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4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94"/>
      <c r="C425" s="27" t="s">
        <v>34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94"/>
      <c r="U425" s="27" t="s">
        <v>34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4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94"/>
      <c r="C426" s="27" t="s">
        <v>36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94"/>
      <c r="U426" s="27" t="s">
        <v>36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4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5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95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5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93" t="s">
        <v>149</v>
      </c>
      <c r="C428" s="25" t="s">
        <v>32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93" t="s">
        <v>149</v>
      </c>
      <c r="U428" s="25" t="s">
        <v>32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3" t="s">
        <v>149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94"/>
      <c r="C429" s="27" t="s">
        <v>33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94"/>
      <c r="U429" s="27" t="s">
        <v>33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4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94"/>
      <c r="C430" s="27" t="s">
        <v>34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94"/>
      <c r="U430" s="27" t="s">
        <v>34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4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94"/>
      <c r="C431" s="27" t="s">
        <v>36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94"/>
      <c r="U431" s="27" t="s">
        <v>36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4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5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95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5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93" t="s">
        <v>150</v>
      </c>
      <c r="C433" s="25" t="s">
        <v>32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93" t="s">
        <v>150</v>
      </c>
      <c r="U433" s="25" t="s">
        <v>32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3" t="s">
        <v>150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94"/>
      <c r="C434" s="27" t="s">
        <v>33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94"/>
      <c r="U434" s="27" t="s">
        <v>33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4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94"/>
      <c r="C435" s="27" t="s">
        <v>34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94"/>
      <c r="U435" s="27" t="s">
        <v>34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4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94"/>
      <c r="C436" s="27" t="s">
        <v>36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94"/>
      <c r="U436" s="27" t="s">
        <v>36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4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5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95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5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93" t="s">
        <v>151</v>
      </c>
      <c r="C438" s="25" t="s">
        <v>32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93" t="s">
        <v>151</v>
      </c>
      <c r="U438" s="25" t="s">
        <v>32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3" t="s">
        <v>151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94"/>
      <c r="C439" s="27" t="s">
        <v>33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94"/>
      <c r="U439" s="27" t="s">
        <v>33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4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94"/>
      <c r="C440" s="27" t="s">
        <v>34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94"/>
      <c r="U440" s="27" t="s">
        <v>34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4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94"/>
      <c r="C441" s="27" t="s">
        <v>36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94"/>
      <c r="U441" s="27" t="s">
        <v>36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4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5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95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5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93" t="s">
        <v>152</v>
      </c>
      <c r="C443" s="25" t="s">
        <v>32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93" t="s">
        <v>152</v>
      </c>
      <c r="U443" s="25" t="s">
        <v>32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3" t="s">
        <v>152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94"/>
      <c r="C444" s="27" t="s">
        <v>33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94"/>
      <c r="U444" s="27" t="s">
        <v>33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4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94"/>
      <c r="C445" s="27" t="s">
        <v>34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94"/>
      <c r="U445" s="27" t="s">
        <v>34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4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94"/>
      <c r="C446" s="27" t="s">
        <v>36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94"/>
      <c r="U446" s="27" t="s">
        <v>36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4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5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95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5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93" t="s">
        <v>153</v>
      </c>
      <c r="C448" s="25" t="s">
        <v>32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93" t="s">
        <v>153</v>
      </c>
      <c r="U448" s="25" t="s">
        <v>32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3" t="s">
        <v>153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94"/>
      <c r="C449" s="27" t="s">
        <v>33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94"/>
      <c r="U449" s="27" t="s">
        <v>33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4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94"/>
      <c r="C450" s="27" t="s">
        <v>34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94"/>
      <c r="U450" s="27" t="s">
        <v>34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4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94"/>
      <c r="C451" s="27" t="s">
        <v>36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94"/>
      <c r="U451" s="27" t="s">
        <v>36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4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5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95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5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93" t="s">
        <v>154</v>
      </c>
      <c r="C453" s="25" t="s">
        <v>32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93" t="s">
        <v>154</v>
      </c>
      <c r="U453" s="25" t="s">
        <v>32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3" t="s">
        <v>154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94"/>
      <c r="C454" s="27" t="s">
        <v>33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94"/>
      <c r="U454" s="27" t="s">
        <v>33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4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94"/>
      <c r="C455" s="27" t="s">
        <v>34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94"/>
      <c r="U455" s="27" t="s">
        <v>34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4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94"/>
      <c r="C456" s="27" t="s">
        <v>36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94"/>
      <c r="U456" s="27" t="s">
        <v>36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4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5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95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5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93" t="s">
        <v>155</v>
      </c>
      <c r="C458" s="25" t="s">
        <v>32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93" t="s">
        <v>155</v>
      </c>
      <c r="U458" s="25" t="s">
        <v>32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3" t="s">
        <v>155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94"/>
      <c r="C459" s="27" t="s">
        <v>33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94"/>
      <c r="U459" s="27" t="s">
        <v>33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4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94"/>
      <c r="C460" s="27" t="s">
        <v>34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94"/>
      <c r="U460" s="27" t="s">
        <v>34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4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94"/>
      <c r="C461" s="27" t="s">
        <v>36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94"/>
      <c r="U461" s="27" t="s">
        <v>36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4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5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95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5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93" t="s">
        <v>156</v>
      </c>
      <c r="C463" s="25" t="s">
        <v>32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93" t="s">
        <v>156</v>
      </c>
      <c r="U463" s="25" t="s">
        <v>32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3" t="s">
        <v>156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94"/>
      <c r="C464" s="27" t="s">
        <v>33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94"/>
      <c r="U464" s="27" t="s">
        <v>33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4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94"/>
      <c r="C465" s="27" t="s">
        <v>34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94"/>
      <c r="U465" s="27" t="s">
        <v>34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4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94"/>
      <c r="C466" s="27" t="s">
        <v>36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94"/>
      <c r="U466" s="27" t="s">
        <v>36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4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5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95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5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93" t="s">
        <v>157</v>
      </c>
      <c r="C468" s="25" t="s">
        <v>32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93" t="s">
        <v>157</v>
      </c>
      <c r="U468" s="25" t="s">
        <v>32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3" t="s">
        <v>157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94"/>
      <c r="C469" s="27" t="s">
        <v>33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94"/>
      <c r="U469" s="27" t="s">
        <v>33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4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94"/>
      <c r="C470" s="27" t="s">
        <v>34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94"/>
      <c r="U470" s="27" t="s">
        <v>34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4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94"/>
      <c r="C471" s="27" t="s">
        <v>36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94"/>
      <c r="U471" s="27" t="s">
        <v>36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4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5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95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5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93" t="s">
        <v>158</v>
      </c>
      <c r="C473" s="25" t="s">
        <v>32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93" t="s">
        <v>158</v>
      </c>
      <c r="U473" s="25" t="s">
        <v>32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3" t="s">
        <v>158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94"/>
      <c r="C474" s="27" t="s">
        <v>33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94"/>
      <c r="U474" s="27" t="s">
        <v>33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4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94"/>
      <c r="C475" s="27" t="s">
        <v>34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94"/>
      <c r="U475" s="27" t="s">
        <v>34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4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94"/>
      <c r="C476" s="27" t="s">
        <v>36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94"/>
      <c r="U476" s="27" t="s">
        <v>36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4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5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95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5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93" t="s">
        <v>159</v>
      </c>
      <c r="C478" s="25" t="s">
        <v>32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93" t="s">
        <v>159</v>
      </c>
      <c r="U478" s="25" t="s">
        <v>32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3" t="s">
        <v>159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94"/>
      <c r="C479" s="27" t="s">
        <v>33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94"/>
      <c r="U479" s="27" t="s">
        <v>33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4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94"/>
      <c r="C480" s="27" t="s">
        <v>34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94"/>
      <c r="U480" s="27" t="s">
        <v>34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4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94"/>
      <c r="C481" s="27" t="s">
        <v>36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94"/>
      <c r="U481" s="27" t="s">
        <v>36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4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5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95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5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93" t="s">
        <v>160</v>
      </c>
      <c r="C483" s="25" t="s">
        <v>32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93" t="s">
        <v>160</v>
      </c>
      <c r="U483" s="25" t="s">
        <v>32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3" t="s">
        <v>160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94"/>
      <c r="C484" s="27" t="s">
        <v>33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94"/>
      <c r="U484" s="27" t="s">
        <v>33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4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94"/>
      <c r="C485" s="27" t="s">
        <v>34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94"/>
      <c r="U485" s="27" t="s">
        <v>34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4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94"/>
      <c r="C486" s="27" t="s">
        <v>36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94"/>
      <c r="U486" s="27" t="s">
        <v>36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4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5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95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5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93" t="s">
        <v>161</v>
      </c>
      <c r="C488" s="25" t="s">
        <v>32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93" t="s">
        <v>161</v>
      </c>
      <c r="U488" s="25" t="s">
        <v>32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3" t="s">
        <v>161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94"/>
      <c r="C489" s="27" t="s">
        <v>33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94"/>
      <c r="U489" s="27" t="s">
        <v>33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4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94"/>
      <c r="C490" s="27" t="s">
        <v>34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94"/>
      <c r="U490" s="27" t="s">
        <v>34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4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94"/>
      <c r="C491" s="27" t="s">
        <v>36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94"/>
      <c r="U491" s="27" t="s">
        <v>36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4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5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95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5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93" t="s">
        <v>162</v>
      </c>
      <c r="C493" s="25" t="s">
        <v>32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93" t="s">
        <v>162</v>
      </c>
      <c r="U493" s="25" t="s">
        <v>32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3" t="s">
        <v>162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94"/>
      <c r="C494" s="27" t="s">
        <v>33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94"/>
      <c r="U494" s="27" t="s">
        <v>33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4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94"/>
      <c r="C495" s="27" t="s">
        <v>34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94"/>
      <c r="U495" s="27" t="s">
        <v>34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4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94"/>
      <c r="C496" s="27" t="s">
        <v>36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94"/>
      <c r="U496" s="27" t="s">
        <v>36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4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5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95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5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93" t="s">
        <v>163</v>
      </c>
      <c r="C498" s="25" t="s">
        <v>32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93" t="s">
        <v>163</v>
      </c>
      <c r="U498" s="25" t="s">
        <v>32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3" t="s">
        <v>163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94"/>
      <c r="C499" s="27" t="s">
        <v>33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94"/>
      <c r="U499" s="27" t="s">
        <v>33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4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94"/>
      <c r="C500" s="27" t="s">
        <v>34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94"/>
      <c r="U500" s="27" t="s">
        <v>34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4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94"/>
      <c r="C501" s="27" t="s">
        <v>36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94"/>
      <c r="U501" s="27" t="s">
        <v>36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4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5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95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5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93" t="s">
        <v>164</v>
      </c>
      <c r="C503" s="25" t="s">
        <v>32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93" t="s">
        <v>164</v>
      </c>
      <c r="U503" s="25" t="s">
        <v>32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3" t="s">
        <v>164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94"/>
      <c r="C504" s="27" t="s">
        <v>33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94"/>
      <c r="U504" s="27" t="s">
        <v>33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4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94"/>
      <c r="C505" s="27" t="s">
        <v>34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94"/>
      <c r="U505" s="27" t="s">
        <v>34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4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94"/>
      <c r="C506" s="27" t="s">
        <v>36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94"/>
      <c r="U506" s="27" t="s">
        <v>36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4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5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95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5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93" t="s">
        <v>165</v>
      </c>
      <c r="C508" s="25" t="s">
        <v>32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93" t="s">
        <v>165</v>
      </c>
      <c r="U508" s="25" t="s">
        <v>32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3" t="s">
        <v>165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94"/>
      <c r="C509" s="27" t="s">
        <v>33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94"/>
      <c r="U509" s="27" t="s">
        <v>33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4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94"/>
      <c r="C510" s="27" t="s">
        <v>34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94"/>
      <c r="U510" s="27" t="s">
        <v>34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4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94"/>
      <c r="C511" s="27" t="s">
        <v>36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94"/>
      <c r="U511" s="27" t="s">
        <v>36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4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5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95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5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93" t="s">
        <v>166</v>
      </c>
      <c r="C513" s="25" t="s">
        <v>32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93" t="s">
        <v>166</v>
      </c>
      <c r="U513" s="25" t="s">
        <v>32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3" t="s">
        <v>166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94"/>
      <c r="C514" s="27" t="s">
        <v>33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94"/>
      <c r="U514" s="27" t="s">
        <v>33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4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94"/>
      <c r="C515" s="27" t="s">
        <v>34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94"/>
      <c r="U515" s="27" t="s">
        <v>34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4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94"/>
      <c r="C516" s="27" t="s">
        <v>36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94"/>
      <c r="U516" s="27" t="s">
        <v>36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4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5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95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5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93" t="s">
        <v>167</v>
      </c>
      <c r="C518" s="25" t="s">
        <v>32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93" t="s">
        <v>167</v>
      </c>
      <c r="U518" s="25" t="s">
        <v>32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3" t="s">
        <v>167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94"/>
      <c r="C519" s="27" t="s">
        <v>33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94"/>
      <c r="U519" s="27" t="s">
        <v>33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4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94"/>
      <c r="C520" s="27" t="s">
        <v>34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94"/>
      <c r="U520" s="27" t="s">
        <v>34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4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94"/>
      <c r="C521" s="27" t="s">
        <v>36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94"/>
      <c r="U521" s="27" t="s">
        <v>36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4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5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95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5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93" t="s">
        <v>168</v>
      </c>
      <c r="C523" s="25" t="s">
        <v>32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93" t="s">
        <v>168</v>
      </c>
      <c r="U523" s="25" t="s">
        <v>32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3" t="s">
        <v>168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94"/>
      <c r="C524" s="27" t="s">
        <v>33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94"/>
      <c r="U524" s="27" t="s">
        <v>33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4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94"/>
      <c r="C525" s="27" t="s">
        <v>34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94"/>
      <c r="U525" s="27" t="s">
        <v>34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4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94"/>
      <c r="C526" s="27" t="s">
        <v>36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94"/>
      <c r="U526" s="27" t="s">
        <v>36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4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5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95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5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93" t="s">
        <v>169</v>
      </c>
      <c r="C528" s="25" t="s">
        <v>32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93" t="s">
        <v>169</v>
      </c>
      <c r="U528" s="25" t="s">
        <v>32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3" t="s">
        <v>169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94"/>
      <c r="C529" s="27" t="s">
        <v>33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94"/>
      <c r="U529" s="27" t="s">
        <v>33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4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94"/>
      <c r="C530" s="27" t="s">
        <v>34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94"/>
      <c r="U530" s="27" t="s">
        <v>34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4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94"/>
      <c r="C531" s="27" t="s">
        <v>36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94"/>
      <c r="U531" s="27" t="s">
        <v>36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4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5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95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5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93" t="s">
        <v>170</v>
      </c>
      <c r="C533" s="25" t="s">
        <v>32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93" t="s">
        <v>170</v>
      </c>
      <c r="U533" s="25" t="s">
        <v>32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3" t="s">
        <v>170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94"/>
      <c r="C534" s="27" t="s">
        <v>33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94"/>
      <c r="U534" s="27" t="s">
        <v>33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4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94"/>
      <c r="C535" s="27" t="s">
        <v>34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94"/>
      <c r="U535" s="27" t="s">
        <v>34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4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94"/>
      <c r="C536" s="27" t="s">
        <v>36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94"/>
      <c r="U536" s="27" t="s">
        <v>36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4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5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95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5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93" t="s">
        <v>171</v>
      </c>
      <c r="C538" s="25" t="s">
        <v>32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93" t="s">
        <v>171</v>
      </c>
      <c r="U538" s="25" t="s">
        <v>32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3" t="s">
        <v>171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94"/>
      <c r="C539" s="27" t="s">
        <v>33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94"/>
      <c r="U539" s="27" t="s">
        <v>33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4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94"/>
      <c r="C540" s="27" t="s">
        <v>34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94"/>
      <c r="U540" s="27" t="s">
        <v>34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4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94"/>
      <c r="C541" s="27" t="s">
        <v>36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94"/>
      <c r="U541" s="27" t="s">
        <v>36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4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5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95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5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93" t="s">
        <v>172</v>
      </c>
      <c r="C543" s="25" t="s">
        <v>32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93" t="s">
        <v>172</v>
      </c>
      <c r="U543" s="25" t="s">
        <v>32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3" t="s">
        <v>172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94"/>
      <c r="C544" s="27" t="s">
        <v>33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94"/>
      <c r="U544" s="27" t="s">
        <v>33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4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94"/>
      <c r="C545" s="27" t="s">
        <v>34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94"/>
      <c r="U545" s="27" t="s">
        <v>34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4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94"/>
      <c r="C546" s="27" t="s">
        <v>36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94"/>
      <c r="U546" s="27" t="s">
        <v>36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4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5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95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5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93" t="s">
        <v>173</v>
      </c>
      <c r="C548" s="25" t="s">
        <v>32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93" t="s">
        <v>173</v>
      </c>
      <c r="U548" s="25" t="s">
        <v>32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3" t="s">
        <v>173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94"/>
      <c r="C549" s="27" t="s">
        <v>33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94"/>
      <c r="U549" s="27" t="s">
        <v>33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4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94"/>
      <c r="C550" s="27" t="s">
        <v>34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94"/>
      <c r="U550" s="27" t="s">
        <v>34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4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94"/>
      <c r="C551" s="27" t="s">
        <v>36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94"/>
      <c r="U551" s="27" t="s">
        <v>36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4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5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95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5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93" t="s">
        <v>174</v>
      </c>
      <c r="C553" s="25" t="s">
        <v>32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93" t="s">
        <v>174</v>
      </c>
      <c r="U553" s="25" t="s">
        <v>32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3" t="s">
        <v>174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94"/>
      <c r="C554" s="27" t="s">
        <v>33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94"/>
      <c r="U554" s="27" t="s">
        <v>33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4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94"/>
      <c r="C555" s="27" t="s">
        <v>34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94"/>
      <c r="U555" s="27" t="s">
        <v>34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4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94"/>
      <c r="C556" s="27" t="s">
        <v>36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94"/>
      <c r="U556" s="27" t="s">
        <v>36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4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5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95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5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93" t="s">
        <v>175</v>
      </c>
      <c r="C558" s="25" t="s">
        <v>32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93" t="s">
        <v>175</v>
      </c>
      <c r="U558" s="25" t="s">
        <v>32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3" t="s">
        <v>175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94"/>
      <c r="C559" s="27" t="s">
        <v>33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94"/>
      <c r="U559" s="27" t="s">
        <v>33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4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94"/>
      <c r="C560" s="27" t="s">
        <v>34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94"/>
      <c r="U560" s="27" t="s">
        <v>34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4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94"/>
      <c r="C561" s="27" t="s">
        <v>36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94"/>
      <c r="U561" s="27" t="s">
        <v>36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4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5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95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5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93" t="s">
        <v>176</v>
      </c>
      <c r="C563" s="25" t="s">
        <v>32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93" t="s">
        <v>176</v>
      </c>
      <c r="U563" s="25" t="s">
        <v>32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3" t="s">
        <v>176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94"/>
      <c r="C564" s="27" t="s">
        <v>33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94"/>
      <c r="U564" s="27" t="s">
        <v>33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4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94"/>
      <c r="C565" s="27" t="s">
        <v>34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94"/>
      <c r="U565" s="27" t="s">
        <v>34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4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94"/>
      <c r="C566" s="27" t="s">
        <v>36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94"/>
      <c r="U566" s="27" t="s">
        <v>36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4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5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95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5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93" t="s">
        <v>177</v>
      </c>
      <c r="C568" s="25" t="s">
        <v>32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93" t="s">
        <v>177</v>
      </c>
      <c r="U568" s="25" t="s">
        <v>32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3" t="s">
        <v>177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94"/>
      <c r="C569" s="27" t="s">
        <v>33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94"/>
      <c r="U569" s="27" t="s">
        <v>33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4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94"/>
      <c r="C570" s="27" t="s">
        <v>34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94"/>
      <c r="U570" s="27" t="s">
        <v>34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4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94"/>
      <c r="C571" s="27" t="s">
        <v>36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94"/>
      <c r="U571" s="27" t="s">
        <v>36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4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5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95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5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93" t="s">
        <v>178</v>
      </c>
      <c r="C573" s="25" t="s">
        <v>32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93" t="s">
        <v>178</v>
      </c>
      <c r="U573" s="25" t="s">
        <v>32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3" t="s">
        <v>178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94"/>
      <c r="C574" s="27" t="s">
        <v>33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94"/>
      <c r="U574" s="27" t="s">
        <v>33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4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94"/>
      <c r="C575" s="27" t="s">
        <v>34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94"/>
      <c r="U575" s="27" t="s">
        <v>34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4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94"/>
      <c r="C576" s="27" t="s">
        <v>36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94"/>
      <c r="U576" s="27" t="s">
        <v>36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4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5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95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5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93" t="s">
        <v>179</v>
      </c>
      <c r="C578" s="25" t="s">
        <v>32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93" t="s">
        <v>179</v>
      </c>
      <c r="U578" s="25" t="s">
        <v>32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3" t="s">
        <v>179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94"/>
      <c r="C579" s="27" t="s">
        <v>33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94"/>
      <c r="U579" s="27" t="s">
        <v>33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4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94"/>
      <c r="C580" s="27" t="s">
        <v>34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94"/>
      <c r="U580" s="27" t="s">
        <v>34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4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94"/>
      <c r="C581" s="27" t="s">
        <v>36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94"/>
      <c r="U581" s="27" t="s">
        <v>36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4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5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95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5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93" t="s">
        <v>180</v>
      </c>
      <c r="C583" s="25" t="s">
        <v>32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93" t="s">
        <v>180</v>
      </c>
      <c r="U583" s="25" t="s">
        <v>32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3" t="s">
        <v>180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94"/>
      <c r="C584" s="27" t="s">
        <v>33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94"/>
      <c r="U584" s="27" t="s">
        <v>33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4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94"/>
      <c r="C585" s="27" t="s">
        <v>34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94"/>
      <c r="U585" s="27" t="s">
        <v>34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4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94"/>
      <c r="C586" s="27" t="s">
        <v>36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94"/>
      <c r="U586" s="27" t="s">
        <v>36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4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5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95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5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93" t="s">
        <v>181</v>
      </c>
      <c r="C588" s="25" t="s">
        <v>32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93" t="s">
        <v>181</v>
      </c>
      <c r="U588" s="25" t="s">
        <v>32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3" t="s">
        <v>181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94"/>
      <c r="C589" s="27" t="s">
        <v>33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94"/>
      <c r="U589" s="27" t="s">
        <v>33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4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94"/>
      <c r="C590" s="27" t="s">
        <v>34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94"/>
      <c r="U590" s="27" t="s">
        <v>34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4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94"/>
      <c r="C591" s="27" t="s">
        <v>36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94"/>
      <c r="U591" s="27" t="s">
        <v>36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4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5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95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5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93" t="s">
        <v>182</v>
      </c>
      <c r="C593" s="25" t="s">
        <v>32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93" t="s">
        <v>182</v>
      </c>
      <c r="U593" s="25" t="s">
        <v>32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3" t="s">
        <v>182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94"/>
      <c r="C594" s="27" t="s">
        <v>33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94"/>
      <c r="U594" s="27" t="s">
        <v>33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4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94"/>
      <c r="C595" s="27" t="s">
        <v>34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94"/>
      <c r="U595" s="27" t="s">
        <v>34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4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94"/>
      <c r="C596" s="27" t="s">
        <v>36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94"/>
      <c r="U596" s="27" t="s">
        <v>36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4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5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95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5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93" t="s">
        <v>183</v>
      </c>
      <c r="C598" s="25" t="s">
        <v>32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93" t="s">
        <v>183</v>
      </c>
      <c r="U598" s="25" t="s">
        <v>32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3" t="s">
        <v>183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94"/>
      <c r="C599" s="27" t="s">
        <v>33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94"/>
      <c r="U599" s="27" t="s">
        <v>33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4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94"/>
      <c r="C600" s="27" t="s">
        <v>34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94"/>
      <c r="U600" s="27" t="s">
        <v>34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4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94"/>
      <c r="C601" s="27" t="s">
        <v>36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94"/>
      <c r="U601" s="27" t="s">
        <v>36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4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5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95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5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93" t="s">
        <v>184</v>
      </c>
      <c r="C603" s="25" t="s">
        <v>32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93" t="s">
        <v>184</v>
      </c>
      <c r="U603" s="25" t="s">
        <v>32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3" t="s">
        <v>184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94"/>
      <c r="C604" s="27" t="s">
        <v>33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94"/>
      <c r="U604" s="27" t="s">
        <v>33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4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94"/>
      <c r="C605" s="27" t="s">
        <v>34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94"/>
      <c r="U605" s="27" t="s">
        <v>34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4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94"/>
      <c r="C606" s="27" t="s">
        <v>36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94"/>
      <c r="U606" s="27" t="s">
        <v>36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4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5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95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5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93" t="s">
        <v>185</v>
      </c>
      <c r="C608" s="25" t="s">
        <v>32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93" t="s">
        <v>185</v>
      </c>
      <c r="U608" s="25" t="s">
        <v>32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3" t="s">
        <v>185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94"/>
      <c r="C609" s="27" t="s">
        <v>33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94"/>
      <c r="U609" s="27" t="s">
        <v>33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4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94"/>
      <c r="C610" s="27" t="s">
        <v>34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94"/>
      <c r="U610" s="27" t="s">
        <v>34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4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94"/>
      <c r="C611" s="27" t="s">
        <v>36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94"/>
      <c r="U611" s="27" t="s">
        <v>36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4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5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95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5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93" t="s">
        <v>186</v>
      </c>
      <c r="C613" s="25" t="s">
        <v>32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93" t="s">
        <v>186</v>
      </c>
      <c r="U613" s="25" t="s">
        <v>32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3" t="s">
        <v>186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94"/>
      <c r="C614" s="27" t="s">
        <v>33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94"/>
      <c r="U614" s="27" t="s">
        <v>33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4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94"/>
      <c r="C615" s="27" t="s">
        <v>34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94"/>
      <c r="U615" s="27" t="s">
        <v>34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4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94"/>
      <c r="C616" s="27" t="s">
        <v>36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94"/>
      <c r="U616" s="27" t="s">
        <v>36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4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5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95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5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93" t="s">
        <v>187</v>
      </c>
      <c r="C618" s="25" t="s">
        <v>32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93" t="s">
        <v>187</v>
      </c>
      <c r="U618" s="25" t="s">
        <v>32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3" t="s">
        <v>187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94"/>
      <c r="C619" s="27" t="s">
        <v>33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94"/>
      <c r="U619" s="27" t="s">
        <v>33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4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94"/>
      <c r="C620" s="27" t="s">
        <v>34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94"/>
      <c r="U620" s="27" t="s">
        <v>34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4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94"/>
      <c r="C621" s="27" t="s">
        <v>36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94"/>
      <c r="U621" s="27" t="s">
        <v>36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4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5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95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5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93" t="s">
        <v>188</v>
      </c>
      <c r="C623" s="25" t="s">
        <v>32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93" t="s">
        <v>188</v>
      </c>
      <c r="U623" s="25" t="s">
        <v>32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3" t="s">
        <v>188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94"/>
      <c r="C624" s="27" t="s">
        <v>33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94"/>
      <c r="U624" s="27" t="s">
        <v>33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4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94"/>
      <c r="C625" s="27" t="s">
        <v>34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94"/>
      <c r="U625" s="27" t="s">
        <v>34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4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94"/>
      <c r="C626" s="27" t="s">
        <v>36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94"/>
      <c r="U626" s="27" t="s">
        <v>36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4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5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95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5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93" t="s">
        <v>189</v>
      </c>
      <c r="C628" s="25" t="s">
        <v>32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93" t="s">
        <v>189</v>
      </c>
      <c r="U628" s="25" t="s">
        <v>32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3" t="s">
        <v>189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94"/>
      <c r="C629" s="27" t="s">
        <v>33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94"/>
      <c r="U629" s="27" t="s">
        <v>33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4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94"/>
      <c r="C630" s="27" t="s">
        <v>34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94"/>
      <c r="U630" s="27" t="s">
        <v>34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4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94"/>
      <c r="C631" s="27" t="s">
        <v>36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94"/>
      <c r="U631" s="27" t="s">
        <v>36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4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5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95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5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93" t="s">
        <v>190</v>
      </c>
      <c r="C633" s="25" t="s">
        <v>32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93" t="s">
        <v>190</v>
      </c>
      <c r="U633" s="25" t="s">
        <v>32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3" t="s">
        <v>190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94"/>
      <c r="C634" s="27" t="s">
        <v>33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94"/>
      <c r="U634" s="27" t="s">
        <v>33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4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94"/>
      <c r="C635" s="27" t="s">
        <v>34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94"/>
      <c r="U635" s="27" t="s">
        <v>34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4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94"/>
      <c r="C636" s="27" t="s">
        <v>36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94"/>
      <c r="U636" s="27" t="s">
        <v>36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4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5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95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5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49</v>
      </c>
      <c r="G639" s="203" t="s">
        <v>49</v>
      </c>
      <c r="H639" s="203" t="s">
        <v>49</v>
      </c>
      <c r="I639" s="203" t="s">
        <v>49</v>
      </c>
      <c r="J639" s="203" t="s">
        <v>49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49</v>
      </c>
      <c r="Y639" s="203" t="s">
        <v>49</v>
      </c>
      <c r="Z639" s="203" t="s">
        <v>49</v>
      </c>
      <c r="AA639" s="203" t="s">
        <v>49</v>
      </c>
      <c r="AB639" s="203" t="s">
        <v>49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28</v>
      </c>
      <c r="G640" s="249" t="s">
        <v>39</v>
      </c>
      <c r="H640" s="249" t="s">
        <v>42</v>
      </c>
      <c r="I640" s="249" t="s">
        <v>45</v>
      </c>
      <c r="J640" s="249" t="s">
        <v>55</v>
      </c>
      <c r="R640" s="105"/>
      <c r="T640" s="140"/>
      <c r="U640" s="199"/>
      <c r="V640" s="8"/>
      <c r="W640" s="231"/>
      <c r="X640" s="90" t="s">
        <v>28</v>
      </c>
      <c r="Y640" s="249" t="s">
        <v>39</v>
      </c>
      <c r="Z640" s="249" t="s">
        <v>42</v>
      </c>
      <c r="AA640" s="249" t="s">
        <v>45</v>
      </c>
      <c r="AB640" s="249" t="s">
        <v>55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93" t="s">
        <v>191</v>
      </c>
      <c r="C641" s="25" t="s">
        <v>32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26.797521</v>
      </c>
      <c r="G641" s="135">
        <f t="shared" si="59"/>
        <v>32.054088</v>
      </c>
      <c r="H641" s="135">
        <f t="shared" si="59"/>
        <v>0.95655668000000005</v>
      </c>
      <c r="I641" s="135">
        <f t="shared" si="59"/>
        <v>0.95010695000000001</v>
      </c>
      <c r="J641" s="135">
        <f t="shared" si="59"/>
        <v>6.2707275000000007E-2</v>
      </c>
      <c r="K641" s="109"/>
      <c r="L641" s="109"/>
      <c r="M641" s="109"/>
      <c r="N641" s="109"/>
      <c r="O641" s="262"/>
      <c r="P641" s="109"/>
      <c r="Q641" s="110"/>
      <c r="R641" s="111"/>
      <c r="T641" s="293" t="s">
        <v>191</v>
      </c>
      <c r="U641" s="25" t="s">
        <v>32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27.213325000000001</v>
      </c>
      <c r="Y641" s="135">
        <f t="shared" si="60"/>
        <v>33.228712000000002</v>
      </c>
      <c r="Z641" s="135">
        <f t="shared" si="60"/>
        <v>0.95649476</v>
      </c>
      <c r="AA641" s="135">
        <f t="shared" si="60"/>
        <v>0.95244152999999998</v>
      </c>
      <c r="AB641" s="135">
        <f t="shared" si="60"/>
        <v>5.3339089999999999E-2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4"/>
      <c r="C642" s="27" t="s">
        <v>33</v>
      </c>
      <c r="D642" s="107"/>
      <c r="E642" s="263"/>
      <c r="F642" s="18">
        <f t="shared" si="59"/>
        <v>30.339206000000001</v>
      </c>
      <c r="G642" s="18">
        <f t="shared" si="59"/>
        <v>34.870607</v>
      </c>
      <c r="H642" s="18">
        <f t="shared" si="59"/>
        <v>0.97403722000000004</v>
      </c>
      <c r="I642" s="18">
        <f t="shared" si="59"/>
        <v>0.97102358</v>
      </c>
      <c r="J642" s="18">
        <f t="shared" si="59"/>
        <v>3.8090265999999998E-2</v>
      </c>
      <c r="K642" s="112"/>
      <c r="L642" s="112"/>
      <c r="M642" s="112"/>
      <c r="N642" s="112"/>
      <c r="O642" s="264"/>
      <c r="P642" s="112"/>
      <c r="Q642" s="113"/>
      <c r="R642" s="114"/>
      <c r="T642" s="294"/>
      <c r="U642" s="27" t="s">
        <v>33</v>
      </c>
      <c r="V642" s="107"/>
      <c r="W642" s="263"/>
      <c r="X642" s="18">
        <f t="shared" si="60"/>
        <v>31.406967999999999</v>
      </c>
      <c r="Y642" s="18">
        <f t="shared" si="60"/>
        <v>36.11421</v>
      </c>
      <c r="Z642" s="18">
        <f t="shared" si="60"/>
        <v>0.97418822000000005</v>
      </c>
      <c r="AA642" s="18">
        <f t="shared" si="60"/>
        <v>0.97337114999999996</v>
      </c>
      <c r="AB642" s="18">
        <f t="shared" si="60"/>
        <v>2.9083556999999999E-2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4"/>
      <c r="C643" s="27" t="s">
        <v>34</v>
      </c>
      <c r="D643" s="107"/>
      <c r="E643" s="263"/>
      <c r="F643" s="18">
        <f t="shared" si="59"/>
        <v>34.919722999999998</v>
      </c>
      <c r="G643" s="18">
        <f t="shared" si="59"/>
        <v>39.038716999999998</v>
      </c>
      <c r="H643" s="18">
        <f t="shared" si="59"/>
        <v>0.98708976000000004</v>
      </c>
      <c r="I643" s="18">
        <f t="shared" si="59"/>
        <v>0.98995133999999996</v>
      </c>
      <c r="J643" s="18">
        <f t="shared" si="59"/>
        <v>2.255828E-2</v>
      </c>
      <c r="K643" s="112"/>
      <c r="L643" s="112"/>
      <c r="M643" s="112"/>
      <c r="N643" s="112"/>
      <c r="O643" s="264"/>
      <c r="P643" s="112"/>
      <c r="Q643" s="113"/>
      <c r="R643" s="114"/>
      <c r="T643" s="294"/>
      <c r="U643" s="27" t="s">
        <v>34</v>
      </c>
      <c r="V643" s="107"/>
      <c r="W643" s="263"/>
      <c r="X643" s="18">
        <f t="shared" si="60"/>
        <v>37.036355</v>
      </c>
      <c r="Y643" s="18">
        <f t="shared" si="60"/>
        <v>40.708725000000001</v>
      </c>
      <c r="Z643" s="18">
        <f t="shared" si="60"/>
        <v>0.98743979999999998</v>
      </c>
      <c r="AA643" s="18">
        <f t="shared" si="60"/>
        <v>0.99057141999999998</v>
      </c>
      <c r="AB643" s="18">
        <f t="shared" si="60"/>
        <v>1.4002739E-2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4"/>
      <c r="C644" s="27" t="s">
        <v>36</v>
      </c>
      <c r="D644" s="107"/>
      <c r="E644" s="263"/>
      <c r="F644" s="18">
        <f t="shared" si="59"/>
        <v>37.429423999999997</v>
      </c>
      <c r="G644" s="18">
        <f t="shared" si="59"/>
        <v>41.501184000000002</v>
      </c>
      <c r="H644" s="18">
        <f t="shared" si="59"/>
        <v>0.99143095999999997</v>
      </c>
      <c r="I644" s="18">
        <f t="shared" si="59"/>
        <v>0.99480742</v>
      </c>
      <c r="J644" s="18">
        <f t="shared" si="59"/>
        <v>1.6006409999999999E-2</v>
      </c>
      <c r="K644" s="112"/>
      <c r="L644" s="112"/>
      <c r="M644" s="112"/>
      <c r="N644" s="112"/>
      <c r="O644" s="264"/>
      <c r="P644" s="112"/>
      <c r="Q644" s="113"/>
      <c r="R644" s="114"/>
      <c r="T644" s="294"/>
      <c r="U644" s="27" t="s">
        <v>36</v>
      </c>
      <c r="V644" s="107"/>
      <c r="W644" s="263"/>
      <c r="X644" s="18">
        <f t="shared" si="60"/>
        <v>40.473666999999999</v>
      </c>
      <c r="Y644" s="18">
        <f t="shared" si="60"/>
        <v>43.764654999999998</v>
      </c>
      <c r="Z644" s="18">
        <f t="shared" si="60"/>
        <v>0.99189210999999999</v>
      </c>
      <c r="AA644" s="18">
        <f t="shared" si="60"/>
        <v>0.9960272</v>
      </c>
      <c r="AB644" s="18">
        <f t="shared" si="60"/>
        <v>7.5203626999999999E-3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5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5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5" t="s">
        <v>192</v>
      </c>
      <c r="C646" s="25" t="s">
        <v>32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27.633844</v>
      </c>
      <c r="G646" s="135">
        <f t="shared" si="61"/>
        <v>32.659784000000002</v>
      </c>
      <c r="H646" s="135">
        <f t="shared" si="61"/>
        <v>0.95951805999999995</v>
      </c>
      <c r="I646" s="135">
        <f t="shared" si="61"/>
        <v>0.95633937999999996</v>
      </c>
      <c r="J646" s="135">
        <f t="shared" si="61"/>
        <v>7.0650660000000004E-2</v>
      </c>
      <c r="K646" s="109"/>
      <c r="L646" s="109"/>
      <c r="M646" s="109"/>
      <c r="N646" s="109"/>
      <c r="O646" s="262"/>
      <c r="P646" s="109"/>
      <c r="Q646" s="110"/>
      <c r="R646" s="111"/>
      <c r="T646" s="305" t="s">
        <v>192</v>
      </c>
      <c r="U646" s="25" t="s">
        <v>32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28.114163000000001</v>
      </c>
      <c r="Y646" s="135">
        <f t="shared" si="62"/>
        <v>34.088180999999999</v>
      </c>
      <c r="Z646" s="135">
        <f t="shared" si="62"/>
        <v>0.95960148000000001</v>
      </c>
      <c r="AA646" s="135">
        <f t="shared" si="62"/>
        <v>0.95736189999999999</v>
      </c>
      <c r="AB646" s="135">
        <f t="shared" si="62"/>
        <v>6.1771260000000001E-2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4"/>
      <c r="C647" s="27" t="s">
        <v>33</v>
      </c>
      <c r="D647" s="107"/>
      <c r="E647" s="263"/>
      <c r="F647" s="18">
        <f t="shared" si="61"/>
        <v>30.813517000000001</v>
      </c>
      <c r="G647" s="18">
        <f t="shared" si="61"/>
        <v>35.490174000000003</v>
      </c>
      <c r="H647" s="18">
        <f t="shared" si="61"/>
        <v>0.97656480000000001</v>
      </c>
      <c r="I647" s="18">
        <f t="shared" si="61"/>
        <v>0.97492953000000004</v>
      </c>
      <c r="J647" s="18">
        <f t="shared" si="61"/>
        <v>4.5017703999999999E-2</v>
      </c>
      <c r="K647" s="112"/>
      <c r="L647" s="112"/>
      <c r="M647" s="112"/>
      <c r="N647" s="112"/>
      <c r="O647" s="264"/>
      <c r="P647" s="112"/>
      <c r="Q647" s="113"/>
      <c r="R647" s="114"/>
      <c r="T647" s="294"/>
      <c r="U647" s="27" t="s">
        <v>33</v>
      </c>
      <c r="V647" s="107"/>
      <c r="W647" s="263"/>
      <c r="X647" s="18">
        <f t="shared" si="62"/>
        <v>32.044870000000003</v>
      </c>
      <c r="Y647" s="18">
        <f t="shared" si="62"/>
        <v>37.013835</v>
      </c>
      <c r="Z647" s="18">
        <f t="shared" si="62"/>
        <v>0.97670884000000002</v>
      </c>
      <c r="AA647" s="18">
        <f t="shared" si="62"/>
        <v>0.97694241999999998</v>
      </c>
      <c r="AB647" s="18">
        <f t="shared" si="62"/>
        <v>3.6466001999999997E-2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4"/>
      <c r="C648" s="27" t="s">
        <v>34</v>
      </c>
      <c r="D648" s="107"/>
      <c r="E648" s="263"/>
      <c r="F648" s="18">
        <f t="shared" si="61"/>
        <v>35.326448999999997</v>
      </c>
      <c r="G648" s="18">
        <f t="shared" si="61"/>
        <v>39.451487</v>
      </c>
      <c r="H648" s="18">
        <f t="shared" si="61"/>
        <v>0.98864978999999997</v>
      </c>
      <c r="I648" s="18">
        <f t="shared" si="61"/>
        <v>0.99111525</v>
      </c>
      <c r="J648" s="18">
        <f t="shared" si="61"/>
        <v>2.7582855999999999E-2</v>
      </c>
      <c r="K648" s="112"/>
      <c r="L648" s="112"/>
      <c r="M648" s="112"/>
      <c r="N648" s="112"/>
      <c r="O648" s="264"/>
      <c r="P648" s="112"/>
      <c r="Q648" s="113"/>
      <c r="R648" s="114"/>
      <c r="T648" s="294"/>
      <c r="U648" s="27" t="s">
        <v>34</v>
      </c>
      <c r="V648" s="107"/>
      <c r="W648" s="263"/>
      <c r="X648" s="18">
        <f t="shared" si="62"/>
        <v>37.684790999999997</v>
      </c>
      <c r="Y648" s="18">
        <f t="shared" si="62"/>
        <v>41.318174999999997</v>
      </c>
      <c r="Z648" s="18">
        <f t="shared" si="62"/>
        <v>0.98898657999999995</v>
      </c>
      <c r="AA648" s="18">
        <f t="shared" si="62"/>
        <v>0.99186125000000003</v>
      </c>
      <c r="AB648" s="18">
        <f t="shared" si="62"/>
        <v>1.8755535E-2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4"/>
      <c r="C649" s="27" t="s">
        <v>36</v>
      </c>
      <c r="D649" s="107"/>
      <c r="E649" s="263"/>
      <c r="F649" s="18">
        <f t="shared" si="61"/>
        <v>38.078797000000002</v>
      </c>
      <c r="G649" s="18">
        <f t="shared" si="61"/>
        <v>42.147846999999999</v>
      </c>
      <c r="H649" s="18">
        <f t="shared" si="61"/>
        <v>0.99298056000000001</v>
      </c>
      <c r="I649" s="18">
        <f t="shared" si="61"/>
        <v>0.99569474999999996</v>
      </c>
      <c r="J649" s="18">
        <f t="shared" si="61"/>
        <v>1.9993264E-2</v>
      </c>
      <c r="K649" s="112"/>
      <c r="L649" s="112"/>
      <c r="M649" s="112"/>
      <c r="N649" s="112"/>
      <c r="O649" s="264"/>
      <c r="P649" s="112"/>
      <c r="Q649" s="113"/>
      <c r="R649" s="114"/>
      <c r="T649" s="294"/>
      <c r="U649" s="27" t="s">
        <v>36</v>
      </c>
      <c r="V649" s="107"/>
      <c r="W649" s="263"/>
      <c r="X649" s="18">
        <f t="shared" si="62"/>
        <v>41.348346999999997</v>
      </c>
      <c r="Y649" s="18">
        <f t="shared" si="62"/>
        <v>44.561781000000003</v>
      </c>
      <c r="Z649" s="18">
        <f t="shared" si="62"/>
        <v>0.99339189000000006</v>
      </c>
      <c r="AA649" s="18">
        <f t="shared" si="62"/>
        <v>0.99653418000000005</v>
      </c>
      <c r="AB649" s="18">
        <f t="shared" si="62"/>
        <v>1.1501798000000001E-2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5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5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193</v>
      </c>
      <c r="C651" s="25" t="s">
        <v>32</v>
      </c>
      <c r="D651" s="106"/>
      <c r="E651" s="261"/>
      <c r="F651" s="135">
        <f t="shared" ref="F651:J654" si="63">F646-F641</f>
        <v>0.83632300000000015</v>
      </c>
      <c r="G651" s="135">
        <f t="shared" si="63"/>
        <v>0.60569600000000179</v>
      </c>
      <c r="H651" s="135">
        <f t="shared" si="63"/>
        <v>2.9613799999999024E-3</v>
      </c>
      <c r="I651" s="135">
        <f t="shared" si="63"/>
        <v>6.2324299999999555E-3</v>
      </c>
      <c r="J651" s="135">
        <f t="shared" si="63"/>
        <v>7.9433849999999973E-3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193</v>
      </c>
      <c r="U651" s="25" t="s">
        <v>32</v>
      </c>
      <c r="V651" s="106"/>
      <c r="W651" s="261"/>
      <c r="X651" s="135">
        <f t="shared" ref="X651:AB654" si="64">X646-X641</f>
        <v>0.90083800000000025</v>
      </c>
      <c r="Y651" s="135">
        <f t="shared" si="64"/>
        <v>0.85946899999999715</v>
      </c>
      <c r="Z651" s="135">
        <f t="shared" si="64"/>
        <v>3.1067200000000073E-3</v>
      </c>
      <c r="AA651" s="135">
        <f t="shared" si="64"/>
        <v>4.9203700000000072E-3</v>
      </c>
      <c r="AB651" s="135">
        <f t="shared" si="64"/>
        <v>8.4321700000000027E-3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4"/>
      <c r="C652" s="27" t="s">
        <v>33</v>
      </c>
      <c r="D652" s="107"/>
      <c r="E652" s="263"/>
      <c r="F652" s="18">
        <f t="shared" si="63"/>
        <v>0.47431100000000015</v>
      </c>
      <c r="G652" s="18">
        <f t="shared" si="63"/>
        <v>0.61956700000000353</v>
      </c>
      <c r="H652" s="18">
        <f t="shared" si="63"/>
        <v>2.5275799999999737E-3</v>
      </c>
      <c r="I652" s="18">
        <f t="shared" si="63"/>
        <v>3.9059500000000469E-3</v>
      </c>
      <c r="J652" s="18">
        <f t="shared" si="63"/>
        <v>6.927438000000001E-3</v>
      </c>
      <c r="K652" s="112"/>
      <c r="L652" s="112"/>
      <c r="M652" s="112"/>
      <c r="N652" s="112"/>
      <c r="O652" s="264"/>
      <c r="P652" s="112"/>
      <c r="Q652" s="113"/>
      <c r="R652" s="114"/>
      <c r="T652" s="294"/>
      <c r="U652" s="27" t="s">
        <v>33</v>
      </c>
      <c r="V652" s="107"/>
      <c r="W652" s="263"/>
      <c r="X652" s="18">
        <f t="shared" si="64"/>
        <v>0.63790200000000397</v>
      </c>
      <c r="Y652" s="18">
        <f t="shared" si="64"/>
        <v>0.89962500000000034</v>
      </c>
      <c r="Z652" s="18">
        <f t="shared" si="64"/>
        <v>2.5206199999999734E-3</v>
      </c>
      <c r="AA652" s="18">
        <f t="shared" si="64"/>
        <v>3.5712700000000153E-3</v>
      </c>
      <c r="AB652" s="18">
        <f t="shared" si="64"/>
        <v>7.3824449999999979E-3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4"/>
      <c r="C653" s="27" t="s">
        <v>34</v>
      </c>
      <c r="D653" s="107"/>
      <c r="E653" s="263"/>
      <c r="F653" s="18">
        <f t="shared" si="63"/>
        <v>0.40672599999999903</v>
      </c>
      <c r="G653" s="18">
        <f t="shared" si="63"/>
        <v>0.41277000000000186</v>
      </c>
      <c r="H653" s="18">
        <f t="shared" si="63"/>
        <v>1.5600299999999345E-3</v>
      </c>
      <c r="I653" s="18">
        <f t="shared" si="63"/>
        <v>1.1639100000000457E-3</v>
      </c>
      <c r="J653" s="18">
        <f t="shared" si="63"/>
        <v>5.0245759999999993E-3</v>
      </c>
      <c r="K653" s="112"/>
      <c r="L653" s="112"/>
      <c r="M653" s="112"/>
      <c r="N653" s="112"/>
      <c r="O653" s="264"/>
      <c r="P653" s="112"/>
      <c r="Q653" s="113"/>
      <c r="R653" s="114"/>
      <c r="T653" s="294"/>
      <c r="U653" s="27" t="s">
        <v>34</v>
      </c>
      <c r="V653" s="107"/>
      <c r="W653" s="263"/>
      <c r="X653" s="18">
        <f t="shared" si="64"/>
        <v>0.64843599999999668</v>
      </c>
      <c r="Y653" s="18">
        <f t="shared" si="64"/>
        <v>0.60944999999999538</v>
      </c>
      <c r="Z653" s="18">
        <f t="shared" si="64"/>
        <v>1.5467799999999698E-3</v>
      </c>
      <c r="AA653" s="18">
        <f t="shared" si="64"/>
        <v>1.2898300000000473E-3</v>
      </c>
      <c r="AB653" s="18">
        <f t="shared" si="64"/>
        <v>4.7527960000000001E-3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4"/>
      <c r="C654" s="27" t="s">
        <v>36</v>
      </c>
      <c r="D654" s="107"/>
      <c r="E654" s="263"/>
      <c r="F654" s="18">
        <f t="shared" si="63"/>
        <v>0.6493730000000042</v>
      </c>
      <c r="G654" s="18">
        <f t="shared" si="63"/>
        <v>0.64666299999999666</v>
      </c>
      <c r="H654" s="18">
        <f t="shared" si="63"/>
        <v>1.5496000000000398E-3</v>
      </c>
      <c r="I654" s="18">
        <f t="shared" si="63"/>
        <v>8.8732999999996398E-4</v>
      </c>
      <c r="J654" s="18">
        <f t="shared" si="63"/>
        <v>3.9868540000000015E-3</v>
      </c>
      <c r="K654" s="112"/>
      <c r="L654" s="112"/>
      <c r="M654" s="112"/>
      <c r="N654" s="112"/>
      <c r="O654" s="264"/>
      <c r="P654" s="112"/>
      <c r="Q654" s="113"/>
      <c r="R654" s="114"/>
      <c r="T654" s="294"/>
      <c r="U654" s="27" t="s">
        <v>36</v>
      </c>
      <c r="V654" s="107"/>
      <c r="W654" s="263"/>
      <c r="X654" s="18">
        <f t="shared" si="64"/>
        <v>0.8746799999999979</v>
      </c>
      <c r="Y654" s="18">
        <f t="shared" si="64"/>
        <v>0.79712600000000577</v>
      </c>
      <c r="Z654" s="18">
        <f t="shared" si="64"/>
        <v>1.4997800000000616E-3</v>
      </c>
      <c r="AA654" s="18">
        <f t="shared" si="64"/>
        <v>5.0698000000004573E-4</v>
      </c>
      <c r="AB654" s="18">
        <f t="shared" si="64"/>
        <v>3.9814353000000007E-3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5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5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301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0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0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0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0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301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0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0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0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0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301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0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0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0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0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103:AL107"/>
    <mergeCell ref="T138:T142"/>
    <mergeCell ref="T273:T277"/>
    <mergeCell ref="T53:T57"/>
    <mergeCell ref="C31:R31"/>
    <mergeCell ref="T353:T357"/>
    <mergeCell ref="B538:B542"/>
    <mergeCell ref="B598:B602"/>
    <mergeCell ref="B298:B302"/>
    <mergeCell ref="T548:T552"/>
    <mergeCell ref="T593:T597"/>
    <mergeCell ref="T588:T592"/>
    <mergeCell ref="T58:T62"/>
    <mergeCell ref="B78:B8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12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3"/>
      <c r="T2" s="141" t="str">
        <f>$B$2</f>
        <v>breakfast_semitrack</v>
      </c>
      <c r="U2" s="297" t="str">
        <f>CONCATENATE("Summary [ ",'Summary (auto)'!$C$4," ]")</f>
        <v>Summary [ raht-kFractionBits:20 ]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199"/>
      <c r="AL2" s="161" t="str">
        <f>$B$2</f>
        <v>breakfast_semitrack</v>
      </c>
      <c r="AM2" s="302" t="s">
        <v>48</v>
      </c>
      <c r="AN2" s="273"/>
      <c r="AO2" s="273"/>
      <c r="AP2" s="273"/>
      <c r="AQ2" s="298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30</v>
      </c>
      <c r="F3" s="30" t="s">
        <v>49</v>
      </c>
      <c r="G3" s="203" t="s">
        <v>49</v>
      </c>
      <c r="H3" s="203" t="s">
        <v>49</v>
      </c>
      <c r="I3" s="203" t="s">
        <v>49</v>
      </c>
      <c r="J3" s="203" t="s">
        <v>49</v>
      </c>
      <c r="K3" s="203"/>
      <c r="L3" s="203"/>
      <c r="M3" s="203"/>
      <c r="N3" s="203"/>
      <c r="O3" s="235"/>
      <c r="P3" s="304" t="s">
        <v>50</v>
      </c>
      <c r="Q3" s="304" t="s">
        <v>51</v>
      </c>
      <c r="R3" s="310" t="s">
        <v>52</v>
      </c>
      <c r="S3" s="213"/>
      <c r="T3" s="139"/>
      <c r="U3" s="202"/>
      <c r="V3" s="93"/>
      <c r="W3" s="234" t="s">
        <v>30</v>
      </c>
      <c r="X3" s="30" t="s">
        <v>49</v>
      </c>
      <c r="Y3" s="203" t="s">
        <v>49</v>
      </c>
      <c r="Z3" s="203" t="s">
        <v>49</v>
      </c>
      <c r="AA3" s="203" t="s">
        <v>49</v>
      </c>
      <c r="AB3" s="203" t="s">
        <v>49</v>
      </c>
      <c r="AC3" s="203"/>
      <c r="AD3" s="203"/>
      <c r="AE3" s="203"/>
      <c r="AF3" s="203"/>
      <c r="AG3" s="235"/>
      <c r="AH3" s="304" t="s">
        <v>50</v>
      </c>
      <c r="AI3" s="304" t="s">
        <v>51</v>
      </c>
      <c r="AJ3" s="310" t="s">
        <v>52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53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0"/>
      <c r="C4" s="199"/>
      <c r="D4" s="32"/>
      <c r="E4" s="236" t="s">
        <v>54</v>
      </c>
      <c r="F4" s="33" t="s">
        <v>28</v>
      </c>
      <c r="G4" s="237" t="s">
        <v>39</v>
      </c>
      <c r="H4" s="237" t="s">
        <v>42</v>
      </c>
      <c r="I4" s="237" t="s">
        <v>45</v>
      </c>
      <c r="J4" s="237" t="s">
        <v>55</v>
      </c>
      <c r="K4" s="237"/>
      <c r="L4" s="118"/>
      <c r="M4" s="118"/>
      <c r="N4" s="91"/>
      <c r="O4" s="237"/>
      <c r="P4" s="277"/>
      <c r="Q4" s="277"/>
      <c r="R4" s="311"/>
      <c r="S4" s="213"/>
      <c r="T4" s="140"/>
      <c r="U4" s="199"/>
      <c r="V4" s="32"/>
      <c r="W4" s="236" t="s">
        <v>54</v>
      </c>
      <c r="X4" s="33" t="s">
        <v>28</v>
      </c>
      <c r="Y4" s="237" t="s">
        <v>39</v>
      </c>
      <c r="Z4" s="237" t="s">
        <v>42</v>
      </c>
      <c r="AA4" s="237" t="s">
        <v>45</v>
      </c>
      <c r="AB4" s="237" t="s">
        <v>55</v>
      </c>
      <c r="AC4" s="237"/>
      <c r="AD4" s="237"/>
      <c r="AE4" s="237"/>
      <c r="AF4" s="91"/>
      <c r="AG4" s="237"/>
      <c r="AH4" s="277"/>
      <c r="AI4" s="277"/>
      <c r="AJ4" s="311"/>
      <c r="AK4" s="213"/>
      <c r="AL4" s="201"/>
      <c r="AM4" s="90" t="s">
        <v>28</v>
      </c>
      <c r="AN4" s="90" t="s">
        <v>39</v>
      </c>
      <c r="AO4" s="90" t="s">
        <v>42</v>
      </c>
      <c r="AP4" s="90" t="s">
        <v>45</v>
      </c>
      <c r="AQ4" s="164" t="s">
        <v>55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32</v>
      </c>
      <c r="D5" s="26"/>
      <c r="E5" s="125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27.22274933333334</v>
      </c>
      <c r="G5" s="30">
        <f t="shared" si="0"/>
        <v>32.317823466666667</v>
      </c>
      <c r="H5" s="30">
        <f t="shared" si="0"/>
        <v>0.95698564733333324</v>
      </c>
      <c r="I5" s="90">
        <f t="shared" si="0"/>
        <v>0.95391290933333339</v>
      </c>
      <c r="J5" s="90">
        <f t="shared" si="0"/>
        <v>6.8783966799999999E-2</v>
      </c>
      <c r="K5" s="55"/>
      <c r="L5" s="55"/>
      <c r="M5" s="55"/>
      <c r="N5" s="26"/>
      <c r="O5" s="56"/>
      <c r="P5" s="130">
        <f t="shared" ref="P5:Q8" si="1">P16</f>
        <v>32.468000000000004</v>
      </c>
      <c r="Q5" s="151">
        <f t="shared" si="1"/>
        <v>10.468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306"/>
      <c r="U5" s="25" t="s">
        <v>32</v>
      </c>
      <c r="V5" s="26"/>
      <c r="W5" s="126">
        <f>W23</f>
        <v>37872.328000000001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27.740633666666668</v>
      </c>
      <c r="Y5" s="30">
        <f t="shared" si="2"/>
        <v>33.720327533333332</v>
      </c>
      <c r="Z5" s="30">
        <f t="shared" si="2"/>
        <v>0.9570314213333333</v>
      </c>
      <c r="AA5" s="90">
        <f t="shared" si="2"/>
        <v>0.95550544866666676</v>
      </c>
      <c r="AB5" s="90">
        <f t="shared" si="2"/>
        <v>5.789443973333333E-2</v>
      </c>
      <c r="AC5" s="55"/>
      <c r="AD5" s="55"/>
      <c r="AE5" s="55"/>
      <c r="AF5" s="26"/>
      <c r="AG5" s="238"/>
      <c r="AH5" s="130">
        <f t="shared" ref="AH5:AI8" si="3">AH16</f>
        <v>34.670999999999999</v>
      </c>
      <c r="AI5" s="151">
        <f t="shared" si="3"/>
        <v>10.64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-0.1249973861814434</v>
      </c>
      <c r="AN5" s="240">
        <f>bdrate($E5:$E8,G5:G8,$W5:$W8,Y5:Y8)</f>
        <v>-0.15765322046995756</v>
      </c>
      <c r="AO5" s="240">
        <f>bdrate($E5:$E8,H5:H8,$W5:$W8,Z5:Z8)</f>
        <v>-1.1999607875983975E-2</v>
      </c>
      <c r="AP5" s="240">
        <f>bdrate($E5:$E8,I5:I8,$W5:$W8,AA5:AA8)</f>
        <v>-4.2165279071206041E-2</v>
      </c>
      <c r="AQ5" s="241">
        <f>bdrateInverted($E5:$E8,J5:J8,$W5:$W8,AB5:AB8)</f>
        <v>-0.17173413046597519</v>
      </c>
      <c r="AR5" s="242"/>
      <c r="AS5" s="51"/>
      <c r="AT5" s="19" t="s">
        <v>56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4"/>
      <c r="C6" s="27" t="s">
        <v>33</v>
      </c>
      <c r="D6" s="28"/>
      <c r="E6" s="156">
        <f>E24</f>
        <v>54681.568000000007</v>
      </c>
      <c r="F6" s="90">
        <f t="shared" si="0"/>
        <v>30.713218200000004</v>
      </c>
      <c r="G6" s="90">
        <f t="shared" si="0"/>
        <v>35.228296533333335</v>
      </c>
      <c r="H6" s="90">
        <f t="shared" si="0"/>
        <v>0.9749194326666667</v>
      </c>
      <c r="I6" s="90">
        <f t="shared" si="0"/>
        <v>0.97218706533333332</v>
      </c>
      <c r="J6" s="90">
        <f t="shared" si="0"/>
        <v>4.2531585266666672E-2</v>
      </c>
      <c r="K6" s="56"/>
      <c r="L6" s="56"/>
      <c r="M6" s="56"/>
      <c r="N6" s="28"/>
      <c r="O6" s="56"/>
      <c r="P6" s="130">
        <f t="shared" si="1"/>
        <v>32.609000000000002</v>
      </c>
      <c r="Q6" s="130">
        <f t="shared" si="1"/>
        <v>10.734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94"/>
      <c r="U6" s="27" t="s">
        <v>33</v>
      </c>
      <c r="V6" s="28"/>
      <c r="W6" s="127">
        <f>W24</f>
        <v>54587.872000000003</v>
      </c>
      <c r="X6" s="90">
        <f t="shared" si="2"/>
        <v>31.862694266666661</v>
      </c>
      <c r="Y6" s="90">
        <f t="shared" si="2"/>
        <v>36.700888066666671</v>
      </c>
      <c r="Z6" s="90">
        <f t="shared" si="2"/>
        <v>0.97523187066666672</v>
      </c>
      <c r="AA6" s="90">
        <f t="shared" si="2"/>
        <v>0.97468111600000007</v>
      </c>
      <c r="AB6" s="90">
        <f t="shared" si="2"/>
        <v>3.2927790533333334E-2</v>
      </c>
      <c r="AC6" s="56"/>
      <c r="AD6" s="56"/>
      <c r="AE6" s="56"/>
      <c r="AF6" s="28"/>
      <c r="AG6" s="238"/>
      <c r="AH6" s="130">
        <f t="shared" si="3"/>
        <v>35.234000000000002</v>
      </c>
      <c r="AI6" s="130">
        <f t="shared" si="3"/>
        <v>11.045999999999999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4"/>
      <c r="C7" s="27" t="s">
        <v>34</v>
      </c>
      <c r="D7" s="28"/>
      <c r="E7" s="156">
        <f>E25</f>
        <v>79040.792000000001</v>
      </c>
      <c r="F7" s="90">
        <f t="shared" si="0"/>
        <v>35.10646113333334</v>
      </c>
      <c r="G7" s="90">
        <f t="shared" si="0"/>
        <v>39.209074666666666</v>
      </c>
      <c r="H7" s="90">
        <f t="shared" si="0"/>
        <v>0.98757303066666668</v>
      </c>
      <c r="I7" s="90">
        <f t="shared" si="0"/>
        <v>0.99002121133333343</v>
      </c>
      <c r="J7" s="90">
        <f t="shared" si="0"/>
        <v>2.4929068266666667E-2</v>
      </c>
      <c r="K7" s="56"/>
      <c r="L7" s="56"/>
      <c r="M7" s="56"/>
      <c r="N7" s="28"/>
      <c r="O7" s="56"/>
      <c r="P7" s="130">
        <f t="shared" si="1"/>
        <v>33.015000000000001</v>
      </c>
      <c r="Q7" s="130">
        <f t="shared" si="1"/>
        <v>10.906000000000001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94"/>
      <c r="U7" s="27" t="s">
        <v>34</v>
      </c>
      <c r="V7" s="28"/>
      <c r="W7" s="127">
        <f>W25</f>
        <v>78910.656000000003</v>
      </c>
      <c r="X7" s="90">
        <f t="shared" si="2"/>
        <v>37.333256799999994</v>
      </c>
      <c r="Y7" s="90">
        <f t="shared" si="2"/>
        <v>40.966615400000002</v>
      </c>
      <c r="Z7" s="90">
        <f t="shared" si="2"/>
        <v>0.98799858266666674</v>
      </c>
      <c r="AA7" s="90">
        <f t="shared" si="2"/>
        <v>0.99077244733333325</v>
      </c>
      <c r="AB7" s="90">
        <f t="shared" si="2"/>
        <v>1.6205756233333334E-2</v>
      </c>
      <c r="AC7" s="56"/>
      <c r="AD7" s="56"/>
      <c r="AE7" s="56"/>
      <c r="AF7" s="28"/>
      <c r="AG7" s="238"/>
      <c r="AH7" s="130">
        <f t="shared" si="3"/>
        <v>35.530999999999999</v>
      </c>
      <c r="AI7" s="130">
        <f t="shared" si="3"/>
        <v>11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57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4"/>
      <c r="C8" s="27" t="s">
        <v>36</v>
      </c>
      <c r="D8" s="28"/>
      <c r="E8" s="156">
        <f>E26</f>
        <v>112144.24799999999</v>
      </c>
      <c r="F8" s="90">
        <f t="shared" si="0"/>
        <v>37.603516266666666</v>
      </c>
      <c r="G8" s="90">
        <f t="shared" si="0"/>
        <v>41.685257266666667</v>
      </c>
      <c r="H8" s="90">
        <f t="shared" si="0"/>
        <v>0.99193356466666682</v>
      </c>
      <c r="I8" s="90">
        <f t="shared" si="0"/>
        <v>0.99514774999999989</v>
      </c>
      <c r="J8" s="90">
        <f t="shared" si="0"/>
        <v>1.8277800266666668E-2</v>
      </c>
      <c r="K8" s="56"/>
      <c r="L8" s="56"/>
      <c r="M8" s="56"/>
      <c r="N8" s="28"/>
      <c r="O8" s="56"/>
      <c r="P8" s="130">
        <f t="shared" si="1"/>
        <v>32.718000000000004</v>
      </c>
      <c r="Q8" s="130">
        <f t="shared" si="1"/>
        <v>11.295999999999999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94"/>
      <c r="U8" s="27" t="s">
        <v>36</v>
      </c>
      <c r="V8" s="28"/>
      <c r="W8" s="127">
        <f>W26</f>
        <v>111989.728</v>
      </c>
      <c r="X8" s="90">
        <f t="shared" si="2"/>
        <v>40.765590533333331</v>
      </c>
      <c r="Y8" s="90">
        <f t="shared" si="2"/>
        <v>44.055435199999998</v>
      </c>
      <c r="Z8" s="90">
        <f t="shared" si="2"/>
        <v>0.9924088533333334</v>
      </c>
      <c r="AA8" s="90">
        <f t="shared" si="2"/>
        <v>0.99619560400000018</v>
      </c>
      <c r="AB8" s="90">
        <f t="shared" si="2"/>
        <v>9.5512996333333329E-3</v>
      </c>
      <c r="AC8" s="56"/>
      <c r="AD8" s="56"/>
      <c r="AE8" s="56"/>
      <c r="AF8" s="28"/>
      <c r="AG8" s="238"/>
      <c r="AH8" s="130">
        <f t="shared" si="3"/>
        <v>35.670999999999999</v>
      </c>
      <c r="AI8" s="130">
        <f t="shared" si="3"/>
        <v>11.452999999999999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94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58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32.701883492455714</v>
      </c>
      <c r="Q10" s="154">
        <f>GEOMEAN(Q5:Q8)</f>
        <v>10.846855897057116</v>
      </c>
      <c r="R10" s="134" t="e">
        <f>AVERAGE(R5:R8)</f>
        <v>#DIV/0!</v>
      </c>
      <c r="S10" s="213"/>
      <c r="T10" s="153" t="s">
        <v>58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35.274653652508171</v>
      </c>
      <c r="AI10" s="154">
        <f>GEOMEAN(AI5:AI8)</f>
        <v>11.030994122291691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raht-kFractionBits:20 ]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5"/>
      <c r="C14" s="101"/>
      <c r="D14" s="101"/>
      <c r="E14" s="250" t="s">
        <v>59</v>
      </c>
      <c r="F14" s="135" t="s">
        <v>60</v>
      </c>
      <c r="G14" s="135" t="s">
        <v>61</v>
      </c>
      <c r="H14" s="135" t="s">
        <v>62</v>
      </c>
      <c r="I14" s="135" t="s">
        <v>63</v>
      </c>
      <c r="J14" s="135" t="s">
        <v>64</v>
      </c>
      <c r="K14" s="135" t="s">
        <v>65</v>
      </c>
      <c r="L14" s="135" t="s">
        <v>66</v>
      </c>
      <c r="M14" s="102" t="s">
        <v>67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59</v>
      </c>
      <c r="X14" s="135" t="s">
        <v>60</v>
      </c>
      <c r="Y14" s="135" t="s">
        <v>61</v>
      </c>
      <c r="Z14" s="135" t="s">
        <v>62</v>
      </c>
      <c r="AA14" s="135" t="s">
        <v>63</v>
      </c>
      <c r="AB14" s="135" t="s">
        <v>64</v>
      </c>
      <c r="AC14" s="135" t="s">
        <v>65</v>
      </c>
      <c r="AD14" s="135" t="s">
        <v>66</v>
      </c>
      <c r="AE14" s="102" t="s">
        <v>67</v>
      </c>
      <c r="AF14" s="102"/>
      <c r="AG14" s="251"/>
      <c r="AH14" s="102"/>
      <c r="AI14" s="103"/>
      <c r="AJ14" s="104"/>
      <c r="AK14" s="199"/>
      <c r="AL14" s="199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54</v>
      </c>
      <c r="F15" s="236" t="s">
        <v>54</v>
      </c>
      <c r="G15" s="236" t="s">
        <v>54</v>
      </c>
      <c r="H15" s="236" t="s">
        <v>54</v>
      </c>
      <c r="I15" s="236" t="s">
        <v>54</v>
      </c>
      <c r="J15" s="236" t="s">
        <v>54</v>
      </c>
      <c r="K15" s="236" t="s">
        <v>54</v>
      </c>
      <c r="L15" s="236" t="s">
        <v>54</v>
      </c>
      <c r="M15" s="236" t="s">
        <v>54</v>
      </c>
      <c r="N15" s="33"/>
      <c r="O15" s="237"/>
      <c r="P15" s="204" t="s">
        <v>50</v>
      </c>
      <c r="Q15" s="204" t="s">
        <v>51</v>
      </c>
      <c r="R15" s="34"/>
      <c r="S15" s="213"/>
      <c r="T15" s="148"/>
      <c r="U15" s="32"/>
      <c r="V15" s="32"/>
      <c r="W15" s="236" t="s">
        <v>54</v>
      </c>
      <c r="X15" s="236" t="s">
        <v>54</v>
      </c>
      <c r="Y15" s="236" t="s">
        <v>54</v>
      </c>
      <c r="Z15" s="236" t="s">
        <v>54</v>
      </c>
      <c r="AA15" s="236" t="s">
        <v>54</v>
      </c>
      <c r="AB15" s="236" t="s">
        <v>54</v>
      </c>
      <c r="AC15" s="236" t="s">
        <v>54</v>
      </c>
      <c r="AD15" s="236" t="s">
        <v>54</v>
      </c>
      <c r="AE15" s="236" t="s">
        <v>54</v>
      </c>
      <c r="AF15" s="33"/>
      <c r="AG15" s="237"/>
      <c r="AH15" s="204" t="s">
        <v>50</v>
      </c>
      <c r="AI15" s="204" t="s">
        <v>51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7"/>
      <c r="C16" s="25" t="s">
        <v>32</v>
      </c>
      <c r="D16" s="26"/>
      <c r="E16" s="128">
        <v>6005.9040000000005</v>
      </c>
      <c r="F16" s="166">
        <v>7153.4160000000002</v>
      </c>
      <c r="G16" s="166">
        <v>2634.0320000000002</v>
      </c>
      <c r="H16" s="166">
        <v>989.23199999999997</v>
      </c>
      <c r="I16" s="166">
        <v>123.896</v>
      </c>
      <c r="J16" s="166">
        <v>11311.216</v>
      </c>
      <c r="K16" s="60">
        <v>7332.1279999999997</v>
      </c>
      <c r="L16" s="60">
        <v>2395.384</v>
      </c>
      <c r="M16" s="60">
        <v>7.8879999999999999</v>
      </c>
      <c r="N16" s="55"/>
      <c r="O16" s="252"/>
      <c r="P16" s="129">
        <v>32.468000000000004</v>
      </c>
      <c r="Q16" s="129">
        <v>10.468</v>
      </c>
      <c r="R16" s="142"/>
      <c r="S16" s="213"/>
      <c r="T16" s="307"/>
      <c r="U16" s="25" t="s">
        <v>32</v>
      </c>
      <c r="V16" s="26"/>
      <c r="W16" s="128">
        <v>6005.9040000000005</v>
      </c>
      <c r="X16" s="166">
        <v>7082.0479999999998</v>
      </c>
      <c r="Y16" s="166">
        <v>2633.28</v>
      </c>
      <c r="Z16" s="166">
        <v>988.952</v>
      </c>
      <c r="AA16" s="166">
        <v>123.70399999999999</v>
      </c>
      <c r="AB16" s="166">
        <v>11311.056</v>
      </c>
      <c r="AC16" s="60">
        <v>7331.96</v>
      </c>
      <c r="AD16" s="60">
        <v>2395.424</v>
      </c>
      <c r="AE16" s="60">
        <v>7.8879999999999999</v>
      </c>
      <c r="AF16" s="55"/>
      <c r="AG16" s="252"/>
      <c r="AH16" s="129">
        <v>34.670999999999999</v>
      </c>
      <c r="AI16" s="129">
        <v>10.64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4"/>
      <c r="C17" s="27" t="s">
        <v>33</v>
      </c>
      <c r="D17" s="28"/>
      <c r="E17" s="143">
        <v>6005.9040000000005</v>
      </c>
      <c r="F17" s="167">
        <v>9431.2160000000003</v>
      </c>
      <c r="G17" s="167">
        <v>7009.32</v>
      </c>
      <c r="H17" s="167">
        <v>3661.576</v>
      </c>
      <c r="I17" s="167">
        <v>1207.752</v>
      </c>
      <c r="J17" s="167">
        <v>14528.6</v>
      </c>
      <c r="K17" s="62">
        <v>9682.3680000000004</v>
      </c>
      <c r="L17" s="62">
        <v>3154.8319999999999</v>
      </c>
      <c r="M17" s="62">
        <v>7.88</v>
      </c>
      <c r="N17" s="56"/>
      <c r="O17" s="238"/>
      <c r="P17" s="144">
        <v>32.609000000000002</v>
      </c>
      <c r="Q17" s="144">
        <v>10.734</v>
      </c>
      <c r="R17" s="145"/>
      <c r="S17" s="213"/>
      <c r="T17" s="294"/>
      <c r="U17" s="27" t="s">
        <v>33</v>
      </c>
      <c r="V17" s="28"/>
      <c r="W17" s="143">
        <v>6005.9040000000005</v>
      </c>
      <c r="X17" s="167">
        <v>9344.2639999999992</v>
      </c>
      <c r="Y17" s="167">
        <v>7006.7359999999999</v>
      </c>
      <c r="Z17" s="167">
        <v>3660.2959999999998</v>
      </c>
      <c r="AA17" s="167">
        <v>1205.5840000000001</v>
      </c>
      <c r="AB17" s="167">
        <v>14528.216</v>
      </c>
      <c r="AC17" s="62">
        <v>9682.0159999999996</v>
      </c>
      <c r="AD17" s="62">
        <v>3154.8560000000002</v>
      </c>
      <c r="AE17" s="62">
        <v>7.88</v>
      </c>
      <c r="AF17" s="56"/>
      <c r="AG17" s="238"/>
      <c r="AH17" s="144">
        <v>35.234000000000002</v>
      </c>
      <c r="AI17" s="144">
        <v>11.045999999999999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4"/>
      <c r="C18" s="27" t="s">
        <v>34</v>
      </c>
      <c r="D18" s="28"/>
      <c r="E18" s="143">
        <v>6005.9040000000005</v>
      </c>
      <c r="F18" s="167">
        <v>11769.8</v>
      </c>
      <c r="G18" s="167">
        <v>12782.183999999999</v>
      </c>
      <c r="H18" s="167">
        <v>9017.9439999999995</v>
      </c>
      <c r="I18" s="167">
        <v>5526.9520000000002</v>
      </c>
      <c r="J18" s="167">
        <v>17869.975999999999</v>
      </c>
      <c r="K18" s="62">
        <v>12136.968000000001</v>
      </c>
      <c r="L18" s="62">
        <v>3931.0639999999999</v>
      </c>
      <c r="M18" s="62">
        <v>7.8639999999999999</v>
      </c>
      <c r="N18" s="56"/>
      <c r="O18" s="238"/>
      <c r="P18" s="144">
        <v>33.015000000000001</v>
      </c>
      <c r="Q18" s="144">
        <v>10.906000000000001</v>
      </c>
      <c r="R18" s="145"/>
      <c r="S18" s="213"/>
      <c r="T18" s="294"/>
      <c r="U18" s="27" t="s">
        <v>34</v>
      </c>
      <c r="V18" s="28"/>
      <c r="W18" s="143">
        <v>6005.9040000000005</v>
      </c>
      <c r="X18" s="167">
        <v>11660.232</v>
      </c>
      <c r="Y18" s="167">
        <v>12778.536</v>
      </c>
      <c r="Z18" s="167">
        <v>9010.4159999999993</v>
      </c>
      <c r="AA18" s="167">
        <v>5518.1440000000002</v>
      </c>
      <c r="AB18" s="167">
        <v>17869.64</v>
      </c>
      <c r="AC18" s="62">
        <v>12136.688</v>
      </c>
      <c r="AD18" s="62">
        <v>3931.096</v>
      </c>
      <c r="AE18" s="62">
        <v>7.8639999999999999</v>
      </c>
      <c r="AF18" s="56"/>
      <c r="AG18" s="238"/>
      <c r="AH18" s="144">
        <v>35.530999999999999</v>
      </c>
      <c r="AI18" s="144">
        <v>11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4"/>
      <c r="C19" s="27" t="s">
        <v>36</v>
      </c>
      <c r="D19" s="28"/>
      <c r="E19" s="143">
        <v>6005.9040000000005</v>
      </c>
      <c r="F19" s="167">
        <v>13995.472</v>
      </c>
      <c r="G19" s="167">
        <v>19073.768</v>
      </c>
      <c r="H19" s="167">
        <v>17235.536</v>
      </c>
      <c r="I19" s="167">
        <v>15068.224</v>
      </c>
      <c r="J19" s="167">
        <v>21317.200000000001</v>
      </c>
      <c r="K19" s="62">
        <v>14705.208000000001</v>
      </c>
      <c r="L19" s="62">
        <v>4742.9359999999997</v>
      </c>
      <c r="M19" s="62">
        <v>7.7359999999999998</v>
      </c>
      <c r="N19" s="56"/>
      <c r="O19" s="238"/>
      <c r="P19" s="144">
        <v>32.718000000000004</v>
      </c>
      <c r="Q19" s="144">
        <v>11.295999999999999</v>
      </c>
      <c r="R19" s="145"/>
      <c r="S19" s="213"/>
      <c r="T19" s="294"/>
      <c r="U19" s="27" t="s">
        <v>36</v>
      </c>
      <c r="V19" s="28"/>
      <c r="W19" s="143">
        <v>6005.9040000000005</v>
      </c>
      <c r="X19" s="167">
        <v>13865.111999999999</v>
      </c>
      <c r="Y19" s="167">
        <v>19072.056</v>
      </c>
      <c r="Z19" s="167">
        <v>17224.72</v>
      </c>
      <c r="AA19" s="167">
        <v>15056.567999999999</v>
      </c>
      <c r="AB19" s="167">
        <v>21317.312000000002</v>
      </c>
      <c r="AC19" s="62">
        <v>14705.16</v>
      </c>
      <c r="AD19" s="62">
        <v>4742.8959999999997</v>
      </c>
      <c r="AE19" s="62">
        <v>7.7359999999999998</v>
      </c>
      <c r="AF19" s="56"/>
      <c r="AG19" s="238"/>
      <c r="AH19" s="144">
        <v>35.670999999999999</v>
      </c>
      <c r="AI19" s="144">
        <v>11.452999999999999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4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94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1"/>
      <c r="C21" s="93"/>
      <c r="D21" s="93"/>
      <c r="E21" s="234" t="s">
        <v>30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1"/>
      <c r="U21" s="93"/>
      <c r="V21" s="93"/>
      <c r="W21" s="254" t="s">
        <v>30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36" t="s">
        <v>54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2"/>
      <c r="U22" s="32"/>
      <c r="V22" s="32"/>
      <c r="W22" s="255" t="s">
        <v>54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x14ac:dyDescent="0.15">
      <c r="B23" s="305"/>
      <c r="C23" s="25" t="s">
        <v>32</v>
      </c>
      <c r="D23" s="26"/>
      <c r="E23" s="127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305"/>
      <c r="U23" s="25" t="s">
        <v>32</v>
      </c>
      <c r="V23" s="26"/>
      <c r="W23" s="127">
        <f>SUM(W16:AD16)</f>
        <v>37872.328000000001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4"/>
      <c r="C24" s="27" t="s">
        <v>33</v>
      </c>
      <c r="D24" s="28"/>
      <c r="E24" s="127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94"/>
      <c r="U24" s="27" t="s">
        <v>33</v>
      </c>
      <c r="V24" s="28"/>
      <c r="W24" s="127">
        <f>SUM(W17:AD17)</f>
        <v>54587.872000000003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4"/>
      <c r="C25" s="27" t="s">
        <v>34</v>
      </c>
      <c r="D25" s="28"/>
      <c r="E25" s="127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94"/>
      <c r="U25" s="27" t="s">
        <v>34</v>
      </c>
      <c r="V25" s="28"/>
      <c r="W25" s="127">
        <f>SUM(W18:AD18)</f>
        <v>78910.656000000003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4"/>
      <c r="C26" s="27" t="s">
        <v>36</v>
      </c>
      <c r="D26" s="28"/>
      <c r="E26" s="127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94"/>
      <c r="U26" s="27" t="s">
        <v>36</v>
      </c>
      <c r="V26" s="28"/>
      <c r="W26" s="127">
        <f>SUM(W19:AD19)</f>
        <v>111989.728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5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95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3"/>
      <c r="T31" s="21"/>
      <c r="U31" s="297" t="str">
        <f>CONCATENATE("View Synthesis [ ",'Summary (auto)'!$C$4," ]")</f>
        <v>View Synthesis [ raht-kFractionBits:20 ]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199"/>
      <c r="AL31" s="199"/>
      <c r="AM31" s="309" t="s">
        <v>68</v>
      </c>
      <c r="AN31" s="283"/>
      <c r="AO31" s="283"/>
      <c r="AP31" s="283"/>
      <c r="AQ31" s="152"/>
      <c r="AR31" s="199"/>
      <c r="AS31" s="199"/>
      <c r="AT31" s="199"/>
    </row>
    <row r="32" spans="2:56" ht="13.5" customHeight="1" thickBot="1" x14ac:dyDescent="0.2">
      <c r="B32" s="24" t="s">
        <v>69</v>
      </c>
      <c r="C32" s="94"/>
      <c r="D32" s="94"/>
      <c r="E32" s="213"/>
      <c r="F32" s="22" t="s">
        <v>28</v>
      </c>
      <c r="G32" s="22" t="s">
        <v>39</v>
      </c>
      <c r="H32" s="22" t="s">
        <v>42</v>
      </c>
      <c r="I32" s="22" t="s">
        <v>45</v>
      </c>
      <c r="J32" s="22" t="s">
        <v>55</v>
      </c>
      <c r="K32" s="22"/>
      <c r="L32" s="118"/>
      <c r="M32" s="118"/>
      <c r="N32" s="22"/>
      <c r="O32" s="256"/>
      <c r="P32" s="22"/>
      <c r="Q32" s="22"/>
      <c r="R32" s="23" t="s">
        <v>52</v>
      </c>
      <c r="S32" s="213"/>
      <c r="T32" s="24" t="s">
        <v>69</v>
      </c>
      <c r="U32" s="94"/>
      <c r="V32" s="94"/>
      <c r="W32" s="213"/>
      <c r="X32" s="22" t="s">
        <v>28</v>
      </c>
      <c r="Y32" s="22" t="s">
        <v>39</v>
      </c>
      <c r="Z32" s="22" t="s">
        <v>42</v>
      </c>
      <c r="AA32" s="22" t="s">
        <v>45</v>
      </c>
      <c r="AB32" s="22" t="s">
        <v>55</v>
      </c>
      <c r="AC32" s="22"/>
      <c r="AD32" s="213"/>
      <c r="AE32" s="213"/>
      <c r="AF32" s="22"/>
      <c r="AG32" s="256"/>
      <c r="AH32" s="22"/>
      <c r="AI32" s="22"/>
      <c r="AJ32" s="23" t="s">
        <v>52</v>
      </c>
      <c r="AK32" s="199"/>
      <c r="AL32" s="24" t="s">
        <v>69</v>
      </c>
      <c r="AM32" s="98" t="s">
        <v>28</v>
      </c>
      <c r="AN32" s="30" t="s">
        <v>39</v>
      </c>
      <c r="AO32" s="30" t="s">
        <v>42</v>
      </c>
      <c r="AP32" s="30" t="s">
        <v>45</v>
      </c>
      <c r="AQ32" s="97" t="s">
        <v>55</v>
      </c>
      <c r="AR32" s="90"/>
      <c r="AS32" s="249"/>
      <c r="AT32" s="90"/>
    </row>
    <row r="33" spans="2:52" x14ac:dyDescent="0.15">
      <c r="B33" s="296" t="s">
        <v>70</v>
      </c>
      <c r="C33" s="25" t="s">
        <v>32</v>
      </c>
      <c r="D33" s="39"/>
      <c r="E33" s="55"/>
      <c r="F33" s="96">
        <v>26.820792999999998</v>
      </c>
      <c r="G33" s="96">
        <v>31.890806999999999</v>
      </c>
      <c r="H33" s="96">
        <v>0.95633387999999997</v>
      </c>
      <c r="I33" s="60">
        <v>0.94971640000000002</v>
      </c>
      <c r="J33" s="60">
        <v>7.3202885999999995E-2</v>
      </c>
      <c r="K33" s="61"/>
      <c r="L33" s="257"/>
      <c r="M33" s="257"/>
      <c r="N33" s="55"/>
      <c r="O33" s="26"/>
      <c r="P33" s="55"/>
      <c r="Q33" s="26"/>
      <c r="R33" s="131"/>
      <c r="S33" s="213"/>
      <c r="T33" s="296" t="s">
        <v>70</v>
      </c>
      <c r="U33" s="25" t="s">
        <v>32</v>
      </c>
      <c r="V33" s="39"/>
      <c r="W33" s="55"/>
      <c r="X33" s="96">
        <v>27.120971999999998</v>
      </c>
      <c r="Y33" s="96">
        <v>33.175381999999999</v>
      </c>
      <c r="Z33" s="96">
        <v>0.95638809999999996</v>
      </c>
      <c r="AA33" s="60">
        <v>0.95187396999999996</v>
      </c>
      <c r="AB33" s="60">
        <v>6.2335825999999997E-2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6" t="s">
        <v>70</v>
      </c>
      <c r="AM33" s="119">
        <f t="shared" ref="AM33:AM96" si="4">IF(OR(X33="",F33=""),"",X33-F33)</f>
        <v>0.30017899999999997</v>
      </c>
      <c r="AN33" s="95">
        <f t="shared" ref="AN33:AN96" si="5">IF(OR(Y33="",G33=""),"",Y33-G33)</f>
        <v>1.2845750000000002</v>
      </c>
      <c r="AO33" s="95">
        <f t="shared" ref="AO33:AO96" si="6">IF(OR(Z33="",H33=""),"",Z33-H33)</f>
        <v>5.4219999999993718E-5</v>
      </c>
      <c r="AP33" s="95">
        <f t="shared" ref="AP33:AP96" si="7">IF(OR(AA33="",I33=""),"",AA33-I33)</f>
        <v>2.157569999999942E-3</v>
      </c>
      <c r="AQ33" s="120">
        <f t="shared" ref="AQ33:AQ96" si="8">IF(OR(AB33="",J33=""),"",AB33-J33)</f>
        <v>-1.0867059999999998E-2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33</v>
      </c>
      <c r="D34" s="186"/>
      <c r="E34" s="56"/>
      <c r="F34" s="187">
        <v>30.716360999999999</v>
      </c>
      <c r="G34" s="187">
        <v>35.102482000000002</v>
      </c>
      <c r="H34" s="187">
        <v>0.97493061999999997</v>
      </c>
      <c r="I34" s="62">
        <v>0.97258191999999999</v>
      </c>
      <c r="J34" s="62">
        <v>4.5027959999999999E-2</v>
      </c>
      <c r="K34" s="188"/>
      <c r="L34" s="258"/>
      <c r="M34" s="258"/>
      <c r="N34" s="56"/>
      <c r="O34" s="28"/>
      <c r="P34" s="56"/>
      <c r="Q34" s="28"/>
      <c r="R34" s="132"/>
      <c r="S34" s="213"/>
      <c r="T34" s="294"/>
      <c r="U34" s="27" t="s">
        <v>33</v>
      </c>
      <c r="V34" s="186"/>
      <c r="W34" s="56"/>
      <c r="X34" s="187">
        <v>31.821524</v>
      </c>
      <c r="Y34" s="187">
        <v>36.497174000000001</v>
      </c>
      <c r="Z34" s="187">
        <v>0.97521868</v>
      </c>
      <c r="AA34" s="62">
        <v>0.97542490000000004</v>
      </c>
      <c r="AB34" s="62">
        <v>3.5721187000000001E-2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4"/>
      <c r="AM34" s="86">
        <f t="shared" si="4"/>
        <v>1.105163000000001</v>
      </c>
      <c r="AN34" s="121">
        <f t="shared" si="5"/>
        <v>1.3946919999999992</v>
      </c>
      <c r="AO34" s="121">
        <f t="shared" si="6"/>
        <v>2.880600000000344E-4</v>
      </c>
      <c r="AP34" s="121">
        <f t="shared" si="7"/>
        <v>2.8429800000000505E-3</v>
      </c>
      <c r="AQ34" s="87">
        <f t="shared" si="8"/>
        <v>-9.3067729999999974E-3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34</v>
      </c>
      <c r="D35" s="186"/>
      <c r="E35" s="56"/>
      <c r="F35" s="187">
        <v>35.207748000000002</v>
      </c>
      <c r="G35" s="187">
        <v>39.271503000000003</v>
      </c>
      <c r="H35" s="187">
        <v>0.98740013999999998</v>
      </c>
      <c r="I35" s="62">
        <v>0.98999873999999999</v>
      </c>
      <c r="J35" s="62">
        <v>2.6546683000000001E-2</v>
      </c>
      <c r="K35" s="188"/>
      <c r="L35" s="258"/>
      <c r="M35" s="258"/>
      <c r="N35" s="56"/>
      <c r="O35" s="28"/>
      <c r="P35" s="56"/>
      <c r="Q35" s="28"/>
      <c r="R35" s="132"/>
      <c r="S35" s="213"/>
      <c r="T35" s="294"/>
      <c r="U35" s="27" t="s">
        <v>34</v>
      </c>
      <c r="V35" s="186"/>
      <c r="W35" s="56"/>
      <c r="X35" s="187">
        <v>37.303379999999997</v>
      </c>
      <c r="Y35" s="187">
        <v>40.886245000000002</v>
      </c>
      <c r="Z35" s="187">
        <v>0.98787290999999999</v>
      </c>
      <c r="AA35" s="62">
        <v>0.99058617999999998</v>
      </c>
      <c r="AB35" s="62">
        <v>1.8153875999999999E-2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4"/>
      <c r="AM35" s="86">
        <f t="shared" si="4"/>
        <v>2.0956319999999948</v>
      </c>
      <c r="AN35" s="121">
        <f t="shared" si="5"/>
        <v>1.6147419999999997</v>
      </c>
      <c r="AO35" s="121">
        <f t="shared" si="6"/>
        <v>4.7277000000001124E-4</v>
      </c>
      <c r="AP35" s="121">
        <f t="shared" si="7"/>
        <v>5.8743999999999463E-4</v>
      </c>
      <c r="AQ35" s="87">
        <f t="shared" si="8"/>
        <v>-8.3928070000000021E-3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36</v>
      </c>
      <c r="D36" s="186"/>
      <c r="E36" s="56"/>
      <c r="F36" s="187">
        <v>37.819735000000001</v>
      </c>
      <c r="G36" s="187">
        <v>41.909506999999998</v>
      </c>
      <c r="H36" s="187">
        <v>0.99184024999999998</v>
      </c>
      <c r="I36" s="62">
        <v>0.99521208000000005</v>
      </c>
      <c r="J36" s="62">
        <v>1.8475225000000001E-2</v>
      </c>
      <c r="K36" s="188"/>
      <c r="L36" s="258"/>
      <c r="M36" s="258"/>
      <c r="N36" s="56"/>
      <c r="O36" s="28"/>
      <c r="P36" s="56"/>
      <c r="Q36" s="28"/>
      <c r="R36" s="132"/>
      <c r="S36" s="213"/>
      <c r="T36" s="294"/>
      <c r="U36" s="27" t="s">
        <v>36</v>
      </c>
      <c r="V36" s="186"/>
      <c r="W36" s="56"/>
      <c r="X36" s="187">
        <v>40.918591999999997</v>
      </c>
      <c r="Y36" s="187">
        <v>44.168531000000002</v>
      </c>
      <c r="Z36" s="187">
        <v>0.99231639999999999</v>
      </c>
      <c r="AA36" s="62">
        <v>0.99622151999999997</v>
      </c>
      <c r="AB36" s="62">
        <v>1.0170957E-2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4"/>
      <c r="AM36" s="86">
        <f t="shared" si="4"/>
        <v>3.0988569999999953</v>
      </c>
      <c r="AN36" s="121">
        <f t="shared" si="5"/>
        <v>2.2590240000000037</v>
      </c>
      <c r="AO36" s="121">
        <f t="shared" si="6"/>
        <v>4.7615000000000851E-4</v>
      </c>
      <c r="AP36" s="121">
        <f t="shared" si="7"/>
        <v>1.0094399999999171E-3</v>
      </c>
      <c r="AQ36" s="87">
        <f t="shared" si="8"/>
        <v>-8.3042680000000018E-3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94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4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71</v>
      </c>
      <c r="C38" s="25" t="s">
        <v>32</v>
      </c>
      <c r="D38" s="39"/>
      <c r="E38" s="55"/>
      <c r="F38" s="96">
        <v>27.15071</v>
      </c>
      <c r="G38" s="96">
        <v>32.201911000000003</v>
      </c>
      <c r="H38" s="96">
        <v>0.95728415</v>
      </c>
      <c r="I38" s="60">
        <v>0.95262263999999996</v>
      </c>
      <c r="J38" s="60">
        <v>7.0433759999999998E-2</v>
      </c>
      <c r="K38" s="61"/>
      <c r="L38" s="257"/>
      <c r="M38" s="257"/>
      <c r="N38" s="55"/>
      <c r="O38" s="26"/>
      <c r="P38" s="55"/>
      <c r="Q38" s="26"/>
      <c r="R38" s="131"/>
      <c r="S38" s="213"/>
      <c r="T38" s="296" t="s">
        <v>71</v>
      </c>
      <c r="U38" s="25" t="s">
        <v>32</v>
      </c>
      <c r="V38" s="39"/>
      <c r="W38" s="55"/>
      <c r="X38" s="96">
        <v>27.587257999999999</v>
      </c>
      <c r="Y38" s="96">
        <v>33.536372999999998</v>
      </c>
      <c r="Z38" s="96">
        <v>0.95729682999999999</v>
      </c>
      <c r="AA38" s="60">
        <v>0.95445690000000005</v>
      </c>
      <c r="AB38" s="60">
        <v>5.9501923999999998E-2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6" t="s">
        <v>71</v>
      </c>
      <c r="AM38" s="119">
        <f t="shared" si="4"/>
        <v>0.43654799999999838</v>
      </c>
      <c r="AN38" s="95">
        <f t="shared" si="5"/>
        <v>1.3344619999999949</v>
      </c>
      <c r="AO38" s="95">
        <f t="shared" si="6"/>
        <v>1.2679999999987146E-5</v>
      </c>
      <c r="AP38" s="95">
        <f t="shared" si="7"/>
        <v>1.8342600000000875E-3</v>
      </c>
      <c r="AQ38" s="120">
        <f t="shared" si="8"/>
        <v>-1.0931836E-2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33</v>
      </c>
      <c r="D39" s="186"/>
      <c r="E39" s="56"/>
      <c r="F39" s="187">
        <v>30.665551000000001</v>
      </c>
      <c r="G39" s="187">
        <v>35.079123000000003</v>
      </c>
      <c r="H39" s="187">
        <v>0.97491812</v>
      </c>
      <c r="I39" s="62">
        <v>0.97296391000000004</v>
      </c>
      <c r="J39" s="62">
        <v>4.4395289999999997E-2</v>
      </c>
      <c r="K39" s="188"/>
      <c r="L39" s="258"/>
      <c r="M39" s="258"/>
      <c r="N39" s="56"/>
      <c r="O39" s="28"/>
      <c r="P39" s="56"/>
      <c r="Q39" s="28"/>
      <c r="R39" s="132"/>
      <c r="S39" s="213"/>
      <c r="T39" s="294"/>
      <c r="U39" s="27" t="s">
        <v>33</v>
      </c>
      <c r="V39" s="186"/>
      <c r="W39" s="56"/>
      <c r="X39" s="187">
        <v>31.836371</v>
      </c>
      <c r="Y39" s="187">
        <v>36.533833999999999</v>
      </c>
      <c r="Z39" s="187">
        <v>0.97522246999999995</v>
      </c>
      <c r="AA39" s="62">
        <v>0.97553601999999995</v>
      </c>
      <c r="AB39" s="62">
        <v>3.4602710000000002E-2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4"/>
      <c r="AM39" s="86">
        <f t="shared" si="4"/>
        <v>1.1708199999999991</v>
      </c>
      <c r="AN39" s="121">
        <f t="shared" si="5"/>
        <v>1.4547109999999961</v>
      </c>
      <c r="AO39" s="121">
        <f t="shared" si="6"/>
        <v>3.0434999999995327E-4</v>
      </c>
      <c r="AP39" s="121">
        <f t="shared" si="7"/>
        <v>2.5721099999999053E-3</v>
      </c>
      <c r="AQ39" s="87">
        <f t="shared" si="8"/>
        <v>-9.7925799999999952E-3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34</v>
      </c>
      <c r="D40" s="186"/>
      <c r="E40" s="56"/>
      <c r="F40" s="187">
        <v>35.080230999999998</v>
      </c>
      <c r="G40" s="187">
        <v>39.172651000000002</v>
      </c>
      <c r="H40" s="187">
        <v>0.98720976000000005</v>
      </c>
      <c r="I40" s="62">
        <v>0.99039706999999999</v>
      </c>
      <c r="J40" s="62">
        <v>2.6984894999999998E-2</v>
      </c>
      <c r="K40" s="188"/>
      <c r="L40" s="258"/>
      <c r="M40" s="258"/>
      <c r="N40" s="56"/>
      <c r="O40" s="28"/>
      <c r="P40" s="56"/>
      <c r="Q40" s="28"/>
      <c r="R40" s="132"/>
      <c r="S40" s="213"/>
      <c r="T40" s="294"/>
      <c r="U40" s="27" t="s">
        <v>34</v>
      </c>
      <c r="V40" s="186"/>
      <c r="W40" s="56"/>
      <c r="X40" s="187">
        <v>37.315337999999997</v>
      </c>
      <c r="Y40" s="187">
        <v>40.892662999999999</v>
      </c>
      <c r="Z40" s="187">
        <v>0.98767923000000002</v>
      </c>
      <c r="AA40" s="62">
        <v>0.99101333999999996</v>
      </c>
      <c r="AB40" s="62">
        <v>1.7748106E-2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4"/>
      <c r="AM40" s="86">
        <f t="shared" si="4"/>
        <v>2.2351069999999993</v>
      </c>
      <c r="AN40" s="121">
        <f t="shared" si="5"/>
        <v>1.720011999999997</v>
      </c>
      <c r="AO40" s="121">
        <f t="shared" si="6"/>
        <v>4.6946999999997185E-4</v>
      </c>
      <c r="AP40" s="121">
        <f t="shared" si="7"/>
        <v>6.1626999999997434E-4</v>
      </c>
      <c r="AQ40" s="87">
        <f t="shared" si="8"/>
        <v>-9.2367889999999987E-3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36</v>
      </c>
      <c r="D41" s="186"/>
      <c r="E41" s="56"/>
      <c r="F41" s="187">
        <v>37.560803999999997</v>
      </c>
      <c r="G41" s="187">
        <v>41.670572</v>
      </c>
      <c r="H41" s="187">
        <v>0.99154726000000004</v>
      </c>
      <c r="I41" s="62">
        <v>0.99516979999999999</v>
      </c>
      <c r="J41" s="62">
        <v>1.9394049999999999E-2</v>
      </c>
      <c r="K41" s="188"/>
      <c r="L41" s="258"/>
      <c r="M41" s="258"/>
      <c r="N41" s="56"/>
      <c r="O41" s="28"/>
      <c r="P41" s="56"/>
      <c r="Q41" s="28"/>
      <c r="R41" s="132"/>
      <c r="S41" s="213"/>
      <c r="T41" s="294"/>
      <c r="U41" s="27" t="s">
        <v>36</v>
      </c>
      <c r="V41" s="186"/>
      <c r="W41" s="56"/>
      <c r="X41" s="187">
        <v>40.814335</v>
      </c>
      <c r="Y41" s="187">
        <v>44.086880000000001</v>
      </c>
      <c r="Z41" s="187">
        <v>0.99205423999999998</v>
      </c>
      <c r="AA41" s="62">
        <v>0.99617765999999996</v>
      </c>
      <c r="AB41" s="62">
        <v>1.026473E-2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4"/>
      <c r="AM41" s="86">
        <f t="shared" si="4"/>
        <v>3.2535310000000024</v>
      </c>
      <c r="AN41" s="121">
        <f t="shared" si="5"/>
        <v>2.4163080000000008</v>
      </c>
      <c r="AO41" s="121">
        <f t="shared" si="6"/>
        <v>5.0697999999993471E-4</v>
      </c>
      <c r="AP41" s="121">
        <f t="shared" si="7"/>
        <v>1.0078599999999716E-3</v>
      </c>
      <c r="AQ41" s="87">
        <f t="shared" si="8"/>
        <v>-9.1293199999999998E-3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94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4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72</v>
      </c>
      <c r="C43" s="25" t="s">
        <v>32</v>
      </c>
      <c r="D43" s="39"/>
      <c r="E43" s="55"/>
      <c r="F43" s="96">
        <v>27.391970000000001</v>
      </c>
      <c r="G43" s="96">
        <v>32.422789999999999</v>
      </c>
      <c r="H43" s="96">
        <v>0.95753489999999997</v>
      </c>
      <c r="I43" s="60">
        <v>0.95492264999999998</v>
      </c>
      <c r="J43" s="60">
        <v>6.5479964000000002E-2</v>
      </c>
      <c r="K43" s="61"/>
      <c r="L43" s="257"/>
      <c r="M43" s="257"/>
      <c r="N43" s="55"/>
      <c r="O43" s="26"/>
      <c r="P43" s="55"/>
      <c r="Q43" s="26"/>
      <c r="R43" s="131"/>
      <c r="S43" s="213"/>
      <c r="T43" s="296" t="s">
        <v>72</v>
      </c>
      <c r="U43" s="25" t="s">
        <v>32</v>
      </c>
      <c r="V43" s="39"/>
      <c r="W43" s="55"/>
      <c r="X43" s="96">
        <v>27.900186999999999</v>
      </c>
      <c r="Y43" s="96">
        <v>33.714689</v>
      </c>
      <c r="Z43" s="96">
        <v>0.95747391000000004</v>
      </c>
      <c r="AA43" s="60">
        <v>0.95622156999999997</v>
      </c>
      <c r="AB43" s="60">
        <v>5.5818904000000003E-2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6" t="s">
        <v>72</v>
      </c>
      <c r="AM43" s="119">
        <f t="shared" si="4"/>
        <v>0.50821699999999836</v>
      </c>
      <c r="AN43" s="95">
        <f t="shared" si="5"/>
        <v>1.2918990000000008</v>
      </c>
      <c r="AO43" s="95">
        <f t="shared" si="6"/>
        <v>-6.0989999999927491E-5</v>
      </c>
      <c r="AP43" s="95">
        <f t="shared" si="7"/>
        <v>1.2989199999999812E-3</v>
      </c>
      <c r="AQ43" s="120">
        <f t="shared" si="8"/>
        <v>-9.6610599999999991E-3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33</v>
      </c>
      <c r="D44" s="186"/>
      <c r="E44" s="56"/>
      <c r="F44" s="187">
        <v>30.692461999999999</v>
      </c>
      <c r="G44" s="187">
        <v>35.109789999999997</v>
      </c>
      <c r="H44" s="187">
        <v>0.97454635999999994</v>
      </c>
      <c r="I44" s="62">
        <v>0.97294371999999996</v>
      </c>
      <c r="J44" s="62">
        <v>4.1266142999999998E-2</v>
      </c>
      <c r="K44" s="188"/>
      <c r="L44" s="258"/>
      <c r="M44" s="258"/>
      <c r="N44" s="56"/>
      <c r="O44" s="28"/>
      <c r="P44" s="56"/>
      <c r="Q44" s="28"/>
      <c r="R44" s="132"/>
      <c r="S44" s="213"/>
      <c r="T44" s="294"/>
      <c r="U44" s="27" t="s">
        <v>33</v>
      </c>
      <c r="V44" s="186"/>
      <c r="W44" s="56"/>
      <c r="X44" s="187">
        <v>31.802430000000001</v>
      </c>
      <c r="Y44" s="187">
        <v>36.499859999999998</v>
      </c>
      <c r="Z44" s="187">
        <v>0.97490021999999998</v>
      </c>
      <c r="AA44" s="62">
        <v>0.97541168</v>
      </c>
      <c r="AB44" s="62">
        <v>3.2558469999999999E-2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4"/>
      <c r="AM44" s="86">
        <f t="shared" si="4"/>
        <v>1.1099680000000021</v>
      </c>
      <c r="AN44" s="121">
        <f t="shared" si="5"/>
        <v>1.3900700000000015</v>
      </c>
      <c r="AO44" s="121">
        <f t="shared" si="6"/>
        <v>3.5386000000003914E-4</v>
      </c>
      <c r="AP44" s="121">
        <f t="shared" si="7"/>
        <v>2.4679600000000468E-3</v>
      </c>
      <c r="AQ44" s="87">
        <f t="shared" si="8"/>
        <v>-8.7076729999999991E-3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34</v>
      </c>
      <c r="D45" s="186"/>
      <c r="E45" s="56"/>
      <c r="F45" s="187">
        <v>35.192498000000001</v>
      </c>
      <c r="G45" s="187">
        <v>39.253959000000002</v>
      </c>
      <c r="H45" s="187">
        <v>0.98721864999999998</v>
      </c>
      <c r="I45" s="62">
        <v>0.99034893000000002</v>
      </c>
      <c r="J45" s="62">
        <v>2.4941352999999999E-2</v>
      </c>
      <c r="K45" s="188"/>
      <c r="L45" s="258"/>
      <c r="M45" s="258"/>
      <c r="N45" s="56"/>
      <c r="O45" s="28"/>
      <c r="P45" s="56"/>
      <c r="Q45" s="28"/>
      <c r="R45" s="132"/>
      <c r="S45" s="213"/>
      <c r="T45" s="294"/>
      <c r="U45" s="27" t="s">
        <v>34</v>
      </c>
      <c r="V45" s="186"/>
      <c r="W45" s="56"/>
      <c r="X45" s="187">
        <v>37.348956000000001</v>
      </c>
      <c r="Y45" s="187">
        <v>40.892957000000003</v>
      </c>
      <c r="Z45" s="187">
        <v>0.98766156000000005</v>
      </c>
      <c r="AA45" s="62">
        <v>0.99093620999999998</v>
      </c>
      <c r="AB45" s="62">
        <v>1.6605536000000001E-2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4"/>
      <c r="AM45" s="86">
        <f t="shared" si="4"/>
        <v>2.1564580000000007</v>
      </c>
      <c r="AN45" s="121">
        <f t="shared" si="5"/>
        <v>1.6389980000000008</v>
      </c>
      <c r="AO45" s="121">
        <f t="shared" si="6"/>
        <v>4.4291000000007408E-4</v>
      </c>
      <c r="AP45" s="121">
        <f t="shared" si="7"/>
        <v>5.8727999999996783E-4</v>
      </c>
      <c r="AQ45" s="87">
        <f t="shared" si="8"/>
        <v>-8.3358169999999988E-3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36</v>
      </c>
      <c r="D46" s="186"/>
      <c r="E46" s="56"/>
      <c r="F46" s="187">
        <v>37.599499000000002</v>
      </c>
      <c r="G46" s="187">
        <v>41.688504999999999</v>
      </c>
      <c r="H46" s="187">
        <v>0.99159925000000004</v>
      </c>
      <c r="I46" s="62">
        <v>0.99512621999999995</v>
      </c>
      <c r="J46" s="62">
        <v>1.8027850000000002E-2</v>
      </c>
      <c r="K46" s="188"/>
      <c r="L46" s="258"/>
      <c r="M46" s="258"/>
      <c r="N46" s="56"/>
      <c r="O46" s="28"/>
      <c r="P46" s="56"/>
      <c r="Q46" s="28"/>
      <c r="R46" s="132"/>
      <c r="S46" s="213"/>
      <c r="T46" s="294"/>
      <c r="U46" s="27" t="s">
        <v>36</v>
      </c>
      <c r="V46" s="186"/>
      <c r="W46" s="56"/>
      <c r="X46" s="187">
        <v>40.760027999999998</v>
      </c>
      <c r="Y46" s="187">
        <v>44.015391000000001</v>
      </c>
      <c r="Z46" s="187">
        <v>0.99209944999999999</v>
      </c>
      <c r="AA46" s="62">
        <v>0.99617321999999997</v>
      </c>
      <c r="AB46" s="62">
        <v>9.7906910000000007E-3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4"/>
      <c r="AM46" s="86">
        <f t="shared" si="4"/>
        <v>3.1605289999999968</v>
      </c>
      <c r="AN46" s="121">
        <f t="shared" si="5"/>
        <v>2.3268860000000018</v>
      </c>
      <c r="AO46" s="121">
        <f t="shared" si="6"/>
        <v>5.0019999999995068E-4</v>
      </c>
      <c r="AP46" s="121">
        <f t="shared" si="7"/>
        <v>1.0470000000000201E-3</v>
      </c>
      <c r="AQ46" s="87">
        <f t="shared" si="8"/>
        <v>-8.2371590000000008E-3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94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4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73</v>
      </c>
      <c r="C48" s="25" t="s">
        <v>32</v>
      </c>
      <c r="D48" s="39"/>
      <c r="E48" s="55"/>
      <c r="F48" s="96">
        <v>27.402266999999998</v>
      </c>
      <c r="G48" s="96">
        <v>32.423220000000001</v>
      </c>
      <c r="H48" s="96">
        <v>0.95776019000000001</v>
      </c>
      <c r="I48" s="60">
        <v>0.95489336999999996</v>
      </c>
      <c r="J48" s="60">
        <v>6.7164555000000001E-2</v>
      </c>
      <c r="K48" s="61"/>
      <c r="L48" s="257"/>
      <c r="M48" s="257"/>
      <c r="N48" s="55"/>
      <c r="O48" s="26"/>
      <c r="P48" s="55"/>
      <c r="Q48" s="26"/>
      <c r="R48" s="131"/>
      <c r="S48" s="213"/>
      <c r="T48" s="296" t="s">
        <v>73</v>
      </c>
      <c r="U48" s="25" t="s">
        <v>32</v>
      </c>
      <c r="V48" s="39"/>
      <c r="W48" s="55"/>
      <c r="X48" s="96">
        <v>27.949912000000001</v>
      </c>
      <c r="Y48" s="96">
        <v>33.692920999999998</v>
      </c>
      <c r="Z48" s="96">
        <v>0.95773691000000005</v>
      </c>
      <c r="AA48" s="60">
        <v>0.95682352000000004</v>
      </c>
      <c r="AB48" s="60">
        <v>5.7665969999999997E-2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6" t="s">
        <v>73</v>
      </c>
      <c r="AM48" s="119">
        <f t="shared" si="4"/>
        <v>0.54764500000000282</v>
      </c>
      <c r="AN48" s="95">
        <f t="shared" si="5"/>
        <v>1.2697009999999977</v>
      </c>
      <c r="AO48" s="95">
        <f t="shared" si="6"/>
        <v>-2.3279999999958889E-5</v>
      </c>
      <c r="AP48" s="95">
        <f t="shared" si="7"/>
        <v>1.9301500000000749E-3</v>
      </c>
      <c r="AQ48" s="120">
        <f t="shared" si="8"/>
        <v>-9.4985850000000038E-3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33</v>
      </c>
      <c r="D49" s="186"/>
      <c r="E49" s="56"/>
      <c r="F49" s="187">
        <v>30.546313000000001</v>
      </c>
      <c r="G49" s="187">
        <v>34.974159</v>
      </c>
      <c r="H49" s="187">
        <v>0.97407520000000003</v>
      </c>
      <c r="I49" s="62">
        <v>0.97209570000000001</v>
      </c>
      <c r="J49" s="62">
        <v>4.3632165000000001E-2</v>
      </c>
      <c r="K49" s="188"/>
      <c r="L49" s="258"/>
      <c r="M49" s="258"/>
      <c r="N49" s="56"/>
      <c r="O49" s="28"/>
      <c r="P49" s="56"/>
      <c r="Q49" s="28"/>
      <c r="R49" s="132"/>
      <c r="S49" s="213"/>
      <c r="T49" s="294"/>
      <c r="U49" s="27" t="s">
        <v>33</v>
      </c>
      <c r="V49" s="186"/>
      <c r="W49" s="56"/>
      <c r="X49" s="187">
        <v>31.603546000000001</v>
      </c>
      <c r="Y49" s="187">
        <v>36.332219000000002</v>
      </c>
      <c r="Z49" s="187">
        <v>0.97437989000000003</v>
      </c>
      <c r="AA49" s="62">
        <v>0.97440146000000005</v>
      </c>
      <c r="AB49" s="62">
        <v>3.5096806000000001E-2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4"/>
      <c r="AM49" s="86">
        <f t="shared" si="4"/>
        <v>1.0572330000000001</v>
      </c>
      <c r="AN49" s="121">
        <f t="shared" si="5"/>
        <v>1.3580600000000018</v>
      </c>
      <c r="AO49" s="121">
        <f t="shared" si="6"/>
        <v>3.0468999999999635E-4</v>
      </c>
      <c r="AP49" s="121">
        <f t="shared" si="7"/>
        <v>2.3057600000000456E-3</v>
      </c>
      <c r="AQ49" s="87">
        <f t="shared" si="8"/>
        <v>-8.5353589999999993E-3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34</v>
      </c>
      <c r="D50" s="186"/>
      <c r="E50" s="56"/>
      <c r="F50" s="187">
        <v>35.213884999999998</v>
      </c>
      <c r="G50" s="187">
        <v>39.262473</v>
      </c>
      <c r="H50" s="187">
        <v>0.98699400999999998</v>
      </c>
      <c r="I50" s="62">
        <v>0.99016243999999998</v>
      </c>
      <c r="J50" s="62">
        <v>2.6089228999999999E-2</v>
      </c>
      <c r="K50" s="188"/>
      <c r="L50" s="258"/>
      <c r="M50" s="258"/>
      <c r="N50" s="56"/>
      <c r="O50" s="28"/>
      <c r="P50" s="56"/>
      <c r="Q50" s="28"/>
      <c r="R50" s="132"/>
      <c r="S50" s="213"/>
      <c r="T50" s="294"/>
      <c r="U50" s="27" t="s">
        <v>34</v>
      </c>
      <c r="V50" s="186"/>
      <c r="W50" s="56"/>
      <c r="X50" s="187">
        <v>37.271092000000003</v>
      </c>
      <c r="Y50" s="187">
        <v>40.831510000000002</v>
      </c>
      <c r="Z50" s="187">
        <v>0.98745022999999998</v>
      </c>
      <c r="AA50" s="62">
        <v>0.99061544000000001</v>
      </c>
      <c r="AB50" s="62">
        <v>1.7849210000000001E-2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4"/>
      <c r="AM50" s="86">
        <f t="shared" si="4"/>
        <v>2.0572070000000053</v>
      </c>
      <c r="AN50" s="121">
        <f t="shared" si="5"/>
        <v>1.5690370000000016</v>
      </c>
      <c r="AO50" s="121">
        <f t="shared" si="6"/>
        <v>4.5622000000000718E-4</v>
      </c>
      <c r="AP50" s="121">
        <f t="shared" si="7"/>
        <v>4.5300000000003671E-4</v>
      </c>
      <c r="AQ50" s="87">
        <f t="shared" si="8"/>
        <v>-8.2400189999999977E-3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36</v>
      </c>
      <c r="D51" s="186"/>
      <c r="E51" s="56"/>
      <c r="F51" s="187">
        <v>37.542824000000003</v>
      </c>
      <c r="G51" s="187">
        <v>41.617897999999997</v>
      </c>
      <c r="H51" s="187">
        <v>0.99138954999999995</v>
      </c>
      <c r="I51" s="62">
        <v>0.99505838000000002</v>
      </c>
      <c r="J51" s="62">
        <v>1.9189121E-2</v>
      </c>
      <c r="K51" s="188"/>
      <c r="L51" s="258"/>
      <c r="M51" s="258"/>
      <c r="N51" s="56"/>
      <c r="O51" s="28"/>
      <c r="P51" s="56"/>
      <c r="Q51" s="28"/>
      <c r="R51" s="132"/>
      <c r="S51" s="213"/>
      <c r="T51" s="294"/>
      <c r="U51" s="27" t="s">
        <v>36</v>
      </c>
      <c r="V51" s="186"/>
      <c r="W51" s="56"/>
      <c r="X51" s="187">
        <v>40.606541</v>
      </c>
      <c r="Y51" s="187">
        <v>43.88494</v>
      </c>
      <c r="Z51" s="187">
        <v>0.99191415000000005</v>
      </c>
      <c r="AA51" s="62">
        <v>0.99612297999999999</v>
      </c>
      <c r="AB51" s="62">
        <v>1.1034522999999999E-2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4"/>
      <c r="AM51" s="86">
        <f t="shared" si="4"/>
        <v>3.0637169999999969</v>
      </c>
      <c r="AN51" s="121">
        <f t="shared" si="5"/>
        <v>2.2670420000000036</v>
      </c>
      <c r="AO51" s="121">
        <f t="shared" si="6"/>
        <v>5.2460000000009721E-4</v>
      </c>
      <c r="AP51" s="121">
        <f t="shared" si="7"/>
        <v>1.0645999999999711E-3</v>
      </c>
      <c r="AQ51" s="87">
        <f t="shared" si="8"/>
        <v>-8.1545980000000007E-3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94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4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74</v>
      </c>
      <c r="C53" s="25" t="s">
        <v>32</v>
      </c>
      <c r="D53" s="39"/>
      <c r="E53" s="55"/>
      <c r="F53" s="96">
        <v>27.458214000000002</v>
      </c>
      <c r="G53" s="96">
        <v>32.414689000000003</v>
      </c>
      <c r="H53" s="96">
        <v>0.95583839999999998</v>
      </c>
      <c r="I53" s="60">
        <v>0.95532868999999998</v>
      </c>
      <c r="J53" s="60">
        <v>7.0999265000000006E-2</v>
      </c>
      <c r="K53" s="61"/>
      <c r="L53" s="257"/>
      <c r="M53" s="257"/>
      <c r="N53" s="55"/>
      <c r="O53" s="26"/>
      <c r="P53" s="55"/>
      <c r="Q53" s="26"/>
      <c r="R53" s="131"/>
      <c r="S53" s="213"/>
      <c r="T53" s="296" t="s">
        <v>74</v>
      </c>
      <c r="U53" s="25" t="s">
        <v>32</v>
      </c>
      <c r="V53" s="39"/>
      <c r="W53" s="55"/>
      <c r="X53" s="96">
        <v>28.042978999999999</v>
      </c>
      <c r="Y53" s="96">
        <v>33.617812000000001</v>
      </c>
      <c r="Z53" s="96">
        <v>0.95584833999999996</v>
      </c>
      <c r="AA53" s="60">
        <v>0.95719071</v>
      </c>
      <c r="AB53" s="60">
        <v>6.1697330000000002E-2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6" t="s">
        <v>74</v>
      </c>
      <c r="AM53" s="119">
        <f t="shared" si="4"/>
        <v>0.58476499999999731</v>
      </c>
      <c r="AN53" s="95">
        <f t="shared" si="5"/>
        <v>1.2031229999999979</v>
      </c>
      <c r="AO53" s="95">
        <f t="shared" si="6"/>
        <v>9.9399999999860711E-6</v>
      </c>
      <c r="AP53" s="95">
        <f t="shared" si="7"/>
        <v>1.8620200000000198E-3</v>
      </c>
      <c r="AQ53" s="120">
        <f t="shared" si="8"/>
        <v>-9.3019350000000042E-3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33</v>
      </c>
      <c r="D54" s="186"/>
      <c r="E54" s="56"/>
      <c r="F54" s="187">
        <v>30.530988000000001</v>
      </c>
      <c r="G54" s="187">
        <v>34.937432999999999</v>
      </c>
      <c r="H54" s="187">
        <v>0.97325293000000002</v>
      </c>
      <c r="I54" s="62">
        <v>0.97250000999999997</v>
      </c>
      <c r="J54" s="62">
        <v>4.5914903E-2</v>
      </c>
      <c r="K54" s="188"/>
      <c r="L54" s="258"/>
      <c r="M54" s="258"/>
      <c r="N54" s="56"/>
      <c r="O54" s="28"/>
      <c r="P54" s="56"/>
      <c r="Q54" s="28"/>
      <c r="R54" s="132"/>
      <c r="S54" s="213"/>
      <c r="T54" s="294"/>
      <c r="U54" s="27" t="s">
        <v>33</v>
      </c>
      <c r="V54" s="186"/>
      <c r="W54" s="56"/>
      <c r="X54" s="187">
        <v>31.587254000000001</v>
      </c>
      <c r="Y54" s="187">
        <v>36.211596999999998</v>
      </c>
      <c r="Z54" s="187">
        <v>0.97352932999999997</v>
      </c>
      <c r="AA54" s="62">
        <v>0.97463756000000001</v>
      </c>
      <c r="AB54" s="62">
        <v>3.7437103999999999E-2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4"/>
      <c r="AM54" s="86">
        <f t="shared" si="4"/>
        <v>1.0562660000000008</v>
      </c>
      <c r="AN54" s="121">
        <f t="shared" si="5"/>
        <v>1.274163999999999</v>
      </c>
      <c r="AO54" s="121">
        <f t="shared" si="6"/>
        <v>2.7639999999995446E-4</v>
      </c>
      <c r="AP54" s="121">
        <f t="shared" si="7"/>
        <v>2.1375500000000436E-3</v>
      </c>
      <c r="AQ54" s="87">
        <f t="shared" si="8"/>
        <v>-8.4777990000000011E-3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34</v>
      </c>
      <c r="D55" s="186"/>
      <c r="E55" s="56"/>
      <c r="F55" s="187">
        <v>34.998080000000002</v>
      </c>
      <c r="G55" s="187">
        <v>39.028804000000001</v>
      </c>
      <c r="H55" s="187">
        <v>0.98639279999999996</v>
      </c>
      <c r="I55" s="62">
        <v>0.98982819</v>
      </c>
      <c r="J55" s="62">
        <v>2.7893589999999999E-2</v>
      </c>
      <c r="K55" s="188"/>
      <c r="L55" s="258"/>
      <c r="M55" s="258"/>
      <c r="N55" s="56"/>
      <c r="O55" s="28"/>
      <c r="P55" s="56"/>
      <c r="Q55" s="28"/>
      <c r="R55" s="132"/>
      <c r="S55" s="213"/>
      <c r="T55" s="294"/>
      <c r="U55" s="27" t="s">
        <v>34</v>
      </c>
      <c r="V55" s="186"/>
      <c r="W55" s="56"/>
      <c r="X55" s="187">
        <v>37.004697</v>
      </c>
      <c r="Y55" s="187">
        <v>40.570399000000002</v>
      </c>
      <c r="Z55" s="187">
        <v>0.98683852999999999</v>
      </c>
      <c r="AA55" s="62">
        <v>0.99032933000000001</v>
      </c>
      <c r="AB55" s="62">
        <v>1.9554423000000001E-2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4"/>
      <c r="AM55" s="86">
        <f t="shared" si="4"/>
        <v>2.0066169999999985</v>
      </c>
      <c r="AN55" s="121">
        <f t="shared" si="5"/>
        <v>1.5415950000000009</v>
      </c>
      <c r="AO55" s="121">
        <f t="shared" si="6"/>
        <v>4.4573000000003304E-4</v>
      </c>
      <c r="AP55" s="121">
        <f t="shared" si="7"/>
        <v>5.0114000000001102E-4</v>
      </c>
      <c r="AQ55" s="87">
        <f t="shared" si="8"/>
        <v>-8.339166999999998E-3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36</v>
      </c>
      <c r="D56" s="186"/>
      <c r="E56" s="56"/>
      <c r="F56" s="187">
        <v>37.246054999999998</v>
      </c>
      <c r="G56" s="187">
        <v>41.292461000000003</v>
      </c>
      <c r="H56" s="187">
        <v>0.99092712000000005</v>
      </c>
      <c r="I56" s="62">
        <v>0.99482802000000004</v>
      </c>
      <c r="J56" s="62">
        <v>2.0621028E-2</v>
      </c>
      <c r="K56" s="188"/>
      <c r="L56" s="258"/>
      <c r="M56" s="258"/>
      <c r="N56" s="56"/>
      <c r="O56" s="28"/>
      <c r="P56" s="56"/>
      <c r="Q56" s="28"/>
      <c r="R56" s="132"/>
      <c r="S56" s="213"/>
      <c r="T56" s="294"/>
      <c r="U56" s="27" t="s">
        <v>36</v>
      </c>
      <c r="V56" s="186"/>
      <c r="W56" s="56"/>
      <c r="X56" s="187">
        <v>40.128812000000003</v>
      </c>
      <c r="Y56" s="187">
        <v>43.434820999999999</v>
      </c>
      <c r="Z56" s="187">
        <v>0.99141992000000001</v>
      </c>
      <c r="AA56" s="62">
        <v>0.99582603000000003</v>
      </c>
      <c r="AB56" s="62">
        <v>1.2627189E-2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4"/>
      <c r="AM56" s="86">
        <f t="shared" si="4"/>
        <v>2.8827570000000051</v>
      </c>
      <c r="AN56" s="121">
        <f t="shared" si="5"/>
        <v>2.1423599999999965</v>
      </c>
      <c r="AO56" s="121">
        <f t="shared" si="6"/>
        <v>4.9279999999995994E-4</v>
      </c>
      <c r="AP56" s="121">
        <f t="shared" si="7"/>
        <v>9.9800999999999362E-4</v>
      </c>
      <c r="AQ56" s="87">
        <f t="shared" si="8"/>
        <v>-7.9938389999999991E-3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94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4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75</v>
      </c>
      <c r="C58" s="25" t="s">
        <v>32</v>
      </c>
      <c r="D58" s="39"/>
      <c r="E58" s="55"/>
      <c r="F58" s="96">
        <v>27.012287000000001</v>
      </c>
      <c r="G58" s="96">
        <v>32.124192000000001</v>
      </c>
      <c r="H58" s="96">
        <v>0.95700397999999998</v>
      </c>
      <c r="I58" s="60">
        <v>0.95444472000000002</v>
      </c>
      <c r="J58" s="60">
        <v>7.3474129999999999E-2</v>
      </c>
      <c r="K58" s="61"/>
      <c r="L58" s="257"/>
      <c r="M58" s="257"/>
      <c r="N58" s="55"/>
      <c r="O58" s="26"/>
      <c r="P58" s="55"/>
      <c r="Q58" s="26"/>
      <c r="R58" s="131"/>
      <c r="S58" s="213"/>
      <c r="T58" s="296" t="s">
        <v>75</v>
      </c>
      <c r="U58" s="25" t="s">
        <v>32</v>
      </c>
      <c r="V58" s="39"/>
      <c r="W58" s="55"/>
      <c r="X58" s="96">
        <v>27.399657999999999</v>
      </c>
      <c r="Y58" s="96">
        <v>33.657277000000001</v>
      </c>
      <c r="Z58" s="96">
        <v>0.95702838000000001</v>
      </c>
      <c r="AA58" s="60">
        <v>0.95528612999999996</v>
      </c>
      <c r="AB58" s="60">
        <v>6.1045664999999999E-2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6" t="s">
        <v>75</v>
      </c>
      <c r="AM58" s="119">
        <f t="shared" si="4"/>
        <v>0.38737099999999813</v>
      </c>
      <c r="AN58" s="95">
        <f t="shared" si="5"/>
        <v>1.5330849999999998</v>
      </c>
      <c r="AO58" s="95">
        <f t="shared" si="6"/>
        <v>2.4400000000035504E-5</v>
      </c>
      <c r="AP58" s="95">
        <f t="shared" si="7"/>
        <v>8.4140999999993138E-4</v>
      </c>
      <c r="AQ58" s="120">
        <f t="shared" si="8"/>
        <v>-1.2428465E-2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33</v>
      </c>
      <c r="D59" s="186"/>
      <c r="E59" s="56"/>
      <c r="F59" s="187">
        <v>30.868117000000002</v>
      </c>
      <c r="G59" s="187">
        <v>35.400036999999998</v>
      </c>
      <c r="H59" s="187">
        <v>0.97574090000000002</v>
      </c>
      <c r="I59" s="62">
        <v>0.97443672000000003</v>
      </c>
      <c r="J59" s="62">
        <v>4.3566510000000003E-2</v>
      </c>
      <c r="K59" s="188"/>
      <c r="L59" s="258"/>
      <c r="M59" s="258"/>
      <c r="N59" s="56"/>
      <c r="O59" s="28"/>
      <c r="P59" s="56"/>
      <c r="Q59" s="28"/>
      <c r="R59" s="132"/>
      <c r="S59" s="213"/>
      <c r="T59" s="294"/>
      <c r="U59" s="27" t="s">
        <v>33</v>
      </c>
      <c r="V59" s="186"/>
      <c r="W59" s="56"/>
      <c r="X59" s="187">
        <v>32.093058999999997</v>
      </c>
      <c r="Y59" s="187">
        <v>37.004007000000001</v>
      </c>
      <c r="Z59" s="187">
        <v>0.97597171000000005</v>
      </c>
      <c r="AA59" s="62">
        <v>0.97646060999999995</v>
      </c>
      <c r="AB59" s="62">
        <v>3.2946873000000002E-2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4"/>
      <c r="AM59" s="86">
        <f t="shared" si="4"/>
        <v>1.2249419999999951</v>
      </c>
      <c r="AN59" s="121">
        <f t="shared" si="5"/>
        <v>1.6039700000000039</v>
      </c>
      <c r="AO59" s="121">
        <f t="shared" si="6"/>
        <v>2.3081000000002572E-4</v>
      </c>
      <c r="AP59" s="121">
        <f t="shared" si="7"/>
        <v>2.0238899999999171E-3</v>
      </c>
      <c r="AQ59" s="87">
        <f t="shared" si="8"/>
        <v>-1.0619637000000001E-2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34</v>
      </c>
      <c r="D60" s="186"/>
      <c r="E60" s="56"/>
      <c r="F60" s="187">
        <v>35.182782000000003</v>
      </c>
      <c r="G60" s="187">
        <v>39.296349999999997</v>
      </c>
      <c r="H60" s="187">
        <v>0.98817484</v>
      </c>
      <c r="I60" s="62">
        <v>0.99053599999999997</v>
      </c>
      <c r="J60" s="62">
        <v>2.4540356999999999E-2</v>
      </c>
      <c r="K60" s="188"/>
      <c r="L60" s="258"/>
      <c r="M60" s="258"/>
      <c r="N60" s="56"/>
      <c r="O60" s="28"/>
      <c r="P60" s="56"/>
      <c r="Q60" s="28"/>
      <c r="R60" s="132"/>
      <c r="S60" s="213"/>
      <c r="T60" s="294"/>
      <c r="U60" s="27" t="s">
        <v>34</v>
      </c>
      <c r="V60" s="186"/>
      <c r="W60" s="56"/>
      <c r="X60" s="187">
        <v>37.535730999999998</v>
      </c>
      <c r="Y60" s="187">
        <v>41.163716999999998</v>
      </c>
      <c r="Z60" s="187">
        <v>0.98860166000000005</v>
      </c>
      <c r="AA60" s="62">
        <v>0.99151654</v>
      </c>
      <c r="AB60" s="62">
        <v>1.5603076E-2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4"/>
      <c r="AM60" s="86">
        <f t="shared" si="4"/>
        <v>2.3529489999999953</v>
      </c>
      <c r="AN60" s="121">
        <f t="shared" si="5"/>
        <v>1.8673670000000016</v>
      </c>
      <c r="AO60" s="121">
        <f t="shared" si="6"/>
        <v>4.2682000000004994E-4</v>
      </c>
      <c r="AP60" s="121">
        <f t="shared" si="7"/>
        <v>9.8054000000002972E-4</v>
      </c>
      <c r="AQ60" s="87">
        <f t="shared" si="8"/>
        <v>-8.9372809999999983E-3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36</v>
      </c>
      <c r="D61" s="186"/>
      <c r="E61" s="56"/>
      <c r="F61" s="187">
        <v>37.745325000000001</v>
      </c>
      <c r="G61" s="187">
        <v>41.852857999999998</v>
      </c>
      <c r="H61" s="187">
        <v>0.99245306</v>
      </c>
      <c r="I61" s="62">
        <v>0.99554511999999995</v>
      </c>
      <c r="J61" s="62">
        <v>1.7704204000000001E-2</v>
      </c>
      <c r="K61" s="188"/>
      <c r="L61" s="258"/>
      <c r="M61" s="258"/>
      <c r="N61" s="56"/>
      <c r="O61" s="28"/>
      <c r="P61" s="56"/>
      <c r="Q61" s="28"/>
      <c r="R61" s="132"/>
      <c r="S61" s="213"/>
      <c r="T61" s="294"/>
      <c r="U61" s="27" t="s">
        <v>36</v>
      </c>
      <c r="V61" s="186"/>
      <c r="W61" s="56"/>
      <c r="X61" s="187">
        <v>41.073579000000002</v>
      </c>
      <c r="Y61" s="187">
        <v>44.360595000000004</v>
      </c>
      <c r="Z61" s="187">
        <v>0.99292701000000005</v>
      </c>
      <c r="AA61" s="62">
        <v>0.99637049</v>
      </c>
      <c r="AB61" s="62">
        <v>8.6153970000000003E-3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4"/>
      <c r="AM61" s="86">
        <f t="shared" si="4"/>
        <v>3.3282540000000012</v>
      </c>
      <c r="AN61" s="121">
        <f t="shared" si="5"/>
        <v>2.5077370000000059</v>
      </c>
      <c r="AO61" s="121">
        <f t="shared" si="6"/>
        <v>4.7395000000005627E-4</v>
      </c>
      <c r="AP61" s="121">
        <f t="shared" si="7"/>
        <v>8.2537000000004745E-4</v>
      </c>
      <c r="AQ61" s="87">
        <f t="shared" si="8"/>
        <v>-9.0888070000000008E-3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94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4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76</v>
      </c>
      <c r="C63" s="25" t="s">
        <v>32</v>
      </c>
      <c r="D63" s="39"/>
      <c r="E63" s="55"/>
      <c r="F63" s="96">
        <v>27.137376</v>
      </c>
      <c r="G63" s="96">
        <v>32.321969000000003</v>
      </c>
      <c r="H63" s="96">
        <v>0.95797502999999995</v>
      </c>
      <c r="I63" s="60">
        <v>0.95354718000000005</v>
      </c>
      <c r="J63" s="60">
        <v>6.7230395999999998E-2</v>
      </c>
      <c r="K63" s="61"/>
      <c r="L63" s="257"/>
      <c r="M63" s="257"/>
      <c r="N63" s="55"/>
      <c r="O63" s="26"/>
      <c r="P63" s="55"/>
      <c r="Q63" s="26"/>
      <c r="R63" s="131"/>
      <c r="S63" s="213"/>
      <c r="T63" s="296" t="s">
        <v>76</v>
      </c>
      <c r="U63" s="25" t="s">
        <v>32</v>
      </c>
      <c r="V63" s="39"/>
      <c r="W63" s="55"/>
      <c r="X63" s="96">
        <v>27.614546000000001</v>
      </c>
      <c r="Y63" s="96">
        <v>33.826484999999998</v>
      </c>
      <c r="Z63" s="96">
        <v>0.95807253000000003</v>
      </c>
      <c r="AA63" s="60">
        <v>0.95478200000000002</v>
      </c>
      <c r="AB63" s="60">
        <v>5.6023770000000001E-2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6" t="s">
        <v>76</v>
      </c>
      <c r="AM63" s="119">
        <f t="shared" si="4"/>
        <v>0.47717000000000098</v>
      </c>
      <c r="AN63" s="95">
        <f t="shared" si="5"/>
        <v>1.5045159999999953</v>
      </c>
      <c r="AO63" s="95">
        <f t="shared" si="6"/>
        <v>9.7500000000083631E-5</v>
      </c>
      <c r="AP63" s="95">
        <f t="shared" si="7"/>
        <v>1.2348199999999698E-3</v>
      </c>
      <c r="AQ63" s="120">
        <f t="shared" si="8"/>
        <v>-1.1206625999999997E-2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33</v>
      </c>
      <c r="D64" s="186"/>
      <c r="E64" s="56"/>
      <c r="F64" s="187">
        <v>30.758869000000001</v>
      </c>
      <c r="G64" s="187">
        <v>35.35004</v>
      </c>
      <c r="H64" s="187">
        <v>0.97553888</v>
      </c>
      <c r="I64" s="62">
        <v>0.97137185999999998</v>
      </c>
      <c r="J64" s="62">
        <v>4.1667514000000003E-2</v>
      </c>
      <c r="K64" s="188"/>
      <c r="L64" s="258"/>
      <c r="M64" s="258"/>
      <c r="N64" s="56"/>
      <c r="O64" s="28"/>
      <c r="P64" s="56"/>
      <c r="Q64" s="28"/>
      <c r="R64" s="132"/>
      <c r="S64" s="213"/>
      <c r="T64" s="294"/>
      <c r="U64" s="27" t="s">
        <v>33</v>
      </c>
      <c r="V64" s="186"/>
      <c r="W64" s="56"/>
      <c r="X64" s="187">
        <v>31.930800999999999</v>
      </c>
      <c r="Y64" s="187">
        <v>36.922418</v>
      </c>
      <c r="Z64" s="187">
        <v>0.97586868000000004</v>
      </c>
      <c r="AA64" s="62">
        <v>0.97395167999999999</v>
      </c>
      <c r="AB64" s="62">
        <v>3.1645104E-2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4"/>
      <c r="AM64" s="86">
        <f t="shared" si="4"/>
        <v>1.1719319999999982</v>
      </c>
      <c r="AN64" s="121">
        <f t="shared" si="5"/>
        <v>1.5723780000000005</v>
      </c>
      <c r="AO64" s="121">
        <f t="shared" si="6"/>
        <v>3.2980000000004672E-4</v>
      </c>
      <c r="AP64" s="121">
        <f t="shared" si="7"/>
        <v>2.5798200000000104E-3</v>
      </c>
      <c r="AQ64" s="87">
        <f t="shared" si="8"/>
        <v>-1.0022410000000002E-2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34</v>
      </c>
      <c r="D65" s="186"/>
      <c r="E65" s="56"/>
      <c r="F65" s="187">
        <v>35.205810999999997</v>
      </c>
      <c r="G65" s="187">
        <v>39.333272999999998</v>
      </c>
      <c r="H65" s="187">
        <v>0.98807294000000001</v>
      </c>
      <c r="I65" s="62">
        <v>0.99010114000000005</v>
      </c>
      <c r="J65" s="62">
        <v>2.3819488E-2</v>
      </c>
      <c r="K65" s="188"/>
      <c r="L65" s="258"/>
      <c r="M65" s="258"/>
      <c r="N65" s="56"/>
      <c r="O65" s="28"/>
      <c r="P65" s="56"/>
      <c r="Q65" s="28"/>
      <c r="R65" s="132"/>
      <c r="S65" s="213"/>
      <c r="T65" s="294"/>
      <c r="U65" s="27" t="s">
        <v>34</v>
      </c>
      <c r="V65" s="186"/>
      <c r="W65" s="56"/>
      <c r="X65" s="187">
        <v>37.611848999999999</v>
      </c>
      <c r="Y65" s="187">
        <v>41.229827</v>
      </c>
      <c r="Z65" s="187">
        <v>0.98850976999999995</v>
      </c>
      <c r="AA65" s="62">
        <v>0.99104892</v>
      </c>
      <c r="AB65" s="62">
        <v>1.4864166999999999E-2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4"/>
      <c r="AM65" s="86">
        <f t="shared" si="4"/>
        <v>2.4060380000000023</v>
      </c>
      <c r="AN65" s="121">
        <f t="shared" si="5"/>
        <v>1.8965540000000018</v>
      </c>
      <c r="AO65" s="121">
        <f t="shared" si="6"/>
        <v>4.3682999999994365E-4</v>
      </c>
      <c r="AP65" s="121">
        <f t="shared" si="7"/>
        <v>9.4777999999995366E-4</v>
      </c>
      <c r="AQ65" s="87">
        <f t="shared" si="8"/>
        <v>-8.9553210000000005E-3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36</v>
      </c>
      <c r="D66" s="186"/>
      <c r="E66" s="56"/>
      <c r="F66" s="187">
        <v>37.704877000000003</v>
      </c>
      <c r="G66" s="187">
        <v>41.817756000000003</v>
      </c>
      <c r="H66" s="187">
        <v>0.99227365999999995</v>
      </c>
      <c r="I66" s="62">
        <v>0.99524679000000005</v>
      </c>
      <c r="J66" s="62">
        <v>1.7416693E-2</v>
      </c>
      <c r="K66" s="188"/>
      <c r="L66" s="258"/>
      <c r="M66" s="258"/>
      <c r="N66" s="56"/>
      <c r="O66" s="28"/>
      <c r="P66" s="56"/>
      <c r="Q66" s="28"/>
      <c r="R66" s="132"/>
      <c r="S66" s="213"/>
      <c r="T66" s="294"/>
      <c r="U66" s="27" t="s">
        <v>36</v>
      </c>
      <c r="V66" s="186"/>
      <c r="W66" s="56"/>
      <c r="X66" s="187">
        <v>41.094113</v>
      </c>
      <c r="Y66" s="187">
        <v>44.356492000000003</v>
      </c>
      <c r="Z66" s="187">
        <v>0.99275502000000004</v>
      </c>
      <c r="AA66" s="62">
        <v>0.99637907000000003</v>
      </c>
      <c r="AB66" s="62">
        <v>8.3745690000000001E-3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4"/>
      <c r="AM66" s="86">
        <f t="shared" si="4"/>
        <v>3.3892359999999968</v>
      </c>
      <c r="AN66" s="121">
        <f t="shared" si="5"/>
        <v>2.5387360000000001</v>
      </c>
      <c r="AO66" s="121">
        <f t="shared" si="6"/>
        <v>4.8136000000009727E-4</v>
      </c>
      <c r="AP66" s="121">
        <f t="shared" si="7"/>
        <v>1.1322799999999855E-3</v>
      </c>
      <c r="AQ66" s="87">
        <f t="shared" si="8"/>
        <v>-9.0421240000000003E-3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94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4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77</v>
      </c>
      <c r="C68" s="25" t="s">
        <v>32</v>
      </c>
      <c r="D68" s="39"/>
      <c r="E68" s="55"/>
      <c r="F68" s="96">
        <v>27.327878999999999</v>
      </c>
      <c r="G68" s="96">
        <v>32.503456</v>
      </c>
      <c r="H68" s="96">
        <v>0.95826898000000005</v>
      </c>
      <c r="I68" s="60">
        <v>0.95427331000000004</v>
      </c>
      <c r="J68" s="60">
        <v>6.431444E-2</v>
      </c>
      <c r="K68" s="61"/>
      <c r="L68" s="257"/>
      <c r="M68" s="257"/>
      <c r="N68" s="55"/>
      <c r="O68" s="26"/>
      <c r="P68" s="55"/>
      <c r="Q68" s="26"/>
      <c r="R68" s="131"/>
      <c r="S68" s="213"/>
      <c r="T68" s="296" t="s">
        <v>77</v>
      </c>
      <c r="U68" s="25" t="s">
        <v>32</v>
      </c>
      <c r="V68" s="39"/>
      <c r="W68" s="55"/>
      <c r="X68" s="96">
        <v>27.856515000000002</v>
      </c>
      <c r="Y68" s="96">
        <v>33.960962000000002</v>
      </c>
      <c r="Z68" s="96">
        <v>0.95830406999999995</v>
      </c>
      <c r="AA68" s="60">
        <v>0.95528440999999997</v>
      </c>
      <c r="AB68" s="60">
        <v>5.3985736999999999E-2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6" t="s">
        <v>77</v>
      </c>
      <c r="AM68" s="119">
        <f t="shared" si="4"/>
        <v>0.52863600000000233</v>
      </c>
      <c r="AN68" s="95">
        <f t="shared" si="5"/>
        <v>1.4575060000000022</v>
      </c>
      <c r="AO68" s="95">
        <f t="shared" si="6"/>
        <v>3.5089999999904364E-5</v>
      </c>
      <c r="AP68" s="95">
        <f t="shared" si="7"/>
        <v>1.0110999999999315E-3</v>
      </c>
      <c r="AQ68" s="120">
        <f t="shared" si="8"/>
        <v>-1.0328703000000002E-2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33</v>
      </c>
      <c r="D69" s="186"/>
      <c r="E69" s="56"/>
      <c r="F69" s="187">
        <v>30.843437999999999</v>
      </c>
      <c r="G69" s="187">
        <v>35.440725999999998</v>
      </c>
      <c r="H69" s="187">
        <v>0.97520287999999999</v>
      </c>
      <c r="I69" s="62">
        <v>0.97084974999999996</v>
      </c>
      <c r="J69" s="62">
        <v>4.0503890000000001E-2</v>
      </c>
      <c r="K69" s="188"/>
      <c r="L69" s="258"/>
      <c r="M69" s="258"/>
      <c r="N69" s="56"/>
      <c r="O69" s="28"/>
      <c r="P69" s="56"/>
      <c r="Q69" s="28"/>
      <c r="R69" s="132"/>
      <c r="S69" s="213"/>
      <c r="T69" s="294"/>
      <c r="U69" s="27" t="s">
        <v>33</v>
      </c>
      <c r="V69" s="186"/>
      <c r="W69" s="56"/>
      <c r="X69" s="187">
        <v>31.986478000000002</v>
      </c>
      <c r="Y69" s="187">
        <v>36.967239999999997</v>
      </c>
      <c r="Z69" s="187">
        <v>0.97553716000000001</v>
      </c>
      <c r="AA69" s="62">
        <v>0.97356023000000003</v>
      </c>
      <c r="AB69" s="62">
        <v>3.1133916000000001E-2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4"/>
      <c r="AM69" s="86">
        <f t="shared" si="4"/>
        <v>1.1430400000000027</v>
      </c>
      <c r="AN69" s="121">
        <f t="shared" si="5"/>
        <v>1.5265139999999988</v>
      </c>
      <c r="AO69" s="121">
        <f t="shared" si="6"/>
        <v>3.3428000000002012E-4</v>
      </c>
      <c r="AP69" s="121">
        <f t="shared" si="7"/>
        <v>2.7104800000000706E-3</v>
      </c>
      <c r="AQ69" s="87">
        <f t="shared" si="8"/>
        <v>-9.3699739999999997E-3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34</v>
      </c>
      <c r="D70" s="186"/>
      <c r="E70" s="56"/>
      <c r="F70" s="187">
        <v>35.230528999999997</v>
      </c>
      <c r="G70" s="187">
        <v>39.347735</v>
      </c>
      <c r="H70" s="187">
        <v>0.98786664999999996</v>
      </c>
      <c r="I70" s="62">
        <v>0.98963652999999996</v>
      </c>
      <c r="J70" s="62">
        <v>2.3406100999999999E-2</v>
      </c>
      <c r="K70" s="188"/>
      <c r="L70" s="258"/>
      <c r="M70" s="258"/>
      <c r="N70" s="56"/>
      <c r="O70" s="28"/>
      <c r="P70" s="56"/>
      <c r="Q70" s="28"/>
      <c r="R70" s="132"/>
      <c r="S70" s="213"/>
      <c r="T70" s="294"/>
      <c r="U70" s="27" t="s">
        <v>34</v>
      </c>
      <c r="V70" s="186"/>
      <c r="W70" s="56"/>
      <c r="X70" s="187">
        <v>37.562460999999999</v>
      </c>
      <c r="Y70" s="187">
        <v>41.186318999999997</v>
      </c>
      <c r="Z70" s="187">
        <v>0.98828495999999999</v>
      </c>
      <c r="AA70" s="62">
        <v>0.99041931000000005</v>
      </c>
      <c r="AB70" s="62">
        <v>1.4686711E-2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4"/>
      <c r="AM70" s="86">
        <f t="shared" si="4"/>
        <v>2.3319320000000019</v>
      </c>
      <c r="AN70" s="121">
        <f t="shared" si="5"/>
        <v>1.8385839999999973</v>
      </c>
      <c r="AO70" s="121">
        <f t="shared" si="6"/>
        <v>4.1831000000003282E-4</v>
      </c>
      <c r="AP70" s="121">
        <f t="shared" si="7"/>
        <v>7.8278000000009396E-4</v>
      </c>
      <c r="AQ70" s="87">
        <f t="shared" si="8"/>
        <v>-8.7193899999999987E-3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36</v>
      </c>
      <c r="D71" s="186"/>
      <c r="E71" s="56"/>
      <c r="F71" s="187">
        <v>37.641143</v>
      </c>
      <c r="G71" s="187">
        <v>41.733491000000001</v>
      </c>
      <c r="H71" s="187">
        <v>0.99211726</v>
      </c>
      <c r="I71" s="62">
        <v>0.99502603000000001</v>
      </c>
      <c r="J71" s="62">
        <v>1.7366163E-2</v>
      </c>
      <c r="K71" s="188"/>
      <c r="L71" s="258"/>
      <c r="M71" s="258"/>
      <c r="N71" s="56"/>
      <c r="O71" s="28"/>
      <c r="P71" s="56"/>
      <c r="Q71" s="28"/>
      <c r="R71" s="132"/>
      <c r="S71" s="213"/>
      <c r="T71" s="294"/>
      <c r="U71" s="27" t="s">
        <v>36</v>
      </c>
      <c r="V71" s="186"/>
      <c r="W71" s="56"/>
      <c r="X71" s="187">
        <v>40.915725999999999</v>
      </c>
      <c r="Y71" s="187">
        <v>44.199272000000001</v>
      </c>
      <c r="Z71" s="187">
        <v>0.99258707999999995</v>
      </c>
      <c r="AA71" s="62">
        <v>0.99627854000000005</v>
      </c>
      <c r="AB71" s="62">
        <v>8.6210149999999992E-3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4"/>
      <c r="AM71" s="86">
        <f t="shared" si="4"/>
        <v>3.2745829999999998</v>
      </c>
      <c r="AN71" s="121">
        <f t="shared" si="5"/>
        <v>2.4657809999999998</v>
      </c>
      <c r="AO71" s="121">
        <f t="shared" si="6"/>
        <v>4.6981999999995416E-4</v>
      </c>
      <c r="AP71" s="121">
        <f t="shared" si="7"/>
        <v>1.25251000000004E-3</v>
      </c>
      <c r="AQ71" s="87">
        <f t="shared" si="8"/>
        <v>-8.7451480000000012E-3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94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4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78</v>
      </c>
      <c r="C73" s="25" t="s">
        <v>32</v>
      </c>
      <c r="D73" s="39"/>
      <c r="E73" s="55"/>
      <c r="F73" s="96">
        <v>27.361689999999999</v>
      </c>
      <c r="G73" s="96">
        <v>32.509808</v>
      </c>
      <c r="H73" s="96">
        <v>0.95836692000000001</v>
      </c>
      <c r="I73" s="60">
        <v>0.95337596000000002</v>
      </c>
      <c r="J73" s="60">
        <v>6.4451069999999999E-2</v>
      </c>
      <c r="K73" s="61"/>
      <c r="L73" s="257"/>
      <c r="M73" s="257"/>
      <c r="N73" s="55"/>
      <c r="O73" s="26"/>
      <c r="P73" s="55"/>
      <c r="Q73" s="26"/>
      <c r="R73" s="131"/>
      <c r="S73" s="213"/>
      <c r="T73" s="296" t="s">
        <v>78</v>
      </c>
      <c r="U73" s="25" t="s">
        <v>32</v>
      </c>
      <c r="V73" s="39"/>
      <c r="W73" s="55"/>
      <c r="X73" s="96">
        <v>27.901133999999999</v>
      </c>
      <c r="Y73" s="96">
        <v>33.947063</v>
      </c>
      <c r="Z73" s="96">
        <v>0.95836737000000005</v>
      </c>
      <c r="AA73" s="60">
        <v>0.95532393000000004</v>
      </c>
      <c r="AB73" s="60">
        <v>5.4242723E-2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6" t="s">
        <v>78</v>
      </c>
      <c r="AM73" s="119">
        <f t="shared" si="4"/>
        <v>0.53944399999999959</v>
      </c>
      <c r="AN73" s="95">
        <f t="shared" si="5"/>
        <v>1.4372550000000004</v>
      </c>
      <c r="AO73" s="95">
        <f t="shared" si="6"/>
        <v>4.5000000004069562E-7</v>
      </c>
      <c r="AP73" s="95">
        <f t="shared" si="7"/>
        <v>1.9479700000000211E-3</v>
      </c>
      <c r="AQ73" s="120">
        <f t="shared" si="8"/>
        <v>-1.0208347E-2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33</v>
      </c>
      <c r="D74" s="186"/>
      <c r="E74" s="56"/>
      <c r="F74" s="187">
        <v>30.837624999999999</v>
      </c>
      <c r="G74" s="187">
        <v>35.406337999999998</v>
      </c>
      <c r="H74" s="187">
        <v>0.97501198</v>
      </c>
      <c r="I74" s="62">
        <v>0.97079963999999996</v>
      </c>
      <c r="J74" s="62">
        <v>4.0637887999999997E-2</v>
      </c>
      <c r="K74" s="188"/>
      <c r="L74" s="258"/>
      <c r="M74" s="258"/>
      <c r="N74" s="56"/>
      <c r="O74" s="28"/>
      <c r="P74" s="56"/>
      <c r="Q74" s="28"/>
      <c r="R74" s="132"/>
      <c r="S74" s="213"/>
      <c r="T74" s="294"/>
      <c r="U74" s="27" t="s">
        <v>33</v>
      </c>
      <c r="V74" s="186"/>
      <c r="W74" s="56"/>
      <c r="X74" s="187">
        <v>31.966616999999999</v>
      </c>
      <c r="Y74" s="187">
        <v>36.930435000000003</v>
      </c>
      <c r="Z74" s="187">
        <v>0.97531752000000005</v>
      </c>
      <c r="AA74" s="62">
        <v>0.97347581000000005</v>
      </c>
      <c r="AB74" s="62">
        <v>3.1519885999999997E-2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4"/>
      <c r="AM74" s="86">
        <f t="shared" si="4"/>
        <v>1.1289920000000002</v>
      </c>
      <c r="AN74" s="121">
        <f t="shared" si="5"/>
        <v>1.5240970000000047</v>
      </c>
      <c r="AO74" s="121">
        <f t="shared" si="6"/>
        <v>3.0554000000004855E-4</v>
      </c>
      <c r="AP74" s="121">
        <f t="shared" si="7"/>
        <v>2.6761700000000888E-3</v>
      </c>
      <c r="AQ74" s="87">
        <f t="shared" si="8"/>
        <v>-9.1180020000000001E-3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34</v>
      </c>
      <c r="D75" s="186"/>
      <c r="E75" s="56"/>
      <c r="F75" s="187">
        <v>35.252927</v>
      </c>
      <c r="G75" s="187">
        <v>39.36403</v>
      </c>
      <c r="H75" s="187">
        <v>0.98775358999999996</v>
      </c>
      <c r="I75" s="62">
        <v>0.98959847999999995</v>
      </c>
      <c r="J75" s="62">
        <v>2.3675129E-2</v>
      </c>
      <c r="K75" s="188"/>
      <c r="L75" s="258"/>
      <c r="M75" s="258"/>
      <c r="N75" s="56"/>
      <c r="O75" s="28"/>
      <c r="P75" s="56"/>
      <c r="Q75" s="28"/>
      <c r="R75" s="132"/>
      <c r="S75" s="213"/>
      <c r="T75" s="294"/>
      <c r="U75" s="27" t="s">
        <v>34</v>
      </c>
      <c r="V75" s="186"/>
      <c r="W75" s="56"/>
      <c r="X75" s="187">
        <v>37.548020000000001</v>
      </c>
      <c r="Y75" s="187">
        <v>41.186290999999997</v>
      </c>
      <c r="Z75" s="187">
        <v>0.98817586000000002</v>
      </c>
      <c r="AA75" s="62">
        <v>0.99033406999999996</v>
      </c>
      <c r="AB75" s="62">
        <v>1.5194044E-2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4"/>
      <c r="AM75" s="86">
        <f t="shared" si="4"/>
        <v>2.2950930000000014</v>
      </c>
      <c r="AN75" s="121">
        <f t="shared" si="5"/>
        <v>1.8222609999999975</v>
      </c>
      <c r="AO75" s="121">
        <f t="shared" si="6"/>
        <v>4.2227000000005788E-4</v>
      </c>
      <c r="AP75" s="121">
        <f t="shared" si="7"/>
        <v>7.3559000000000818E-4</v>
      </c>
      <c r="AQ75" s="87">
        <f t="shared" si="8"/>
        <v>-8.4810849999999993E-3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36</v>
      </c>
      <c r="D76" s="186"/>
      <c r="E76" s="56"/>
      <c r="F76" s="187">
        <v>37.625314000000003</v>
      </c>
      <c r="G76" s="187">
        <v>41.705939999999998</v>
      </c>
      <c r="H76" s="187">
        <v>0.99200820999999995</v>
      </c>
      <c r="I76" s="62">
        <v>0.99506746000000001</v>
      </c>
      <c r="J76" s="62">
        <v>1.7644739E-2</v>
      </c>
      <c r="K76" s="188"/>
      <c r="L76" s="258"/>
      <c r="M76" s="258"/>
      <c r="N76" s="56"/>
      <c r="O76" s="28"/>
      <c r="P76" s="56"/>
      <c r="Q76" s="28"/>
      <c r="R76" s="132"/>
      <c r="S76" s="213"/>
      <c r="T76" s="294"/>
      <c r="U76" s="27" t="s">
        <v>36</v>
      </c>
      <c r="V76" s="186"/>
      <c r="W76" s="56"/>
      <c r="X76" s="187">
        <v>40.865262000000001</v>
      </c>
      <c r="Y76" s="187">
        <v>44.157780000000002</v>
      </c>
      <c r="Z76" s="187">
        <v>0.99247998000000004</v>
      </c>
      <c r="AA76" s="62">
        <v>0.99624137000000001</v>
      </c>
      <c r="AB76" s="62">
        <v>9.0849090000000004E-3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4"/>
      <c r="AM76" s="86">
        <f t="shared" si="4"/>
        <v>3.2399479999999983</v>
      </c>
      <c r="AN76" s="121">
        <f t="shared" si="5"/>
        <v>2.4518400000000042</v>
      </c>
      <c r="AO76" s="121">
        <f t="shared" si="6"/>
        <v>4.717700000000935E-4</v>
      </c>
      <c r="AP76" s="121">
        <f t="shared" si="7"/>
        <v>1.1739100000000002E-3</v>
      </c>
      <c r="AQ76" s="87">
        <f t="shared" si="8"/>
        <v>-8.5598299999999992E-3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94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4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79</v>
      </c>
      <c r="C78" s="25" t="s">
        <v>32</v>
      </c>
      <c r="D78" s="39"/>
      <c r="E78" s="55"/>
      <c r="F78" s="96">
        <v>27.403775</v>
      </c>
      <c r="G78" s="96">
        <v>32.455689999999997</v>
      </c>
      <c r="H78" s="96">
        <v>0.95636569000000005</v>
      </c>
      <c r="I78" s="60">
        <v>0.95394086</v>
      </c>
      <c r="J78" s="60">
        <v>6.8344180000000004E-2</v>
      </c>
      <c r="K78" s="61"/>
      <c r="L78" s="257"/>
      <c r="M78" s="257"/>
      <c r="N78" s="55"/>
      <c r="O78" s="26"/>
      <c r="P78" s="55"/>
      <c r="Q78" s="26"/>
      <c r="R78" s="131"/>
      <c r="S78" s="213"/>
      <c r="T78" s="296" t="s">
        <v>79</v>
      </c>
      <c r="U78" s="25" t="s">
        <v>32</v>
      </c>
      <c r="V78" s="39"/>
      <c r="W78" s="55"/>
      <c r="X78" s="96">
        <v>27.950716</v>
      </c>
      <c r="Y78" s="96">
        <v>33.752189000000001</v>
      </c>
      <c r="Z78" s="96">
        <v>0.95639929999999995</v>
      </c>
      <c r="AA78" s="60">
        <v>0.95601539999999996</v>
      </c>
      <c r="AB78" s="60">
        <v>5.8775439999999998E-2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6" t="s">
        <v>79</v>
      </c>
      <c r="AM78" s="119">
        <f t="shared" si="4"/>
        <v>0.54694100000000034</v>
      </c>
      <c r="AN78" s="95">
        <f t="shared" si="5"/>
        <v>1.2964990000000043</v>
      </c>
      <c r="AO78" s="95">
        <f t="shared" si="6"/>
        <v>3.3609999999906215E-5</v>
      </c>
      <c r="AP78" s="95">
        <f t="shared" si="7"/>
        <v>2.0745399999999581E-3</v>
      </c>
      <c r="AQ78" s="120">
        <f t="shared" si="8"/>
        <v>-9.5687400000000061E-3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33</v>
      </c>
      <c r="D79" s="186"/>
      <c r="E79" s="56"/>
      <c r="F79" s="187">
        <v>30.768685000000001</v>
      </c>
      <c r="G79" s="187">
        <v>35.273578999999998</v>
      </c>
      <c r="H79" s="187">
        <v>0.97366162999999994</v>
      </c>
      <c r="I79" s="62">
        <v>0.97171152000000005</v>
      </c>
      <c r="J79" s="62">
        <v>4.4100344E-2</v>
      </c>
      <c r="K79" s="188"/>
      <c r="L79" s="258"/>
      <c r="M79" s="258"/>
      <c r="N79" s="56"/>
      <c r="O79" s="28"/>
      <c r="P79" s="56"/>
      <c r="Q79" s="28"/>
      <c r="R79" s="132"/>
      <c r="S79" s="213"/>
      <c r="T79" s="294"/>
      <c r="U79" s="27" t="s">
        <v>33</v>
      </c>
      <c r="V79" s="186"/>
      <c r="W79" s="56"/>
      <c r="X79" s="187">
        <v>31.842296000000001</v>
      </c>
      <c r="Y79" s="187">
        <v>36.649228000000001</v>
      </c>
      <c r="Z79" s="187">
        <v>0.97399535000000004</v>
      </c>
      <c r="AA79" s="62">
        <v>0.97418956999999995</v>
      </c>
      <c r="AB79" s="62">
        <v>3.5170595999999998E-2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4"/>
      <c r="AM79" s="86">
        <f t="shared" si="4"/>
        <v>1.0736109999999996</v>
      </c>
      <c r="AN79" s="121">
        <f t="shared" si="5"/>
        <v>1.3756490000000028</v>
      </c>
      <c r="AO79" s="121">
        <f t="shared" si="6"/>
        <v>3.3372000000009283E-4</v>
      </c>
      <c r="AP79" s="121">
        <f t="shared" si="7"/>
        <v>2.4780499999998984E-3</v>
      </c>
      <c r="AQ79" s="87">
        <f t="shared" si="8"/>
        <v>-8.9297480000000012E-3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34</v>
      </c>
      <c r="D80" s="186"/>
      <c r="E80" s="56"/>
      <c r="F80" s="187">
        <v>35.078491999999997</v>
      </c>
      <c r="G80" s="187">
        <v>39.167636000000002</v>
      </c>
      <c r="H80" s="187">
        <v>0.98669408999999997</v>
      </c>
      <c r="I80" s="62">
        <v>0.98965736999999998</v>
      </c>
      <c r="J80" s="62">
        <v>2.620273E-2</v>
      </c>
      <c r="K80" s="188"/>
      <c r="L80" s="258"/>
      <c r="M80" s="258"/>
      <c r="N80" s="56"/>
      <c r="O80" s="28"/>
      <c r="P80" s="56"/>
      <c r="Q80" s="28"/>
      <c r="R80" s="132"/>
      <c r="S80" s="213"/>
      <c r="T80" s="294"/>
      <c r="U80" s="27" t="s">
        <v>34</v>
      </c>
      <c r="V80" s="186"/>
      <c r="W80" s="56"/>
      <c r="X80" s="187">
        <v>37.187705999999999</v>
      </c>
      <c r="Y80" s="187">
        <v>40.827589000000003</v>
      </c>
      <c r="Z80" s="187">
        <v>0.98711705000000005</v>
      </c>
      <c r="AA80" s="62">
        <v>0.99022001000000004</v>
      </c>
      <c r="AB80" s="62">
        <v>1.7915306999999998E-2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4"/>
      <c r="AM80" s="86">
        <f t="shared" si="4"/>
        <v>2.1092140000000015</v>
      </c>
      <c r="AN80" s="121">
        <f t="shared" si="5"/>
        <v>1.6599530000000016</v>
      </c>
      <c r="AO80" s="121">
        <f t="shared" si="6"/>
        <v>4.2296000000008327E-4</v>
      </c>
      <c r="AP80" s="121">
        <f t="shared" si="7"/>
        <v>5.6264000000005865E-4</v>
      </c>
      <c r="AQ80" s="87">
        <f t="shared" si="8"/>
        <v>-8.2874230000000021E-3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36</v>
      </c>
      <c r="D81" s="186"/>
      <c r="E81" s="56"/>
      <c r="F81" s="187">
        <v>37.358626999999998</v>
      </c>
      <c r="G81" s="187">
        <v>41.399543999999999</v>
      </c>
      <c r="H81" s="187">
        <v>0.99109256000000001</v>
      </c>
      <c r="I81" s="62">
        <v>0.99486598000000004</v>
      </c>
      <c r="J81" s="62">
        <v>1.9955058000000001E-2</v>
      </c>
      <c r="K81" s="188"/>
      <c r="L81" s="258"/>
      <c r="M81" s="258"/>
      <c r="N81" s="56"/>
      <c r="O81" s="28"/>
      <c r="P81" s="56"/>
      <c r="Q81" s="28"/>
      <c r="R81" s="132"/>
      <c r="S81" s="213"/>
      <c r="T81" s="294"/>
      <c r="U81" s="27" t="s">
        <v>36</v>
      </c>
      <c r="V81" s="186"/>
      <c r="W81" s="56"/>
      <c r="X81" s="187">
        <v>40.290266000000003</v>
      </c>
      <c r="Y81" s="187">
        <v>43.635905999999999</v>
      </c>
      <c r="Z81" s="187">
        <v>0.99156414999999998</v>
      </c>
      <c r="AA81" s="62">
        <v>0.99590500000000004</v>
      </c>
      <c r="AB81" s="62">
        <v>1.1675744E-2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4"/>
      <c r="AM81" s="86">
        <f t="shared" si="4"/>
        <v>2.9316390000000041</v>
      </c>
      <c r="AN81" s="121">
        <f t="shared" si="5"/>
        <v>2.2363619999999997</v>
      </c>
      <c r="AO81" s="121">
        <f t="shared" si="6"/>
        <v>4.715899999999662E-4</v>
      </c>
      <c r="AP81" s="121">
        <f t="shared" si="7"/>
        <v>1.0390200000000016E-3</v>
      </c>
      <c r="AQ81" s="87">
        <f t="shared" si="8"/>
        <v>-8.2793140000000012E-3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94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4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80</v>
      </c>
      <c r="C83" s="25" t="s">
        <v>32</v>
      </c>
      <c r="D83" s="39"/>
      <c r="E83" s="55"/>
      <c r="F83" s="96">
        <v>26.961385</v>
      </c>
      <c r="G83" s="96">
        <v>32.117511999999998</v>
      </c>
      <c r="H83" s="96">
        <v>0.95460118999999999</v>
      </c>
      <c r="I83" s="60">
        <v>0.95481811000000005</v>
      </c>
      <c r="J83" s="60">
        <v>7.4997209999999995E-2</v>
      </c>
      <c r="K83" s="61"/>
      <c r="L83" s="257"/>
      <c r="M83" s="257"/>
      <c r="N83" s="55"/>
      <c r="O83" s="26"/>
      <c r="P83" s="55"/>
      <c r="Q83" s="26"/>
      <c r="R83" s="131"/>
      <c r="S83" s="213"/>
      <c r="T83" s="293" t="s">
        <v>80</v>
      </c>
      <c r="U83" s="25" t="s">
        <v>32</v>
      </c>
      <c r="V83" s="39"/>
      <c r="W83" s="55"/>
      <c r="X83" s="96">
        <v>27.529133999999999</v>
      </c>
      <c r="Y83" s="96">
        <v>33.697391000000003</v>
      </c>
      <c r="Z83" s="96">
        <v>0.95471428999999997</v>
      </c>
      <c r="AA83" s="60">
        <v>0.95620158</v>
      </c>
      <c r="AB83" s="60">
        <v>6.1795070000000001E-2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3" t="s">
        <v>80</v>
      </c>
      <c r="AM83" s="119">
        <f t="shared" si="4"/>
        <v>0.56774899999999917</v>
      </c>
      <c r="AN83" s="95">
        <f t="shared" si="5"/>
        <v>1.5798790000000054</v>
      </c>
      <c r="AO83" s="95">
        <f t="shared" si="6"/>
        <v>1.1309999999997711E-4</v>
      </c>
      <c r="AP83" s="95">
        <f t="shared" si="7"/>
        <v>1.3834699999999422E-3</v>
      </c>
      <c r="AQ83" s="120">
        <f t="shared" si="8"/>
        <v>-1.3202139999999994E-2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33</v>
      </c>
      <c r="D84" s="186"/>
      <c r="E84" s="56"/>
      <c r="F84" s="187">
        <v>30.588660999999998</v>
      </c>
      <c r="G84" s="187">
        <v>35.203963999999999</v>
      </c>
      <c r="H84" s="187">
        <v>0.97541040000000001</v>
      </c>
      <c r="I84" s="62">
        <v>0.97388739000000002</v>
      </c>
      <c r="J84" s="62">
        <v>4.3686993E-2</v>
      </c>
      <c r="K84" s="188"/>
      <c r="L84" s="258"/>
      <c r="M84" s="258"/>
      <c r="N84" s="56"/>
      <c r="O84" s="28"/>
      <c r="P84" s="56"/>
      <c r="Q84" s="28"/>
      <c r="R84" s="132"/>
      <c r="S84" s="213"/>
      <c r="T84" s="294"/>
      <c r="U84" s="27" t="s">
        <v>33</v>
      </c>
      <c r="V84" s="186"/>
      <c r="W84" s="56"/>
      <c r="X84" s="187">
        <v>31.849972999999999</v>
      </c>
      <c r="Y84" s="187">
        <v>36.816212</v>
      </c>
      <c r="Z84" s="187">
        <v>0.97565840999999998</v>
      </c>
      <c r="AA84" s="62">
        <v>0.97593510000000006</v>
      </c>
      <c r="AB84" s="62">
        <v>3.2957307999999998E-2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4"/>
      <c r="AM84" s="86">
        <f t="shared" si="4"/>
        <v>1.2613120000000002</v>
      </c>
      <c r="AN84" s="121">
        <f t="shared" si="5"/>
        <v>1.612248000000001</v>
      </c>
      <c r="AO84" s="121">
        <f t="shared" si="6"/>
        <v>2.480099999999652E-4</v>
      </c>
      <c r="AP84" s="121">
        <f t="shared" si="7"/>
        <v>2.0477100000000359E-3</v>
      </c>
      <c r="AQ84" s="87">
        <f t="shared" si="8"/>
        <v>-1.0729685000000003E-2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34</v>
      </c>
      <c r="D85" s="186"/>
      <c r="E85" s="56"/>
      <c r="F85" s="187">
        <v>34.829723999999999</v>
      </c>
      <c r="G85" s="187">
        <v>38.979871000000003</v>
      </c>
      <c r="H85" s="187">
        <v>0.98804358000000003</v>
      </c>
      <c r="I85" s="62">
        <v>0.99056575999999996</v>
      </c>
      <c r="J85" s="62">
        <v>2.4428450000000001E-2</v>
      </c>
      <c r="K85" s="188"/>
      <c r="L85" s="258"/>
      <c r="M85" s="258"/>
      <c r="N85" s="56"/>
      <c r="O85" s="28"/>
      <c r="P85" s="56"/>
      <c r="Q85" s="28"/>
      <c r="R85" s="132"/>
      <c r="S85" s="213"/>
      <c r="T85" s="294"/>
      <c r="U85" s="27" t="s">
        <v>34</v>
      </c>
      <c r="V85" s="186"/>
      <c r="W85" s="56"/>
      <c r="X85" s="187">
        <v>37.116166</v>
      </c>
      <c r="Y85" s="187">
        <v>40.876190999999999</v>
      </c>
      <c r="Z85" s="187">
        <v>0.98845590999999999</v>
      </c>
      <c r="AA85" s="62">
        <v>0.99150678000000003</v>
      </c>
      <c r="AB85" s="62">
        <v>1.5112708000000001E-2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4"/>
      <c r="AM85" s="86">
        <f t="shared" si="4"/>
        <v>2.286442000000001</v>
      </c>
      <c r="AN85" s="121">
        <f t="shared" si="5"/>
        <v>1.8963199999999958</v>
      </c>
      <c r="AO85" s="121">
        <f t="shared" si="6"/>
        <v>4.1232999999996078E-4</v>
      </c>
      <c r="AP85" s="121">
        <f t="shared" si="7"/>
        <v>9.4102000000007013E-4</v>
      </c>
      <c r="AQ85" s="87">
        <f t="shared" si="8"/>
        <v>-9.3157420000000001E-3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36</v>
      </c>
      <c r="D86" s="186"/>
      <c r="E86" s="56"/>
      <c r="F86" s="187">
        <v>37.566057999999998</v>
      </c>
      <c r="G86" s="187">
        <v>41.657957000000003</v>
      </c>
      <c r="H86" s="187">
        <v>0.99250495999999999</v>
      </c>
      <c r="I86" s="62">
        <v>0.99543926999999999</v>
      </c>
      <c r="J86" s="62">
        <v>1.7691894E-2</v>
      </c>
      <c r="K86" s="188"/>
      <c r="L86" s="258"/>
      <c r="M86" s="258"/>
      <c r="N86" s="56"/>
      <c r="O86" s="28"/>
      <c r="P86" s="56"/>
      <c r="Q86" s="28"/>
      <c r="R86" s="132"/>
      <c r="S86" s="213"/>
      <c r="T86" s="294"/>
      <c r="U86" s="27" t="s">
        <v>36</v>
      </c>
      <c r="V86" s="186"/>
      <c r="W86" s="56"/>
      <c r="X86" s="187">
        <v>40.730128000000001</v>
      </c>
      <c r="Y86" s="187">
        <v>44.070762000000002</v>
      </c>
      <c r="Z86" s="187">
        <v>0.99296708</v>
      </c>
      <c r="AA86" s="62">
        <v>0.99631981999999997</v>
      </c>
      <c r="AB86" s="62">
        <v>8.322098E-3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4"/>
      <c r="AM86" s="86">
        <f t="shared" si="4"/>
        <v>3.1640700000000024</v>
      </c>
      <c r="AN86" s="121">
        <f t="shared" si="5"/>
        <v>2.4128049999999988</v>
      </c>
      <c r="AO86" s="121">
        <f t="shared" si="6"/>
        <v>4.621200000000103E-4</v>
      </c>
      <c r="AP86" s="121">
        <f t="shared" si="7"/>
        <v>8.8054999999997996E-4</v>
      </c>
      <c r="AQ86" s="87">
        <f t="shared" si="8"/>
        <v>-9.3697959999999997E-3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95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5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81</v>
      </c>
      <c r="C88" s="25" t="s">
        <v>32</v>
      </c>
      <c r="D88" s="39"/>
      <c r="E88" s="55"/>
      <c r="F88" s="96">
        <v>27.110984999999999</v>
      </c>
      <c r="G88" s="96">
        <v>32.267097</v>
      </c>
      <c r="H88" s="96">
        <v>0.95616741999999999</v>
      </c>
      <c r="I88" s="60">
        <v>0.95403464000000004</v>
      </c>
      <c r="J88" s="60">
        <v>7.0644446E-2</v>
      </c>
      <c r="K88" s="61"/>
      <c r="L88" s="257"/>
      <c r="M88" s="257"/>
      <c r="N88" s="55"/>
      <c r="O88" s="26"/>
      <c r="P88" s="55"/>
      <c r="Q88" s="26"/>
      <c r="R88" s="131"/>
      <c r="S88" s="213"/>
      <c r="T88" s="293" t="s">
        <v>81</v>
      </c>
      <c r="U88" s="25" t="s">
        <v>32</v>
      </c>
      <c r="V88" s="39"/>
      <c r="W88" s="55"/>
      <c r="X88" s="96">
        <v>27.680475000000001</v>
      </c>
      <c r="Y88" s="96">
        <v>33.851467</v>
      </c>
      <c r="Z88" s="96">
        <v>0.95625877000000004</v>
      </c>
      <c r="AA88" s="60">
        <v>0.95552735</v>
      </c>
      <c r="AB88" s="60">
        <v>5.7695150000000001E-2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3" t="s">
        <v>81</v>
      </c>
      <c r="AM88" s="119">
        <f t="shared" si="4"/>
        <v>0.56949000000000183</v>
      </c>
      <c r="AN88" s="95">
        <f t="shared" si="5"/>
        <v>1.5843699999999998</v>
      </c>
      <c r="AO88" s="95">
        <f t="shared" si="6"/>
        <v>9.1350000000045561E-5</v>
      </c>
      <c r="AP88" s="95">
        <f t="shared" si="7"/>
        <v>1.4927099999999527E-3</v>
      </c>
      <c r="AQ88" s="120">
        <f t="shared" si="8"/>
        <v>-1.2949295999999999E-2</v>
      </c>
      <c r="AR88" s="37"/>
      <c r="AS88" s="233"/>
      <c r="AT88" s="37"/>
    </row>
    <row r="89" spans="2:52" ht="13.5" customHeight="1" x14ac:dyDescent="0.15">
      <c r="B89" s="294"/>
      <c r="C89" s="27" t="s">
        <v>33</v>
      </c>
      <c r="D89" s="186"/>
      <c r="E89" s="56"/>
      <c r="F89" s="187">
        <v>30.666620000000002</v>
      </c>
      <c r="G89" s="187">
        <v>35.277030000000003</v>
      </c>
      <c r="H89" s="187">
        <v>0.97538212000000002</v>
      </c>
      <c r="I89" s="62">
        <v>0.97230753000000003</v>
      </c>
      <c r="J89" s="62">
        <v>4.2213256999999997E-2</v>
      </c>
      <c r="K89" s="188"/>
      <c r="L89" s="258"/>
      <c r="M89" s="258"/>
      <c r="N89" s="56"/>
      <c r="O89" s="28"/>
      <c r="P89" s="56"/>
      <c r="Q89" s="28"/>
      <c r="R89" s="132"/>
      <c r="S89" s="213"/>
      <c r="T89" s="294"/>
      <c r="U89" s="27" t="s">
        <v>33</v>
      </c>
      <c r="V89" s="186"/>
      <c r="W89" s="56"/>
      <c r="X89" s="187">
        <v>31.902736000000001</v>
      </c>
      <c r="Y89" s="187">
        <v>36.879969000000003</v>
      </c>
      <c r="Z89" s="187">
        <v>0.97568779000000005</v>
      </c>
      <c r="AA89" s="62">
        <v>0.97477042000000003</v>
      </c>
      <c r="AB89" s="62">
        <v>3.1111764E-2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4"/>
      <c r="AM89" s="86">
        <f t="shared" si="4"/>
        <v>1.2361159999999991</v>
      </c>
      <c r="AN89" s="121">
        <f t="shared" si="5"/>
        <v>1.6029389999999992</v>
      </c>
      <c r="AO89" s="121">
        <f t="shared" si="6"/>
        <v>3.0567000000003564E-4</v>
      </c>
      <c r="AP89" s="121">
        <f t="shared" si="7"/>
        <v>2.4628899999999954E-3</v>
      </c>
      <c r="AQ89" s="87">
        <f t="shared" si="8"/>
        <v>-1.1101492999999997E-2</v>
      </c>
      <c r="AR89" s="37"/>
      <c r="AS89" s="233"/>
      <c r="AT89" s="37"/>
    </row>
    <row r="90" spans="2:52" ht="13.5" customHeight="1" x14ac:dyDescent="0.15">
      <c r="B90" s="294"/>
      <c r="C90" s="27" t="s">
        <v>34</v>
      </c>
      <c r="D90" s="186"/>
      <c r="E90" s="56"/>
      <c r="F90" s="187">
        <v>34.995780000000003</v>
      </c>
      <c r="G90" s="187">
        <v>39.148654999999998</v>
      </c>
      <c r="H90" s="187">
        <v>0.98810262999999998</v>
      </c>
      <c r="I90" s="62">
        <v>0.99034144000000002</v>
      </c>
      <c r="J90" s="62">
        <v>2.4096462999999999E-2</v>
      </c>
      <c r="K90" s="188"/>
      <c r="L90" s="258"/>
      <c r="M90" s="258"/>
      <c r="N90" s="56"/>
      <c r="O90" s="28"/>
      <c r="P90" s="56"/>
      <c r="Q90" s="28"/>
      <c r="R90" s="132"/>
      <c r="S90" s="213"/>
      <c r="T90" s="294"/>
      <c r="U90" s="27" t="s">
        <v>34</v>
      </c>
      <c r="V90" s="186"/>
      <c r="W90" s="56"/>
      <c r="X90" s="187">
        <v>37.361519999999999</v>
      </c>
      <c r="Y90" s="187">
        <v>41.087141000000003</v>
      </c>
      <c r="Z90" s="187">
        <v>0.98851597000000002</v>
      </c>
      <c r="AA90" s="62">
        <v>0.99130344000000004</v>
      </c>
      <c r="AB90" s="62">
        <v>1.4516807E-2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4"/>
      <c r="AM90" s="86">
        <f t="shared" si="4"/>
        <v>2.3657399999999953</v>
      </c>
      <c r="AN90" s="121">
        <f t="shared" si="5"/>
        <v>1.9384860000000046</v>
      </c>
      <c r="AO90" s="121">
        <f t="shared" si="6"/>
        <v>4.1334000000003979E-4</v>
      </c>
      <c r="AP90" s="121">
        <f t="shared" si="7"/>
        <v>9.620000000000184E-4</v>
      </c>
      <c r="AQ90" s="87">
        <f t="shared" si="8"/>
        <v>-9.5796559999999989E-3</v>
      </c>
      <c r="AR90" s="37"/>
      <c r="AS90" s="233"/>
      <c r="AT90" s="37"/>
    </row>
    <row r="91" spans="2:52" ht="13.5" customHeight="1" x14ac:dyDescent="0.15">
      <c r="B91" s="294"/>
      <c r="C91" s="27" t="s">
        <v>36</v>
      </c>
      <c r="D91" s="186"/>
      <c r="E91" s="56"/>
      <c r="F91" s="187">
        <v>37.657986999999999</v>
      </c>
      <c r="G91" s="187">
        <v>41.760496000000003</v>
      </c>
      <c r="H91" s="187">
        <v>0.99246246000000005</v>
      </c>
      <c r="I91" s="62">
        <v>0.99531508000000002</v>
      </c>
      <c r="J91" s="62">
        <v>1.7790705E-2</v>
      </c>
      <c r="K91" s="188"/>
      <c r="L91" s="258"/>
      <c r="M91" s="258"/>
      <c r="N91" s="56"/>
      <c r="O91" s="28"/>
      <c r="P91" s="56"/>
      <c r="Q91" s="28"/>
      <c r="R91" s="132"/>
      <c r="S91" s="213"/>
      <c r="T91" s="294"/>
      <c r="U91" s="27" t="s">
        <v>36</v>
      </c>
      <c r="V91" s="186"/>
      <c r="W91" s="56"/>
      <c r="X91" s="187">
        <v>40.936991999999996</v>
      </c>
      <c r="Y91" s="187">
        <v>44.241706999999998</v>
      </c>
      <c r="Z91" s="187">
        <v>0.99291302999999997</v>
      </c>
      <c r="AA91" s="62">
        <v>0.99636718999999996</v>
      </c>
      <c r="AB91" s="62">
        <v>8.2310969999999997E-3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4"/>
      <c r="AM91" s="86">
        <f t="shared" si="4"/>
        <v>3.2790049999999979</v>
      </c>
      <c r="AN91" s="121">
        <f t="shared" si="5"/>
        <v>2.4812109999999947</v>
      </c>
      <c r="AO91" s="121">
        <f t="shared" si="6"/>
        <v>4.5056999999992797E-4</v>
      </c>
      <c r="AP91" s="121">
        <f t="shared" si="7"/>
        <v>1.0521099999999395E-3</v>
      </c>
      <c r="AQ91" s="87">
        <f t="shared" si="8"/>
        <v>-9.5596080000000007E-3</v>
      </c>
      <c r="AR91" s="37"/>
      <c r="AS91" s="233"/>
      <c r="AT91" s="37"/>
    </row>
    <row r="92" spans="2:52" ht="13.5" customHeight="1" thickBot="1" x14ac:dyDescent="0.2">
      <c r="B92" s="295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95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5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93" t="s">
        <v>82</v>
      </c>
      <c r="C93" s="25" t="s">
        <v>32</v>
      </c>
      <c r="D93" s="39"/>
      <c r="E93" s="55"/>
      <c r="F93" s="96">
        <v>27.199657999999999</v>
      </c>
      <c r="G93" s="96">
        <v>32.383947999999997</v>
      </c>
      <c r="H93" s="96">
        <v>0.95734178999999997</v>
      </c>
      <c r="I93" s="60">
        <v>0.95381179999999999</v>
      </c>
      <c r="J93" s="60">
        <v>6.6556119999999996E-2</v>
      </c>
      <c r="K93" s="61"/>
      <c r="L93" s="257"/>
      <c r="M93" s="257"/>
      <c r="N93" s="55"/>
      <c r="O93" s="26"/>
      <c r="P93" s="55"/>
      <c r="Q93" s="26"/>
      <c r="R93" s="131"/>
      <c r="S93" s="213"/>
      <c r="T93" s="293" t="s">
        <v>82</v>
      </c>
      <c r="U93" s="25" t="s">
        <v>32</v>
      </c>
      <c r="V93" s="39"/>
      <c r="W93" s="55"/>
      <c r="X93" s="96">
        <v>27.761882</v>
      </c>
      <c r="Y93" s="96">
        <v>33.877837999999997</v>
      </c>
      <c r="Z93" s="96">
        <v>0.95744784999999999</v>
      </c>
      <c r="AA93" s="60">
        <v>0.95480275000000003</v>
      </c>
      <c r="AB93" s="60">
        <v>5.5217273999999997E-2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3" t="s">
        <v>82</v>
      </c>
      <c r="AM93" s="119">
        <f t="shared" si="4"/>
        <v>0.5622240000000005</v>
      </c>
      <c r="AN93" s="95">
        <f t="shared" si="5"/>
        <v>1.4938900000000004</v>
      </c>
      <c r="AO93" s="95">
        <f t="shared" si="6"/>
        <v>1.0606000000001892E-4</v>
      </c>
      <c r="AP93" s="95">
        <f t="shared" si="7"/>
        <v>9.9095000000004596E-4</v>
      </c>
      <c r="AQ93" s="120">
        <f t="shared" si="8"/>
        <v>-1.1338846E-2</v>
      </c>
      <c r="AR93" s="37"/>
      <c r="AS93" s="233"/>
      <c r="AT93" s="37"/>
    </row>
    <row r="94" spans="2:52" ht="13.5" customHeight="1" x14ac:dyDescent="0.15">
      <c r="B94" s="294"/>
      <c r="C94" s="27" t="s">
        <v>33</v>
      </c>
      <c r="D94" s="186"/>
      <c r="E94" s="56"/>
      <c r="F94" s="187">
        <v>30.796735999999999</v>
      </c>
      <c r="G94" s="187">
        <v>35.385961000000002</v>
      </c>
      <c r="H94" s="187">
        <v>0.97565763000000005</v>
      </c>
      <c r="I94" s="62">
        <v>0.97051299999999996</v>
      </c>
      <c r="J94" s="62">
        <v>3.9517620000000003E-2</v>
      </c>
      <c r="K94" s="188"/>
      <c r="L94" s="258"/>
      <c r="M94" s="258"/>
      <c r="N94" s="56"/>
      <c r="O94" s="28"/>
      <c r="P94" s="56"/>
      <c r="Q94" s="28"/>
      <c r="R94" s="132"/>
      <c r="S94" s="213"/>
      <c r="T94" s="294"/>
      <c r="U94" s="27" t="s">
        <v>33</v>
      </c>
      <c r="V94" s="186"/>
      <c r="W94" s="56"/>
      <c r="X94" s="187">
        <v>31.972311999999999</v>
      </c>
      <c r="Y94" s="187">
        <v>36.904063000000001</v>
      </c>
      <c r="Z94" s="187">
        <v>0.97602604000000004</v>
      </c>
      <c r="AA94" s="62">
        <v>0.97344025999999995</v>
      </c>
      <c r="AB94" s="62">
        <v>2.9517314999999999E-2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4"/>
      <c r="AM94" s="86">
        <f t="shared" si="4"/>
        <v>1.1755759999999995</v>
      </c>
      <c r="AN94" s="121">
        <f t="shared" si="5"/>
        <v>1.518101999999999</v>
      </c>
      <c r="AO94" s="121">
        <f t="shared" si="6"/>
        <v>3.6840999999998569E-4</v>
      </c>
      <c r="AP94" s="121">
        <f t="shared" si="7"/>
        <v>2.9272599999999871E-3</v>
      </c>
      <c r="AQ94" s="87">
        <f t="shared" si="8"/>
        <v>-1.0000305000000004E-2</v>
      </c>
      <c r="AR94" s="37"/>
      <c r="AS94" s="233"/>
      <c r="AT94" s="37"/>
    </row>
    <row r="95" spans="2:52" ht="13.5" customHeight="1" x14ac:dyDescent="0.15">
      <c r="B95" s="294"/>
      <c r="C95" s="27" t="s">
        <v>34</v>
      </c>
      <c r="D95" s="186"/>
      <c r="E95" s="56"/>
      <c r="F95" s="187">
        <v>35.194276000000002</v>
      </c>
      <c r="G95" s="187">
        <v>39.322032999999998</v>
      </c>
      <c r="H95" s="187">
        <v>0.98819895000000002</v>
      </c>
      <c r="I95" s="62">
        <v>0.98985484000000001</v>
      </c>
      <c r="J95" s="62">
        <v>2.276127E-2</v>
      </c>
      <c r="K95" s="188"/>
      <c r="L95" s="258"/>
      <c r="M95" s="258"/>
      <c r="N95" s="56"/>
      <c r="O95" s="28"/>
      <c r="P95" s="56"/>
      <c r="Q95" s="28"/>
      <c r="R95" s="132"/>
      <c r="S95" s="213"/>
      <c r="T95" s="294"/>
      <c r="U95" s="27" t="s">
        <v>34</v>
      </c>
      <c r="V95" s="186"/>
      <c r="W95" s="56"/>
      <c r="X95" s="187">
        <v>37.523311</v>
      </c>
      <c r="Y95" s="187">
        <v>41.179746999999999</v>
      </c>
      <c r="Z95" s="187">
        <v>0.98861343000000002</v>
      </c>
      <c r="AA95" s="62">
        <v>0.99076333999999999</v>
      </c>
      <c r="AB95" s="62">
        <v>1.3991035000000001E-2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4"/>
      <c r="AM95" s="86">
        <f t="shared" si="4"/>
        <v>2.3290349999999975</v>
      </c>
      <c r="AN95" s="121">
        <f t="shared" si="5"/>
        <v>1.8577140000000014</v>
      </c>
      <c r="AO95" s="121">
        <f t="shared" si="6"/>
        <v>4.1447999999999485E-4</v>
      </c>
      <c r="AP95" s="121">
        <f t="shared" si="7"/>
        <v>9.0849999999997877E-4</v>
      </c>
      <c r="AQ95" s="87">
        <f t="shared" si="8"/>
        <v>-8.7702349999999995E-3</v>
      </c>
      <c r="AR95" s="37"/>
      <c r="AS95" s="233"/>
      <c r="AT95" s="37"/>
    </row>
    <row r="96" spans="2:52" ht="13.5" customHeight="1" x14ac:dyDescent="0.15">
      <c r="B96" s="294"/>
      <c r="C96" s="27" t="s">
        <v>36</v>
      </c>
      <c r="D96" s="186"/>
      <c r="E96" s="56"/>
      <c r="F96" s="187">
        <v>37.752583999999999</v>
      </c>
      <c r="G96" s="187">
        <v>41.832813000000002</v>
      </c>
      <c r="H96" s="187">
        <v>0.99243857000000002</v>
      </c>
      <c r="I96" s="62">
        <v>0.99514480000000005</v>
      </c>
      <c r="J96" s="62">
        <v>1.690214E-2</v>
      </c>
      <c r="K96" s="188"/>
      <c r="L96" s="258"/>
      <c r="M96" s="258"/>
      <c r="N96" s="56"/>
      <c r="O96" s="28"/>
      <c r="P96" s="56"/>
      <c r="Q96" s="28"/>
      <c r="R96" s="132"/>
      <c r="S96" s="213"/>
      <c r="T96" s="294"/>
      <c r="U96" s="27" t="s">
        <v>36</v>
      </c>
      <c r="V96" s="186"/>
      <c r="W96" s="56"/>
      <c r="X96" s="187">
        <v>40.997382999999999</v>
      </c>
      <c r="Y96" s="187">
        <v>44.271596000000002</v>
      </c>
      <c r="Z96" s="187">
        <v>0.99289190000000005</v>
      </c>
      <c r="AA96" s="62">
        <v>0.99633660999999996</v>
      </c>
      <c r="AB96" s="62">
        <v>7.9979514999999994E-3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4"/>
      <c r="AM96" s="86">
        <f t="shared" si="4"/>
        <v>3.2447990000000004</v>
      </c>
      <c r="AN96" s="121">
        <f t="shared" si="5"/>
        <v>2.4387830000000008</v>
      </c>
      <c r="AO96" s="121">
        <f t="shared" si="6"/>
        <v>4.5333000000002954E-4</v>
      </c>
      <c r="AP96" s="121">
        <f t="shared" si="7"/>
        <v>1.1918099999999043E-3</v>
      </c>
      <c r="AQ96" s="87">
        <f t="shared" si="8"/>
        <v>-8.9041885000000001E-3</v>
      </c>
      <c r="AR96" s="37"/>
      <c r="AS96" s="233"/>
      <c r="AT96" s="37"/>
    </row>
    <row r="97" spans="2:46" ht="13.5" customHeight="1" thickBot="1" x14ac:dyDescent="0.2">
      <c r="B97" s="295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95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5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93" t="s">
        <v>83</v>
      </c>
      <c r="C98" s="25" t="s">
        <v>32</v>
      </c>
      <c r="D98" s="39"/>
      <c r="E98" s="55"/>
      <c r="F98" s="96">
        <v>27.325756999999999</v>
      </c>
      <c r="G98" s="96">
        <v>32.479816</v>
      </c>
      <c r="H98" s="96">
        <v>0.95784970999999997</v>
      </c>
      <c r="I98" s="60">
        <v>0.95424819999999999</v>
      </c>
      <c r="J98" s="60">
        <v>6.6100999999999993E-2</v>
      </c>
      <c r="K98" s="61"/>
      <c r="L98" s="257"/>
      <c r="M98" s="257"/>
      <c r="N98" s="55"/>
      <c r="O98" s="26"/>
      <c r="P98" s="55"/>
      <c r="Q98" s="26"/>
      <c r="R98" s="131"/>
      <c r="S98" s="213"/>
      <c r="T98" s="293" t="s">
        <v>83</v>
      </c>
      <c r="U98" s="25" t="s">
        <v>32</v>
      </c>
      <c r="V98" s="39"/>
      <c r="W98" s="55"/>
      <c r="X98" s="96">
        <v>27.935517999999998</v>
      </c>
      <c r="Y98" s="96">
        <v>33.992508000000001</v>
      </c>
      <c r="Z98" s="96">
        <v>0.95789672000000003</v>
      </c>
      <c r="AA98" s="60">
        <v>0.95612651999999998</v>
      </c>
      <c r="AB98" s="60">
        <v>5.5157755000000003E-2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3" t="s">
        <v>83</v>
      </c>
      <c r="AM98" s="119">
        <f t="shared" si="14"/>
        <v>0.60976099999999889</v>
      </c>
      <c r="AN98" s="95">
        <f t="shared" si="15"/>
        <v>1.5126920000000013</v>
      </c>
      <c r="AO98" s="95">
        <f t="shared" si="16"/>
        <v>4.7010000000069496E-5</v>
      </c>
      <c r="AP98" s="95">
        <f t="shared" si="17"/>
        <v>1.8783199999999889E-3</v>
      </c>
      <c r="AQ98" s="120">
        <f t="shared" si="18"/>
        <v>-1.094324499999999E-2</v>
      </c>
      <c r="AR98" s="37"/>
      <c r="AS98" s="233"/>
      <c r="AT98" s="37"/>
    </row>
    <row r="99" spans="2:46" ht="13.5" customHeight="1" x14ac:dyDescent="0.15">
      <c r="B99" s="294"/>
      <c r="C99" s="27" t="s">
        <v>33</v>
      </c>
      <c r="D99" s="186"/>
      <c r="E99" s="56"/>
      <c r="F99" s="187">
        <v>30.807725999999999</v>
      </c>
      <c r="G99" s="187">
        <v>35.391928</v>
      </c>
      <c r="H99" s="187">
        <v>0.97570206000000004</v>
      </c>
      <c r="I99" s="62">
        <v>0.97136650000000002</v>
      </c>
      <c r="J99" s="62">
        <v>4.0164686999999998E-2</v>
      </c>
      <c r="K99" s="188"/>
      <c r="L99" s="258"/>
      <c r="M99" s="258"/>
      <c r="N99" s="56"/>
      <c r="O99" s="28"/>
      <c r="P99" s="56"/>
      <c r="Q99" s="28"/>
      <c r="R99" s="132"/>
      <c r="S99" s="213"/>
      <c r="T99" s="294"/>
      <c r="U99" s="27" t="s">
        <v>33</v>
      </c>
      <c r="V99" s="186"/>
      <c r="W99" s="56"/>
      <c r="X99" s="187">
        <v>32.00703</v>
      </c>
      <c r="Y99" s="187">
        <v>36.942020999999997</v>
      </c>
      <c r="Z99" s="187">
        <v>0.97602493999999995</v>
      </c>
      <c r="AA99" s="62">
        <v>0.97409869000000004</v>
      </c>
      <c r="AB99" s="62">
        <v>3.0495788999999999E-2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4"/>
      <c r="AM99" s="86">
        <f t="shared" si="14"/>
        <v>1.1993040000000015</v>
      </c>
      <c r="AN99" s="121">
        <f t="shared" si="15"/>
        <v>1.5500929999999968</v>
      </c>
      <c r="AO99" s="121">
        <f t="shared" si="16"/>
        <v>3.2287999999991435E-4</v>
      </c>
      <c r="AP99" s="121">
        <f t="shared" si="17"/>
        <v>2.7321900000000232E-3</v>
      </c>
      <c r="AQ99" s="87">
        <f t="shared" si="18"/>
        <v>-9.6688979999999987E-3</v>
      </c>
      <c r="AR99" s="37"/>
      <c r="AS99" s="233"/>
      <c r="AT99" s="37"/>
    </row>
    <row r="100" spans="2:46" ht="13.5" customHeight="1" x14ac:dyDescent="0.15">
      <c r="B100" s="294"/>
      <c r="C100" s="27" t="s">
        <v>34</v>
      </c>
      <c r="D100" s="186"/>
      <c r="E100" s="56"/>
      <c r="F100" s="187">
        <v>35.135759999999998</v>
      </c>
      <c r="G100" s="187">
        <v>39.274731000000003</v>
      </c>
      <c r="H100" s="187">
        <v>0.98814221999999996</v>
      </c>
      <c r="I100" s="62">
        <v>0.98974695000000001</v>
      </c>
      <c r="J100" s="62">
        <v>2.3736549999999999E-2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94"/>
      <c r="U100" s="27" t="s">
        <v>34</v>
      </c>
      <c r="V100" s="186"/>
      <c r="W100" s="56"/>
      <c r="X100" s="187">
        <v>37.432541999999998</v>
      </c>
      <c r="Y100" s="187">
        <v>41.131529999999998</v>
      </c>
      <c r="Z100" s="187">
        <v>0.98851458999999997</v>
      </c>
      <c r="AA100" s="62">
        <v>0.99067271999999995</v>
      </c>
      <c r="AB100" s="62">
        <v>1.49591025E-2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4"/>
      <c r="AM100" s="86">
        <f t="shared" si="14"/>
        <v>2.2967820000000003</v>
      </c>
      <c r="AN100" s="121">
        <f t="shared" si="15"/>
        <v>1.8567989999999952</v>
      </c>
      <c r="AO100" s="121">
        <f t="shared" si="16"/>
        <v>3.7237000000001075E-4</v>
      </c>
      <c r="AP100" s="121">
        <f t="shared" si="17"/>
        <v>9.2576999999993692E-4</v>
      </c>
      <c r="AQ100" s="87">
        <f t="shared" si="18"/>
        <v>-8.7774474999999987E-3</v>
      </c>
      <c r="AR100" s="37"/>
      <c r="AS100" s="233"/>
      <c r="AT100" s="37"/>
    </row>
    <row r="101" spans="2:46" ht="13.5" customHeight="1" x14ac:dyDescent="0.15">
      <c r="B101" s="294"/>
      <c r="C101" s="27" t="s">
        <v>36</v>
      </c>
      <c r="D101" s="186"/>
      <c r="E101" s="56"/>
      <c r="F101" s="187">
        <v>37.752980000000001</v>
      </c>
      <c r="G101" s="187">
        <v>41.826745000000003</v>
      </c>
      <c r="H101" s="187">
        <v>0.99244538000000004</v>
      </c>
      <c r="I101" s="62">
        <v>0.99521526999999999</v>
      </c>
      <c r="J101" s="62">
        <v>1.7600353999999999E-2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94"/>
      <c r="U101" s="27" t="s">
        <v>36</v>
      </c>
      <c r="V101" s="186"/>
      <c r="W101" s="56"/>
      <c r="X101" s="187">
        <v>40.961606000000003</v>
      </c>
      <c r="Y101" s="187">
        <v>44.257125000000002</v>
      </c>
      <c r="Z101" s="187">
        <v>0.99289700999999997</v>
      </c>
      <c r="AA101" s="62">
        <v>0.99629482999999996</v>
      </c>
      <c r="AB101" s="62">
        <v>8.7192729999999996E-3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4"/>
      <c r="AM101" s="86">
        <f t="shared" si="14"/>
        <v>3.2086260000000024</v>
      </c>
      <c r="AN101" s="121">
        <f t="shared" si="15"/>
        <v>2.4303799999999995</v>
      </c>
      <c r="AO101" s="121">
        <f t="shared" si="16"/>
        <v>4.5162999999992515E-4</v>
      </c>
      <c r="AP101" s="121">
        <f t="shared" si="17"/>
        <v>1.0795599999999794E-3</v>
      </c>
      <c r="AQ101" s="87">
        <f t="shared" si="18"/>
        <v>-8.881080999999999E-3</v>
      </c>
      <c r="AR101" s="37"/>
      <c r="AS101" s="233"/>
      <c r="AT101" s="37"/>
    </row>
    <row r="102" spans="2:46" ht="13.5" customHeight="1" thickBot="1" x14ac:dyDescent="0.2">
      <c r="B102" s="295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95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5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93" t="s">
        <v>84</v>
      </c>
      <c r="C103" s="25" t="s">
        <v>32</v>
      </c>
      <c r="D103" s="39"/>
      <c r="E103" s="55"/>
      <c r="F103" s="96">
        <v>27.276494</v>
      </c>
      <c r="G103" s="96">
        <v>32.250447000000001</v>
      </c>
      <c r="H103" s="96">
        <v>0.95609248000000002</v>
      </c>
      <c r="I103" s="60">
        <v>0.95471510999999998</v>
      </c>
      <c r="J103" s="60">
        <v>6.8366079999999996E-2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93" t="s">
        <v>84</v>
      </c>
      <c r="U103" s="25" t="s">
        <v>32</v>
      </c>
      <c r="V103" s="39"/>
      <c r="W103" s="55"/>
      <c r="X103" s="96">
        <v>27.878619</v>
      </c>
      <c r="Y103" s="96">
        <v>33.504556000000001</v>
      </c>
      <c r="Z103" s="96">
        <v>0.95623795</v>
      </c>
      <c r="AA103" s="60">
        <v>0.95666499000000005</v>
      </c>
      <c r="AB103" s="60">
        <v>5.7458057999999999E-2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3" t="s">
        <v>84</v>
      </c>
      <c r="AM103" s="119">
        <f t="shared" si="14"/>
        <v>0.60212500000000091</v>
      </c>
      <c r="AN103" s="95">
        <f t="shared" si="15"/>
        <v>1.2541089999999997</v>
      </c>
      <c r="AO103" s="95">
        <f t="shared" si="16"/>
        <v>1.4546999999998089E-4</v>
      </c>
      <c r="AP103" s="95">
        <f t="shared" si="17"/>
        <v>1.9498800000000704E-3</v>
      </c>
      <c r="AQ103" s="120">
        <f t="shared" si="18"/>
        <v>-1.0908021999999996E-2</v>
      </c>
      <c r="AR103" s="37"/>
      <c r="AS103" s="233"/>
      <c r="AT103" s="37"/>
    </row>
    <row r="104" spans="2:46" ht="13.5" customHeight="1" x14ac:dyDescent="0.15">
      <c r="B104" s="294"/>
      <c r="C104" s="27" t="s">
        <v>33</v>
      </c>
      <c r="D104" s="186"/>
      <c r="E104" s="56"/>
      <c r="F104" s="187">
        <v>30.610120999999999</v>
      </c>
      <c r="G104" s="187">
        <v>35.091858000000002</v>
      </c>
      <c r="H104" s="187">
        <v>0.97475977999999996</v>
      </c>
      <c r="I104" s="62">
        <v>0.97247680999999997</v>
      </c>
      <c r="J104" s="62">
        <v>4.1678615000000002E-2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94"/>
      <c r="U104" s="27" t="s">
        <v>33</v>
      </c>
      <c r="V104" s="186"/>
      <c r="W104" s="56"/>
      <c r="X104" s="187">
        <v>31.737987</v>
      </c>
      <c r="Y104" s="187">
        <v>36.423043999999997</v>
      </c>
      <c r="Z104" s="187">
        <v>0.97513987000000002</v>
      </c>
      <c r="AA104" s="62">
        <v>0.97492274999999995</v>
      </c>
      <c r="AB104" s="62">
        <v>3.2002030000000001E-2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4"/>
      <c r="AM104" s="86">
        <f t="shared" si="14"/>
        <v>1.1278660000000009</v>
      </c>
      <c r="AN104" s="121">
        <f t="shared" si="15"/>
        <v>1.3311859999999953</v>
      </c>
      <c r="AO104" s="121">
        <f t="shared" si="16"/>
        <v>3.8009000000005511E-4</v>
      </c>
      <c r="AP104" s="121">
        <f t="shared" si="17"/>
        <v>2.4459399999999798E-3</v>
      </c>
      <c r="AQ104" s="87">
        <f t="shared" si="18"/>
        <v>-9.6765850000000014E-3</v>
      </c>
      <c r="AR104" s="37"/>
      <c r="AS104" s="233"/>
      <c r="AT104" s="37"/>
    </row>
    <row r="105" spans="2:46" ht="13.5" customHeight="1" x14ac:dyDescent="0.15">
      <c r="B105" s="294"/>
      <c r="C105" s="27" t="s">
        <v>34</v>
      </c>
      <c r="D105" s="186"/>
      <c r="E105" s="56"/>
      <c r="F105" s="187">
        <v>34.798394000000002</v>
      </c>
      <c r="G105" s="187">
        <v>38.912416</v>
      </c>
      <c r="H105" s="187">
        <v>0.98733061</v>
      </c>
      <c r="I105" s="62">
        <v>0.98954428999999999</v>
      </c>
      <c r="J105" s="62">
        <v>2.4813735999999999E-2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94"/>
      <c r="U105" s="27" t="s">
        <v>34</v>
      </c>
      <c r="V105" s="186"/>
      <c r="W105" s="56"/>
      <c r="X105" s="187">
        <v>36.876083000000001</v>
      </c>
      <c r="Y105" s="187">
        <v>40.557105</v>
      </c>
      <c r="Z105" s="187">
        <v>0.98768708000000005</v>
      </c>
      <c r="AA105" s="62">
        <v>0.99032107999999996</v>
      </c>
      <c r="AB105" s="62">
        <v>1.6332235000000001E-2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4"/>
      <c r="AM105" s="86">
        <f t="shared" si="14"/>
        <v>2.0776889999999995</v>
      </c>
      <c r="AN105" s="121">
        <f t="shared" si="15"/>
        <v>1.6446889999999996</v>
      </c>
      <c r="AO105" s="121">
        <f t="shared" si="16"/>
        <v>3.5647000000005313E-4</v>
      </c>
      <c r="AP105" s="121">
        <f t="shared" si="17"/>
        <v>7.7678999999997167E-4</v>
      </c>
      <c r="AQ105" s="87">
        <f t="shared" si="18"/>
        <v>-8.4815009999999989E-3</v>
      </c>
      <c r="AR105" s="37"/>
      <c r="AS105" s="233"/>
      <c r="AT105" s="37"/>
    </row>
    <row r="106" spans="2:46" ht="13.5" customHeight="1" x14ac:dyDescent="0.15">
      <c r="B106" s="294"/>
      <c r="C106" s="27" t="s">
        <v>36</v>
      </c>
      <c r="D106" s="186"/>
      <c r="E106" s="56"/>
      <c r="F106" s="187">
        <v>37.478932</v>
      </c>
      <c r="G106" s="187">
        <v>41.512315999999998</v>
      </c>
      <c r="H106" s="187">
        <v>0.99190392000000005</v>
      </c>
      <c r="I106" s="62">
        <v>0.99495595000000003</v>
      </c>
      <c r="J106" s="62">
        <v>1.8387779999999999E-2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94"/>
      <c r="U106" s="27" t="s">
        <v>36</v>
      </c>
      <c r="V106" s="186"/>
      <c r="W106" s="56"/>
      <c r="X106" s="187">
        <v>40.390495000000001</v>
      </c>
      <c r="Y106" s="187">
        <v>43.689729999999997</v>
      </c>
      <c r="Z106" s="187">
        <v>0.99234637999999997</v>
      </c>
      <c r="AA106" s="62">
        <v>0.99591973</v>
      </c>
      <c r="AB106" s="62">
        <v>9.7393510000000003E-3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4"/>
      <c r="AM106" s="86">
        <f t="shared" si="14"/>
        <v>2.911563000000001</v>
      </c>
      <c r="AN106" s="121">
        <f t="shared" si="15"/>
        <v>2.1774139999999989</v>
      </c>
      <c r="AO106" s="121">
        <f t="shared" si="16"/>
        <v>4.4245999999992236E-4</v>
      </c>
      <c r="AP106" s="121">
        <f t="shared" si="17"/>
        <v>9.6377999999996966E-4</v>
      </c>
      <c r="AQ106" s="87">
        <f t="shared" si="18"/>
        <v>-8.6484289999999991E-3</v>
      </c>
      <c r="AR106" s="37"/>
      <c r="AS106" s="233"/>
      <c r="AT106" s="37"/>
    </row>
    <row r="107" spans="2:46" ht="13.5" customHeight="1" thickBot="1" x14ac:dyDescent="0.2">
      <c r="B107" s="295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95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5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93" t="s">
        <v>85</v>
      </c>
      <c r="C108" s="25" t="s">
        <v>32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3"/>
      <c r="T108" s="293" t="s">
        <v>85</v>
      </c>
      <c r="U108" s="25" t="s">
        <v>32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3" t="s">
        <v>85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94"/>
      <c r="C109" s="27" t="s">
        <v>33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3"/>
      <c r="T109" s="294"/>
      <c r="U109" s="27" t="s">
        <v>33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4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94"/>
      <c r="C110" s="27" t="s">
        <v>34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3"/>
      <c r="T110" s="294"/>
      <c r="U110" s="27" t="s">
        <v>34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4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94"/>
      <c r="C111" s="27" t="s">
        <v>36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3"/>
      <c r="T111" s="294"/>
      <c r="U111" s="27" t="s">
        <v>36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4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95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95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5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93" t="s">
        <v>86</v>
      </c>
      <c r="C113" s="25" t="s">
        <v>32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3"/>
      <c r="T113" s="293" t="s">
        <v>86</v>
      </c>
      <c r="U113" s="25" t="s">
        <v>32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3" t="s">
        <v>86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94"/>
      <c r="C114" s="27" t="s">
        <v>33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3"/>
      <c r="T114" s="294"/>
      <c r="U114" s="27" t="s">
        <v>33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4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94"/>
      <c r="C115" s="27" t="s">
        <v>34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3"/>
      <c r="T115" s="294"/>
      <c r="U115" s="27" t="s">
        <v>34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4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94"/>
      <c r="C116" s="27" t="s">
        <v>36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3"/>
      <c r="T116" s="294"/>
      <c r="U116" s="27" t="s">
        <v>36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4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95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95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5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93" t="s">
        <v>87</v>
      </c>
      <c r="C118" s="25" t="s">
        <v>32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3"/>
      <c r="T118" s="293" t="s">
        <v>87</v>
      </c>
      <c r="U118" s="25" t="s">
        <v>32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3" t="s">
        <v>87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94"/>
      <c r="C119" s="27" t="s">
        <v>33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3"/>
      <c r="T119" s="294"/>
      <c r="U119" s="27" t="s">
        <v>33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4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94"/>
      <c r="C120" s="27" t="s">
        <v>34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3"/>
      <c r="T120" s="294"/>
      <c r="U120" s="27" t="s">
        <v>34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4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94"/>
      <c r="C121" s="27" t="s">
        <v>36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3"/>
      <c r="T121" s="294"/>
      <c r="U121" s="27" t="s">
        <v>36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4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95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95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5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93" t="s">
        <v>88</v>
      </c>
      <c r="C123" s="25" t="s">
        <v>32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3"/>
      <c r="T123" s="293" t="s">
        <v>88</v>
      </c>
      <c r="U123" s="25" t="s">
        <v>32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3" t="s">
        <v>88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94"/>
      <c r="C124" s="27" t="s">
        <v>33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3"/>
      <c r="T124" s="294"/>
      <c r="U124" s="27" t="s">
        <v>33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4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94"/>
      <c r="C125" s="27" t="s">
        <v>34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3"/>
      <c r="T125" s="294"/>
      <c r="U125" s="27" t="s">
        <v>34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4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94"/>
      <c r="C126" s="27" t="s">
        <v>36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3"/>
      <c r="T126" s="294"/>
      <c r="U126" s="27" t="s">
        <v>36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4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95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95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5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93" t="s">
        <v>89</v>
      </c>
      <c r="C128" s="25" t="s">
        <v>32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3"/>
      <c r="T128" s="293" t="s">
        <v>89</v>
      </c>
      <c r="U128" s="25" t="s">
        <v>32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3" t="s">
        <v>89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94"/>
      <c r="C129" s="27" t="s">
        <v>33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3"/>
      <c r="T129" s="294"/>
      <c r="U129" s="27" t="s">
        <v>33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4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94"/>
      <c r="C130" s="27" t="s">
        <v>34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3"/>
      <c r="T130" s="294"/>
      <c r="U130" s="27" t="s">
        <v>34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4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94"/>
      <c r="C131" s="27" t="s">
        <v>36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3"/>
      <c r="T131" s="294"/>
      <c r="U131" s="27" t="s">
        <v>36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4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95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95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5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93" t="s">
        <v>90</v>
      </c>
      <c r="C133" s="25" t="s">
        <v>32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3"/>
      <c r="T133" s="293" t="s">
        <v>90</v>
      </c>
      <c r="U133" s="25" t="s">
        <v>32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3" t="s">
        <v>90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94"/>
      <c r="C134" s="27" t="s">
        <v>33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3"/>
      <c r="T134" s="294"/>
      <c r="U134" s="27" t="s">
        <v>33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4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94"/>
      <c r="C135" s="27" t="s">
        <v>34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3"/>
      <c r="T135" s="294"/>
      <c r="U135" s="27" t="s">
        <v>34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4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94"/>
      <c r="C136" s="27" t="s">
        <v>36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3"/>
      <c r="T136" s="294"/>
      <c r="U136" s="27" t="s">
        <v>36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4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95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95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5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93" t="s">
        <v>91</v>
      </c>
      <c r="C138" s="25" t="s">
        <v>32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3"/>
      <c r="T138" s="293" t="s">
        <v>91</v>
      </c>
      <c r="U138" s="25" t="s">
        <v>32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3" t="s">
        <v>91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94"/>
      <c r="C139" s="27" t="s">
        <v>33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3"/>
      <c r="T139" s="294"/>
      <c r="U139" s="27" t="s">
        <v>33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4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94"/>
      <c r="C140" s="27" t="s">
        <v>34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3"/>
      <c r="T140" s="294"/>
      <c r="U140" s="27" t="s">
        <v>34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4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94"/>
      <c r="C141" s="27" t="s">
        <v>36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3"/>
      <c r="T141" s="294"/>
      <c r="U141" s="27" t="s">
        <v>36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4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5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95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5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93" t="s">
        <v>92</v>
      </c>
      <c r="C143" s="25" t="s">
        <v>32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3"/>
      <c r="T143" s="293" t="s">
        <v>92</v>
      </c>
      <c r="U143" s="25" t="s">
        <v>32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3" t="s">
        <v>92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94"/>
      <c r="C144" s="27" t="s">
        <v>33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3"/>
      <c r="T144" s="294"/>
      <c r="U144" s="27" t="s">
        <v>33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4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94"/>
      <c r="C145" s="27" t="s">
        <v>34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3"/>
      <c r="T145" s="294"/>
      <c r="U145" s="27" t="s">
        <v>34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4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94"/>
      <c r="C146" s="27" t="s">
        <v>36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3"/>
      <c r="T146" s="294"/>
      <c r="U146" s="27" t="s">
        <v>36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4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5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95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5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93" t="s">
        <v>93</v>
      </c>
      <c r="C148" s="25" t="s">
        <v>32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3"/>
      <c r="T148" s="293" t="s">
        <v>93</v>
      </c>
      <c r="U148" s="25" t="s">
        <v>32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3" t="s">
        <v>93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94"/>
      <c r="C149" s="27" t="s">
        <v>33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3"/>
      <c r="T149" s="294"/>
      <c r="U149" s="27" t="s">
        <v>33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4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94"/>
      <c r="C150" s="27" t="s">
        <v>34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3"/>
      <c r="T150" s="294"/>
      <c r="U150" s="27" t="s">
        <v>34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4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94"/>
      <c r="C151" s="27" t="s">
        <v>36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3"/>
      <c r="T151" s="294"/>
      <c r="U151" s="27" t="s">
        <v>36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4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5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95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5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93" t="s">
        <v>94</v>
      </c>
      <c r="C153" s="25" t="s">
        <v>32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3"/>
      <c r="T153" s="293" t="s">
        <v>94</v>
      </c>
      <c r="U153" s="25" t="s">
        <v>32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3" t="s">
        <v>94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94"/>
      <c r="C154" s="27" t="s">
        <v>33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3"/>
      <c r="T154" s="294"/>
      <c r="U154" s="27" t="s">
        <v>33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4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94"/>
      <c r="C155" s="27" t="s">
        <v>34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3"/>
      <c r="T155" s="294"/>
      <c r="U155" s="27" t="s">
        <v>34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4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94"/>
      <c r="C156" s="27" t="s">
        <v>36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3"/>
      <c r="T156" s="294"/>
      <c r="U156" s="27" t="s">
        <v>36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4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5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95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5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93" t="s">
        <v>95</v>
      </c>
      <c r="C158" s="25" t="s">
        <v>32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3"/>
      <c r="T158" s="293" t="s">
        <v>95</v>
      </c>
      <c r="U158" s="25" t="s">
        <v>32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3" t="s">
        <v>95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94"/>
      <c r="C159" s="27" t="s">
        <v>33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3"/>
      <c r="T159" s="294"/>
      <c r="U159" s="27" t="s">
        <v>33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4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94"/>
      <c r="C160" s="27" t="s">
        <v>34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3"/>
      <c r="T160" s="294"/>
      <c r="U160" s="27" t="s">
        <v>34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4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94"/>
      <c r="C161" s="27" t="s">
        <v>36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3"/>
      <c r="T161" s="294"/>
      <c r="U161" s="27" t="s">
        <v>36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4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5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95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5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93" t="s">
        <v>96</v>
      </c>
      <c r="C163" s="25" t="s">
        <v>32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3"/>
      <c r="T163" s="293" t="s">
        <v>96</v>
      </c>
      <c r="U163" s="25" t="s">
        <v>32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3" t="s">
        <v>96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94"/>
      <c r="C164" s="27" t="s">
        <v>33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3"/>
      <c r="T164" s="294"/>
      <c r="U164" s="27" t="s">
        <v>33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4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94"/>
      <c r="C165" s="27" t="s">
        <v>34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3"/>
      <c r="T165" s="294"/>
      <c r="U165" s="27" t="s">
        <v>34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4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94"/>
      <c r="C166" s="27" t="s">
        <v>36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3"/>
      <c r="T166" s="294"/>
      <c r="U166" s="27" t="s">
        <v>36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4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5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95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5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93" t="s">
        <v>97</v>
      </c>
      <c r="C168" s="25" t="s">
        <v>32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3"/>
      <c r="T168" s="293" t="s">
        <v>97</v>
      </c>
      <c r="U168" s="25" t="s">
        <v>32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3" t="s">
        <v>97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94"/>
      <c r="C169" s="27" t="s">
        <v>33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3"/>
      <c r="T169" s="294"/>
      <c r="U169" s="27" t="s">
        <v>33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4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94"/>
      <c r="C170" s="27" t="s">
        <v>34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3"/>
      <c r="T170" s="294"/>
      <c r="U170" s="27" t="s">
        <v>34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4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94"/>
      <c r="C171" s="27" t="s">
        <v>36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3"/>
      <c r="T171" s="294"/>
      <c r="U171" s="27" t="s">
        <v>36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4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5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95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5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93" t="s">
        <v>98</v>
      </c>
      <c r="C173" s="25" t="s">
        <v>32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3"/>
      <c r="T173" s="293" t="s">
        <v>98</v>
      </c>
      <c r="U173" s="25" t="s">
        <v>32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3" t="s">
        <v>98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94"/>
      <c r="C174" s="27" t="s">
        <v>33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3"/>
      <c r="T174" s="294"/>
      <c r="U174" s="27" t="s">
        <v>33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4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94"/>
      <c r="C175" s="27" t="s">
        <v>34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3"/>
      <c r="T175" s="294"/>
      <c r="U175" s="27" t="s">
        <v>34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4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94"/>
      <c r="C176" s="27" t="s">
        <v>36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3"/>
      <c r="T176" s="294"/>
      <c r="U176" s="27" t="s">
        <v>36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4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5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95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5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93" t="s">
        <v>99</v>
      </c>
      <c r="C178" s="25" t="s">
        <v>32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3"/>
      <c r="T178" s="293" t="s">
        <v>99</v>
      </c>
      <c r="U178" s="25" t="s">
        <v>32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3" t="s">
        <v>99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94"/>
      <c r="C179" s="27" t="s">
        <v>33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3"/>
      <c r="T179" s="294"/>
      <c r="U179" s="27" t="s">
        <v>33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4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94"/>
      <c r="C180" s="27" t="s">
        <v>34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3"/>
      <c r="T180" s="294"/>
      <c r="U180" s="27" t="s">
        <v>34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4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94"/>
      <c r="C181" s="27" t="s">
        <v>36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3"/>
      <c r="T181" s="294"/>
      <c r="U181" s="27" t="s">
        <v>36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4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5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95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5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93" t="s">
        <v>100</v>
      </c>
      <c r="C183" s="25" t="s">
        <v>32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3"/>
      <c r="T183" s="293" t="s">
        <v>100</v>
      </c>
      <c r="U183" s="25" t="s">
        <v>32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3" t="s">
        <v>100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94"/>
      <c r="C184" s="27" t="s">
        <v>33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3"/>
      <c r="T184" s="294"/>
      <c r="U184" s="27" t="s">
        <v>33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4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94"/>
      <c r="C185" s="27" t="s">
        <v>34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3"/>
      <c r="T185" s="294"/>
      <c r="U185" s="27" t="s">
        <v>34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4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94"/>
      <c r="C186" s="27" t="s">
        <v>36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3"/>
      <c r="T186" s="294"/>
      <c r="U186" s="27" t="s">
        <v>36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4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5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95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5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93" t="s">
        <v>101</v>
      </c>
      <c r="C188" s="25" t="s">
        <v>32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3"/>
      <c r="T188" s="293" t="s">
        <v>101</v>
      </c>
      <c r="U188" s="25" t="s">
        <v>32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3" t="s">
        <v>101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94"/>
      <c r="C189" s="27" t="s">
        <v>33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3"/>
      <c r="T189" s="294"/>
      <c r="U189" s="27" t="s">
        <v>33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4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94"/>
      <c r="C190" s="27" t="s">
        <v>34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3"/>
      <c r="T190" s="294"/>
      <c r="U190" s="27" t="s">
        <v>34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4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94"/>
      <c r="C191" s="27" t="s">
        <v>36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3"/>
      <c r="T191" s="294"/>
      <c r="U191" s="27" t="s">
        <v>36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4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5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95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5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93" t="s">
        <v>102</v>
      </c>
      <c r="C193" s="25" t="s">
        <v>32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93" t="s">
        <v>102</v>
      </c>
      <c r="U193" s="25" t="s">
        <v>32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3" t="s">
        <v>102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94"/>
      <c r="C194" s="27" t="s">
        <v>33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94"/>
      <c r="U194" s="27" t="s">
        <v>33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4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94"/>
      <c r="C195" s="27" t="s">
        <v>34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94"/>
      <c r="U195" s="27" t="s">
        <v>34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4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94"/>
      <c r="C196" s="27" t="s">
        <v>36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94"/>
      <c r="U196" s="27" t="s">
        <v>36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4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5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95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5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93" t="s">
        <v>103</v>
      </c>
      <c r="C198" s="25" t="s">
        <v>32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93" t="s">
        <v>103</v>
      </c>
      <c r="U198" s="25" t="s">
        <v>32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3" t="s">
        <v>103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94"/>
      <c r="C199" s="27" t="s">
        <v>33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94"/>
      <c r="U199" s="27" t="s">
        <v>33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4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94"/>
      <c r="C200" s="27" t="s">
        <v>34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94"/>
      <c r="U200" s="27" t="s">
        <v>34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4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94"/>
      <c r="C201" s="27" t="s">
        <v>36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94"/>
      <c r="U201" s="27" t="s">
        <v>36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4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5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95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5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93" t="s">
        <v>104</v>
      </c>
      <c r="C203" s="25" t="s">
        <v>32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93" t="s">
        <v>104</v>
      </c>
      <c r="U203" s="25" t="s">
        <v>32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3" t="s">
        <v>104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94"/>
      <c r="C204" s="27" t="s">
        <v>33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94"/>
      <c r="U204" s="27" t="s">
        <v>33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4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94"/>
      <c r="C205" s="27" t="s">
        <v>34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94"/>
      <c r="U205" s="27" t="s">
        <v>34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4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94"/>
      <c r="C206" s="27" t="s">
        <v>36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94"/>
      <c r="U206" s="27" t="s">
        <v>36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4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5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95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5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93" t="s">
        <v>105</v>
      </c>
      <c r="C208" s="25" t="s">
        <v>32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93" t="s">
        <v>105</v>
      </c>
      <c r="U208" s="25" t="s">
        <v>32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3" t="s">
        <v>105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94"/>
      <c r="C209" s="27" t="s">
        <v>33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94"/>
      <c r="U209" s="27" t="s">
        <v>33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4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94"/>
      <c r="C210" s="27" t="s">
        <v>34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94"/>
      <c r="U210" s="27" t="s">
        <v>34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4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94"/>
      <c r="C211" s="27" t="s">
        <v>36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94"/>
      <c r="U211" s="27" t="s">
        <v>36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4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5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95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5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93" t="s">
        <v>106</v>
      </c>
      <c r="C213" s="25" t="s">
        <v>32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93" t="s">
        <v>106</v>
      </c>
      <c r="U213" s="25" t="s">
        <v>32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3" t="s">
        <v>106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94"/>
      <c r="C214" s="27" t="s">
        <v>33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94"/>
      <c r="U214" s="27" t="s">
        <v>33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4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94"/>
      <c r="C215" s="27" t="s">
        <v>34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94"/>
      <c r="U215" s="27" t="s">
        <v>34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4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94"/>
      <c r="C216" s="27" t="s">
        <v>36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94"/>
      <c r="U216" s="27" t="s">
        <v>36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4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5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95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5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93" t="s">
        <v>107</v>
      </c>
      <c r="C218" s="25" t="s">
        <v>32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93" t="s">
        <v>107</v>
      </c>
      <c r="U218" s="25" t="s">
        <v>32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3" t="s">
        <v>107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94"/>
      <c r="C219" s="27" t="s">
        <v>33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94"/>
      <c r="U219" s="27" t="s">
        <v>33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4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94"/>
      <c r="C220" s="27" t="s">
        <v>34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94"/>
      <c r="U220" s="27" t="s">
        <v>34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4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94"/>
      <c r="C221" s="27" t="s">
        <v>36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94"/>
      <c r="U221" s="27" t="s">
        <v>36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4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5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95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5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93" t="s">
        <v>108</v>
      </c>
      <c r="C223" s="25" t="s">
        <v>32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93" t="s">
        <v>108</v>
      </c>
      <c r="U223" s="25" t="s">
        <v>32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3" t="s">
        <v>108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94"/>
      <c r="C224" s="27" t="s">
        <v>33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94"/>
      <c r="U224" s="27" t="s">
        <v>33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4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94"/>
      <c r="C225" s="27" t="s">
        <v>34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94"/>
      <c r="U225" s="27" t="s">
        <v>34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4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94"/>
      <c r="C226" s="27" t="s">
        <v>36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94"/>
      <c r="U226" s="27" t="s">
        <v>36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4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5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95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5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93" t="s">
        <v>109</v>
      </c>
      <c r="C228" s="25" t="s">
        <v>32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93" t="s">
        <v>109</v>
      </c>
      <c r="U228" s="25" t="s">
        <v>32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3" t="s">
        <v>109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94"/>
      <c r="C229" s="27" t="s">
        <v>33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94"/>
      <c r="U229" s="27" t="s">
        <v>33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4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94"/>
      <c r="C230" s="27" t="s">
        <v>34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94"/>
      <c r="U230" s="27" t="s">
        <v>34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4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94"/>
      <c r="C231" s="27" t="s">
        <v>36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94"/>
      <c r="U231" s="27" t="s">
        <v>36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4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5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95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5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93" t="s">
        <v>110</v>
      </c>
      <c r="C233" s="25" t="s">
        <v>32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93" t="s">
        <v>110</v>
      </c>
      <c r="U233" s="25" t="s">
        <v>32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3" t="s">
        <v>110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94"/>
      <c r="C234" s="27" t="s">
        <v>33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94"/>
      <c r="U234" s="27" t="s">
        <v>33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4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94"/>
      <c r="C235" s="27" t="s">
        <v>34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94"/>
      <c r="U235" s="27" t="s">
        <v>34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4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94"/>
      <c r="C236" s="27" t="s">
        <v>36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94"/>
      <c r="U236" s="27" t="s">
        <v>36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4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5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95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5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93" t="s">
        <v>111</v>
      </c>
      <c r="C238" s="25" t="s">
        <v>32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93" t="s">
        <v>111</v>
      </c>
      <c r="U238" s="25" t="s">
        <v>32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3" t="s">
        <v>111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94"/>
      <c r="C239" s="27" t="s">
        <v>33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94"/>
      <c r="U239" s="27" t="s">
        <v>33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4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94"/>
      <c r="C240" s="27" t="s">
        <v>34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94"/>
      <c r="U240" s="27" t="s">
        <v>34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4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94"/>
      <c r="C241" s="27" t="s">
        <v>36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94"/>
      <c r="U241" s="27" t="s">
        <v>36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4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5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95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5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93" t="s">
        <v>112</v>
      </c>
      <c r="C243" s="25" t="s">
        <v>32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93" t="s">
        <v>112</v>
      </c>
      <c r="U243" s="25" t="s">
        <v>32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3" t="s">
        <v>112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94"/>
      <c r="C244" s="27" t="s">
        <v>33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94"/>
      <c r="U244" s="27" t="s">
        <v>33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4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94"/>
      <c r="C245" s="27" t="s">
        <v>34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94"/>
      <c r="U245" s="27" t="s">
        <v>34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4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94"/>
      <c r="C246" s="27" t="s">
        <v>36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94"/>
      <c r="U246" s="27" t="s">
        <v>36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4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5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95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5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93" t="s">
        <v>113</v>
      </c>
      <c r="C248" s="25" t="s">
        <v>32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93" t="s">
        <v>113</v>
      </c>
      <c r="U248" s="25" t="s">
        <v>32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3" t="s">
        <v>113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94"/>
      <c r="C249" s="27" t="s">
        <v>33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94"/>
      <c r="U249" s="27" t="s">
        <v>33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4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94"/>
      <c r="C250" s="27" t="s">
        <v>34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94"/>
      <c r="U250" s="27" t="s">
        <v>34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4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94"/>
      <c r="C251" s="27" t="s">
        <v>36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94"/>
      <c r="U251" s="27" t="s">
        <v>36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4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5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95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5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93" t="s">
        <v>114</v>
      </c>
      <c r="C253" s="25" t="s">
        <v>32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93" t="s">
        <v>114</v>
      </c>
      <c r="U253" s="25" t="s">
        <v>32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3" t="s">
        <v>114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94"/>
      <c r="C254" s="27" t="s">
        <v>33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94"/>
      <c r="U254" s="27" t="s">
        <v>33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4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94"/>
      <c r="C255" s="27" t="s">
        <v>34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94"/>
      <c r="U255" s="27" t="s">
        <v>34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4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94"/>
      <c r="C256" s="27" t="s">
        <v>36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94"/>
      <c r="U256" s="27" t="s">
        <v>36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4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5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95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5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93" t="s">
        <v>115</v>
      </c>
      <c r="C258" s="25" t="s">
        <v>32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93" t="s">
        <v>115</v>
      </c>
      <c r="U258" s="25" t="s">
        <v>32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3" t="s">
        <v>115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94"/>
      <c r="C259" s="27" t="s">
        <v>33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94"/>
      <c r="U259" s="27" t="s">
        <v>33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4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94"/>
      <c r="C260" s="27" t="s">
        <v>34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94"/>
      <c r="U260" s="27" t="s">
        <v>34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4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94"/>
      <c r="C261" s="27" t="s">
        <v>36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94"/>
      <c r="U261" s="27" t="s">
        <v>36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4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5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95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5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93" t="s">
        <v>116</v>
      </c>
      <c r="C263" s="25" t="s">
        <v>32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93" t="s">
        <v>116</v>
      </c>
      <c r="U263" s="25" t="s">
        <v>32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3" t="s">
        <v>116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94"/>
      <c r="C264" s="27" t="s">
        <v>33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94"/>
      <c r="U264" s="27" t="s">
        <v>33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4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94"/>
      <c r="C265" s="27" t="s">
        <v>34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94"/>
      <c r="U265" s="27" t="s">
        <v>34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4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94"/>
      <c r="C266" s="27" t="s">
        <v>36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94"/>
      <c r="U266" s="27" t="s">
        <v>36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4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5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95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5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93" t="s">
        <v>117</v>
      </c>
      <c r="C268" s="25" t="s">
        <v>32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93" t="s">
        <v>117</v>
      </c>
      <c r="U268" s="25" t="s">
        <v>32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3" t="s">
        <v>117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94"/>
      <c r="C269" s="27" t="s">
        <v>33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94"/>
      <c r="U269" s="27" t="s">
        <v>33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4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94"/>
      <c r="C270" s="27" t="s">
        <v>34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94"/>
      <c r="U270" s="27" t="s">
        <v>34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4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94"/>
      <c r="C271" s="27" t="s">
        <v>36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94"/>
      <c r="U271" s="27" t="s">
        <v>36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4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5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95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5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93" t="s">
        <v>118</v>
      </c>
      <c r="C273" s="25" t="s">
        <v>32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93" t="s">
        <v>118</v>
      </c>
      <c r="U273" s="25" t="s">
        <v>32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3" t="s">
        <v>118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94"/>
      <c r="C274" s="27" t="s">
        <v>33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94"/>
      <c r="U274" s="27" t="s">
        <v>33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4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94"/>
      <c r="C275" s="27" t="s">
        <v>34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94"/>
      <c r="U275" s="27" t="s">
        <v>34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4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94"/>
      <c r="C276" s="27" t="s">
        <v>36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94"/>
      <c r="U276" s="27" t="s">
        <v>36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4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5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95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5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93" t="s">
        <v>119</v>
      </c>
      <c r="C278" s="25" t="s">
        <v>32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93" t="s">
        <v>119</v>
      </c>
      <c r="U278" s="25" t="s">
        <v>32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3" t="s">
        <v>119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94"/>
      <c r="C279" s="27" t="s">
        <v>33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94"/>
      <c r="U279" s="27" t="s">
        <v>33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4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94"/>
      <c r="C280" s="27" t="s">
        <v>34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94"/>
      <c r="U280" s="27" t="s">
        <v>34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4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94"/>
      <c r="C281" s="27" t="s">
        <v>36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94"/>
      <c r="U281" s="27" t="s">
        <v>36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4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5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95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5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93" t="s">
        <v>120</v>
      </c>
      <c r="C283" s="25" t="s">
        <v>32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93" t="s">
        <v>120</v>
      </c>
      <c r="U283" s="25" t="s">
        <v>32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3" t="s">
        <v>120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94"/>
      <c r="C284" s="27" t="s">
        <v>33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94"/>
      <c r="U284" s="27" t="s">
        <v>33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4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94"/>
      <c r="C285" s="27" t="s">
        <v>34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94"/>
      <c r="U285" s="27" t="s">
        <v>34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4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94"/>
      <c r="C286" s="27" t="s">
        <v>36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94"/>
      <c r="U286" s="27" t="s">
        <v>36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4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5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95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5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93" t="s">
        <v>121</v>
      </c>
      <c r="C288" s="25" t="s">
        <v>32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93" t="s">
        <v>121</v>
      </c>
      <c r="U288" s="25" t="s">
        <v>32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3" t="s">
        <v>121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94"/>
      <c r="C289" s="27" t="s">
        <v>33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94"/>
      <c r="U289" s="27" t="s">
        <v>33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4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94"/>
      <c r="C290" s="27" t="s">
        <v>34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94"/>
      <c r="U290" s="27" t="s">
        <v>34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4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94"/>
      <c r="C291" s="27" t="s">
        <v>36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94"/>
      <c r="U291" s="27" t="s">
        <v>36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4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5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95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5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93" t="s">
        <v>122</v>
      </c>
      <c r="C293" s="25" t="s">
        <v>32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93" t="s">
        <v>122</v>
      </c>
      <c r="U293" s="25" t="s">
        <v>32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3" t="s">
        <v>122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94"/>
      <c r="C294" s="27" t="s">
        <v>33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94"/>
      <c r="U294" s="27" t="s">
        <v>33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4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94"/>
      <c r="C295" s="27" t="s">
        <v>34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94"/>
      <c r="U295" s="27" t="s">
        <v>34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4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94"/>
      <c r="C296" s="27" t="s">
        <v>36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94"/>
      <c r="U296" s="27" t="s">
        <v>36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4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5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95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5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93" t="s">
        <v>123</v>
      </c>
      <c r="C298" s="25" t="s">
        <v>32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93" t="s">
        <v>123</v>
      </c>
      <c r="U298" s="25" t="s">
        <v>32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3" t="s">
        <v>123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94"/>
      <c r="C299" s="27" t="s">
        <v>33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94"/>
      <c r="U299" s="27" t="s">
        <v>33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4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94"/>
      <c r="C300" s="27" t="s">
        <v>34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94"/>
      <c r="U300" s="27" t="s">
        <v>34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4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94"/>
      <c r="C301" s="27" t="s">
        <v>36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94"/>
      <c r="U301" s="27" t="s">
        <v>36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4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5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95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5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93" t="s">
        <v>124</v>
      </c>
      <c r="C303" s="25" t="s">
        <v>32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93" t="s">
        <v>124</v>
      </c>
      <c r="U303" s="25" t="s">
        <v>32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3" t="s">
        <v>124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94"/>
      <c r="C304" s="27" t="s">
        <v>33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94"/>
      <c r="U304" s="27" t="s">
        <v>33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4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94"/>
      <c r="C305" s="27" t="s">
        <v>34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94"/>
      <c r="U305" s="27" t="s">
        <v>34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4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94"/>
      <c r="C306" s="27" t="s">
        <v>36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94"/>
      <c r="U306" s="27" t="s">
        <v>36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4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5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95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5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93" t="s">
        <v>125</v>
      </c>
      <c r="C308" s="25" t="s">
        <v>32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93" t="s">
        <v>125</v>
      </c>
      <c r="U308" s="25" t="s">
        <v>32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3" t="s">
        <v>125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94"/>
      <c r="C309" s="27" t="s">
        <v>33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94"/>
      <c r="U309" s="27" t="s">
        <v>33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4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94"/>
      <c r="C310" s="27" t="s">
        <v>34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94"/>
      <c r="U310" s="27" t="s">
        <v>34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4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94"/>
      <c r="C311" s="27" t="s">
        <v>36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94"/>
      <c r="U311" s="27" t="s">
        <v>36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4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5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95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5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93" t="s">
        <v>126</v>
      </c>
      <c r="C313" s="25" t="s">
        <v>32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93" t="s">
        <v>126</v>
      </c>
      <c r="U313" s="25" t="s">
        <v>32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3" t="s">
        <v>126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94"/>
      <c r="C314" s="27" t="s">
        <v>33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94"/>
      <c r="U314" s="27" t="s">
        <v>33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4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94"/>
      <c r="C315" s="27" t="s">
        <v>34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94"/>
      <c r="U315" s="27" t="s">
        <v>34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4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94"/>
      <c r="C316" s="27" t="s">
        <v>36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94"/>
      <c r="U316" s="27" t="s">
        <v>36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4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5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95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5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93" t="s">
        <v>127</v>
      </c>
      <c r="C318" s="25" t="s">
        <v>32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93" t="s">
        <v>127</v>
      </c>
      <c r="U318" s="25" t="s">
        <v>32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3" t="s">
        <v>127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94"/>
      <c r="C319" s="27" t="s">
        <v>33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94"/>
      <c r="U319" s="27" t="s">
        <v>33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4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94"/>
      <c r="C320" s="27" t="s">
        <v>34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94"/>
      <c r="U320" s="27" t="s">
        <v>34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4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94"/>
      <c r="C321" s="27" t="s">
        <v>36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94"/>
      <c r="U321" s="27" t="s">
        <v>36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4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5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95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5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93" t="s">
        <v>128</v>
      </c>
      <c r="C323" s="25" t="s">
        <v>32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93" t="s">
        <v>128</v>
      </c>
      <c r="U323" s="25" t="s">
        <v>32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3" t="s">
        <v>128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94"/>
      <c r="C324" s="27" t="s">
        <v>33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94"/>
      <c r="U324" s="27" t="s">
        <v>33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4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94"/>
      <c r="C325" s="27" t="s">
        <v>34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94"/>
      <c r="U325" s="27" t="s">
        <v>34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4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94"/>
      <c r="C326" s="27" t="s">
        <v>36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94"/>
      <c r="U326" s="27" t="s">
        <v>36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4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5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95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5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93" t="s">
        <v>129</v>
      </c>
      <c r="C328" s="25" t="s">
        <v>32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93" t="s">
        <v>129</v>
      </c>
      <c r="U328" s="25" t="s">
        <v>32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3" t="s">
        <v>129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94"/>
      <c r="C329" s="27" t="s">
        <v>33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94"/>
      <c r="U329" s="27" t="s">
        <v>33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4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94"/>
      <c r="C330" s="27" t="s">
        <v>34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94"/>
      <c r="U330" s="27" t="s">
        <v>34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4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94"/>
      <c r="C331" s="27" t="s">
        <v>36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94"/>
      <c r="U331" s="27" t="s">
        <v>36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4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5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95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5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93" t="s">
        <v>130</v>
      </c>
      <c r="C333" s="25" t="s">
        <v>32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93" t="s">
        <v>130</v>
      </c>
      <c r="U333" s="25" t="s">
        <v>32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3" t="s">
        <v>130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94"/>
      <c r="C334" s="27" t="s">
        <v>33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94"/>
      <c r="U334" s="27" t="s">
        <v>33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4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94"/>
      <c r="C335" s="27" t="s">
        <v>34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94"/>
      <c r="U335" s="27" t="s">
        <v>34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4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94"/>
      <c r="C336" s="27" t="s">
        <v>36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94"/>
      <c r="U336" s="27" t="s">
        <v>36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4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5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95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5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93" t="s">
        <v>131</v>
      </c>
      <c r="C338" s="25" t="s">
        <v>32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93" t="s">
        <v>131</v>
      </c>
      <c r="U338" s="25" t="s">
        <v>32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3" t="s">
        <v>131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94"/>
      <c r="C339" s="27" t="s">
        <v>33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94"/>
      <c r="U339" s="27" t="s">
        <v>33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4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94"/>
      <c r="C340" s="27" t="s">
        <v>34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94"/>
      <c r="U340" s="27" t="s">
        <v>34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4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94"/>
      <c r="C341" s="27" t="s">
        <v>36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94"/>
      <c r="U341" s="27" t="s">
        <v>36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4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5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95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5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93" t="s">
        <v>132</v>
      </c>
      <c r="C343" s="25" t="s">
        <v>32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93" t="s">
        <v>132</v>
      </c>
      <c r="U343" s="25" t="s">
        <v>32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3" t="s">
        <v>132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94"/>
      <c r="C344" s="27" t="s">
        <v>33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94"/>
      <c r="U344" s="27" t="s">
        <v>33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4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94"/>
      <c r="C345" s="27" t="s">
        <v>34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94"/>
      <c r="U345" s="27" t="s">
        <v>34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4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94"/>
      <c r="C346" s="27" t="s">
        <v>36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94"/>
      <c r="U346" s="27" t="s">
        <v>36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4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5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95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5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93" t="s">
        <v>133</v>
      </c>
      <c r="C348" s="25" t="s">
        <v>32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93" t="s">
        <v>133</v>
      </c>
      <c r="U348" s="25" t="s">
        <v>32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3" t="s">
        <v>133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94"/>
      <c r="C349" s="27" t="s">
        <v>33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94"/>
      <c r="U349" s="27" t="s">
        <v>33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4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94"/>
      <c r="C350" s="27" t="s">
        <v>34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94"/>
      <c r="U350" s="27" t="s">
        <v>34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4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94"/>
      <c r="C351" s="27" t="s">
        <v>36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94"/>
      <c r="U351" s="27" t="s">
        <v>36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4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5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95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5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93" t="s">
        <v>134</v>
      </c>
      <c r="C353" s="25" t="s">
        <v>32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93" t="s">
        <v>134</v>
      </c>
      <c r="U353" s="25" t="s">
        <v>32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3" t="s">
        <v>134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94"/>
      <c r="C354" s="27" t="s">
        <v>33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94"/>
      <c r="U354" s="27" t="s">
        <v>33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4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94"/>
      <c r="C355" s="27" t="s">
        <v>34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94"/>
      <c r="U355" s="27" t="s">
        <v>34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4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94"/>
      <c r="C356" s="27" t="s">
        <v>36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94"/>
      <c r="U356" s="27" t="s">
        <v>36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4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5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95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5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93" t="s">
        <v>135</v>
      </c>
      <c r="C358" s="25" t="s">
        <v>32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93" t="s">
        <v>135</v>
      </c>
      <c r="U358" s="25" t="s">
        <v>32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3" t="s">
        <v>135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94"/>
      <c r="C359" s="27" t="s">
        <v>33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94"/>
      <c r="U359" s="27" t="s">
        <v>33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4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94"/>
      <c r="C360" s="27" t="s">
        <v>34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94"/>
      <c r="U360" s="27" t="s">
        <v>34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4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94"/>
      <c r="C361" s="27" t="s">
        <v>36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94"/>
      <c r="U361" s="27" t="s">
        <v>36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4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5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95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5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93" t="s">
        <v>136</v>
      </c>
      <c r="C363" s="25" t="s">
        <v>32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93" t="s">
        <v>136</v>
      </c>
      <c r="U363" s="25" t="s">
        <v>32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3" t="s">
        <v>136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94"/>
      <c r="C364" s="27" t="s">
        <v>33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94"/>
      <c r="U364" s="27" t="s">
        <v>33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4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94"/>
      <c r="C365" s="27" t="s">
        <v>34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94"/>
      <c r="U365" s="27" t="s">
        <v>34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4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94"/>
      <c r="C366" s="27" t="s">
        <v>36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94"/>
      <c r="U366" s="27" t="s">
        <v>36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4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5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95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5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93" t="s">
        <v>137</v>
      </c>
      <c r="C368" s="25" t="s">
        <v>32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93" t="s">
        <v>137</v>
      </c>
      <c r="U368" s="25" t="s">
        <v>32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3" t="s">
        <v>137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94"/>
      <c r="C369" s="27" t="s">
        <v>33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94"/>
      <c r="U369" s="27" t="s">
        <v>33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4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94"/>
      <c r="C370" s="27" t="s">
        <v>34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94"/>
      <c r="U370" s="27" t="s">
        <v>34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4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94"/>
      <c r="C371" s="27" t="s">
        <v>36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94"/>
      <c r="U371" s="27" t="s">
        <v>36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4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5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95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5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93" t="s">
        <v>138</v>
      </c>
      <c r="C373" s="25" t="s">
        <v>32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93" t="s">
        <v>138</v>
      </c>
      <c r="U373" s="25" t="s">
        <v>32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3" t="s">
        <v>138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94"/>
      <c r="C374" s="27" t="s">
        <v>33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94"/>
      <c r="U374" s="27" t="s">
        <v>33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4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94"/>
      <c r="C375" s="27" t="s">
        <v>34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94"/>
      <c r="U375" s="27" t="s">
        <v>34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4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94"/>
      <c r="C376" s="27" t="s">
        <v>36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94"/>
      <c r="U376" s="27" t="s">
        <v>36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4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5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95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5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93" t="s">
        <v>139</v>
      </c>
      <c r="C378" s="25" t="s">
        <v>32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93" t="s">
        <v>139</v>
      </c>
      <c r="U378" s="25" t="s">
        <v>32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3" t="s">
        <v>139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94"/>
      <c r="C379" s="27" t="s">
        <v>33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94"/>
      <c r="U379" s="27" t="s">
        <v>33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4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94"/>
      <c r="C380" s="27" t="s">
        <v>34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94"/>
      <c r="U380" s="27" t="s">
        <v>34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4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94"/>
      <c r="C381" s="27" t="s">
        <v>36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94"/>
      <c r="U381" s="27" t="s">
        <v>36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4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5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95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5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93" t="s">
        <v>140</v>
      </c>
      <c r="C383" s="25" t="s">
        <v>32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93" t="s">
        <v>140</v>
      </c>
      <c r="U383" s="25" t="s">
        <v>32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3" t="s">
        <v>140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94"/>
      <c r="C384" s="27" t="s">
        <v>33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94"/>
      <c r="U384" s="27" t="s">
        <v>33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4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94"/>
      <c r="C385" s="27" t="s">
        <v>34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94"/>
      <c r="U385" s="27" t="s">
        <v>34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4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94"/>
      <c r="C386" s="27" t="s">
        <v>36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94"/>
      <c r="U386" s="27" t="s">
        <v>36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4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5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95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5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93" t="s">
        <v>141</v>
      </c>
      <c r="C388" s="25" t="s">
        <v>32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93" t="s">
        <v>141</v>
      </c>
      <c r="U388" s="25" t="s">
        <v>32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3" t="s">
        <v>141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94"/>
      <c r="C389" s="27" t="s">
        <v>33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94"/>
      <c r="U389" s="27" t="s">
        <v>33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4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94"/>
      <c r="C390" s="27" t="s">
        <v>34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94"/>
      <c r="U390" s="27" t="s">
        <v>34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4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94"/>
      <c r="C391" s="27" t="s">
        <v>36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94"/>
      <c r="U391" s="27" t="s">
        <v>36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4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5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95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5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93" t="s">
        <v>142</v>
      </c>
      <c r="C393" s="25" t="s">
        <v>32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93" t="s">
        <v>142</v>
      </c>
      <c r="U393" s="25" t="s">
        <v>32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3" t="s">
        <v>142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94"/>
      <c r="C394" s="27" t="s">
        <v>33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94"/>
      <c r="U394" s="27" t="s">
        <v>33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4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94"/>
      <c r="C395" s="27" t="s">
        <v>34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94"/>
      <c r="U395" s="27" t="s">
        <v>34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4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94"/>
      <c r="C396" s="27" t="s">
        <v>36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94"/>
      <c r="U396" s="27" t="s">
        <v>36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4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5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95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5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93" t="s">
        <v>143</v>
      </c>
      <c r="C398" s="25" t="s">
        <v>32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93" t="s">
        <v>143</v>
      </c>
      <c r="U398" s="25" t="s">
        <v>32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3" t="s">
        <v>143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94"/>
      <c r="C399" s="27" t="s">
        <v>33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94"/>
      <c r="U399" s="27" t="s">
        <v>33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4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94"/>
      <c r="C400" s="27" t="s">
        <v>34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94"/>
      <c r="U400" s="27" t="s">
        <v>34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4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94"/>
      <c r="C401" s="27" t="s">
        <v>36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94"/>
      <c r="U401" s="27" t="s">
        <v>36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4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5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95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5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93" t="s">
        <v>144</v>
      </c>
      <c r="C403" s="25" t="s">
        <v>32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93" t="s">
        <v>144</v>
      </c>
      <c r="U403" s="25" t="s">
        <v>32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3" t="s">
        <v>144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94"/>
      <c r="C404" s="27" t="s">
        <v>33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94"/>
      <c r="U404" s="27" t="s">
        <v>33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4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94"/>
      <c r="C405" s="27" t="s">
        <v>34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94"/>
      <c r="U405" s="27" t="s">
        <v>34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4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94"/>
      <c r="C406" s="27" t="s">
        <v>36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94"/>
      <c r="U406" s="27" t="s">
        <v>36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4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5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95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5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93" t="s">
        <v>145</v>
      </c>
      <c r="C408" s="25" t="s">
        <v>32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93" t="s">
        <v>145</v>
      </c>
      <c r="U408" s="25" t="s">
        <v>32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3" t="s">
        <v>145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94"/>
      <c r="C409" s="27" t="s">
        <v>33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94"/>
      <c r="U409" s="27" t="s">
        <v>33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4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94"/>
      <c r="C410" s="27" t="s">
        <v>34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94"/>
      <c r="U410" s="27" t="s">
        <v>34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4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94"/>
      <c r="C411" s="27" t="s">
        <v>36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94"/>
      <c r="U411" s="27" t="s">
        <v>36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4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5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95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5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93" t="s">
        <v>146</v>
      </c>
      <c r="C413" s="25" t="s">
        <v>32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93" t="s">
        <v>146</v>
      </c>
      <c r="U413" s="25" t="s">
        <v>32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3" t="s">
        <v>146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94"/>
      <c r="C414" s="27" t="s">
        <v>33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94"/>
      <c r="U414" s="27" t="s">
        <v>33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4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94"/>
      <c r="C415" s="27" t="s">
        <v>34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94"/>
      <c r="U415" s="27" t="s">
        <v>34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4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94"/>
      <c r="C416" s="27" t="s">
        <v>36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94"/>
      <c r="U416" s="27" t="s">
        <v>36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4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5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95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5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93" t="s">
        <v>147</v>
      </c>
      <c r="C418" s="25" t="s">
        <v>32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93" t="s">
        <v>147</v>
      </c>
      <c r="U418" s="25" t="s">
        <v>32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3" t="s">
        <v>147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94"/>
      <c r="C419" s="27" t="s">
        <v>33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94"/>
      <c r="U419" s="27" t="s">
        <v>33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4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94"/>
      <c r="C420" s="27" t="s">
        <v>34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94"/>
      <c r="U420" s="27" t="s">
        <v>34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4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94"/>
      <c r="C421" s="27" t="s">
        <v>36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94"/>
      <c r="U421" s="27" t="s">
        <v>36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4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5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95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5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93" t="s">
        <v>148</v>
      </c>
      <c r="C423" s="25" t="s">
        <v>32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93" t="s">
        <v>148</v>
      </c>
      <c r="U423" s="25" t="s">
        <v>32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3" t="s">
        <v>148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94"/>
      <c r="C424" s="27" t="s">
        <v>33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94"/>
      <c r="U424" s="27" t="s">
        <v>33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4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94"/>
      <c r="C425" s="27" t="s">
        <v>34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94"/>
      <c r="U425" s="27" t="s">
        <v>34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4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94"/>
      <c r="C426" s="27" t="s">
        <v>36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94"/>
      <c r="U426" s="27" t="s">
        <v>36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4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5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95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5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93" t="s">
        <v>149</v>
      </c>
      <c r="C428" s="25" t="s">
        <v>32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93" t="s">
        <v>149</v>
      </c>
      <c r="U428" s="25" t="s">
        <v>32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3" t="s">
        <v>149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94"/>
      <c r="C429" s="27" t="s">
        <v>33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94"/>
      <c r="U429" s="27" t="s">
        <v>33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4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94"/>
      <c r="C430" s="27" t="s">
        <v>34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94"/>
      <c r="U430" s="27" t="s">
        <v>34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4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94"/>
      <c r="C431" s="27" t="s">
        <v>36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94"/>
      <c r="U431" s="27" t="s">
        <v>36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4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5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95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5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93" t="s">
        <v>150</v>
      </c>
      <c r="C433" s="25" t="s">
        <v>32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93" t="s">
        <v>150</v>
      </c>
      <c r="U433" s="25" t="s">
        <v>32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3" t="s">
        <v>150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94"/>
      <c r="C434" s="27" t="s">
        <v>33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94"/>
      <c r="U434" s="27" t="s">
        <v>33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4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94"/>
      <c r="C435" s="27" t="s">
        <v>34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94"/>
      <c r="U435" s="27" t="s">
        <v>34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4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94"/>
      <c r="C436" s="27" t="s">
        <v>36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94"/>
      <c r="U436" s="27" t="s">
        <v>36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4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5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95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5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93" t="s">
        <v>151</v>
      </c>
      <c r="C438" s="25" t="s">
        <v>32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93" t="s">
        <v>151</v>
      </c>
      <c r="U438" s="25" t="s">
        <v>32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3" t="s">
        <v>151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94"/>
      <c r="C439" s="27" t="s">
        <v>33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94"/>
      <c r="U439" s="27" t="s">
        <v>33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4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94"/>
      <c r="C440" s="27" t="s">
        <v>34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94"/>
      <c r="U440" s="27" t="s">
        <v>34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4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94"/>
      <c r="C441" s="27" t="s">
        <v>36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94"/>
      <c r="U441" s="27" t="s">
        <v>36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4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5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95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5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93" t="s">
        <v>152</v>
      </c>
      <c r="C443" s="25" t="s">
        <v>32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93" t="s">
        <v>152</v>
      </c>
      <c r="U443" s="25" t="s">
        <v>32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3" t="s">
        <v>152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94"/>
      <c r="C444" s="27" t="s">
        <v>33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94"/>
      <c r="U444" s="27" t="s">
        <v>33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4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94"/>
      <c r="C445" s="27" t="s">
        <v>34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94"/>
      <c r="U445" s="27" t="s">
        <v>34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4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94"/>
      <c r="C446" s="27" t="s">
        <v>36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94"/>
      <c r="U446" s="27" t="s">
        <v>36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4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5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95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5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93" t="s">
        <v>153</v>
      </c>
      <c r="C448" s="25" t="s">
        <v>32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93" t="s">
        <v>153</v>
      </c>
      <c r="U448" s="25" t="s">
        <v>32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3" t="s">
        <v>153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94"/>
      <c r="C449" s="27" t="s">
        <v>33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94"/>
      <c r="U449" s="27" t="s">
        <v>33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4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94"/>
      <c r="C450" s="27" t="s">
        <v>34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94"/>
      <c r="U450" s="27" t="s">
        <v>34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4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94"/>
      <c r="C451" s="27" t="s">
        <v>36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94"/>
      <c r="U451" s="27" t="s">
        <v>36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4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5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95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5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93" t="s">
        <v>154</v>
      </c>
      <c r="C453" s="25" t="s">
        <v>32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93" t="s">
        <v>154</v>
      </c>
      <c r="U453" s="25" t="s">
        <v>32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3" t="s">
        <v>154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94"/>
      <c r="C454" s="27" t="s">
        <v>33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94"/>
      <c r="U454" s="27" t="s">
        <v>33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4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94"/>
      <c r="C455" s="27" t="s">
        <v>34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94"/>
      <c r="U455" s="27" t="s">
        <v>34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4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94"/>
      <c r="C456" s="27" t="s">
        <v>36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94"/>
      <c r="U456" s="27" t="s">
        <v>36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4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5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95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5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93" t="s">
        <v>155</v>
      </c>
      <c r="C458" s="25" t="s">
        <v>32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93" t="s">
        <v>155</v>
      </c>
      <c r="U458" s="25" t="s">
        <v>32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3" t="s">
        <v>155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94"/>
      <c r="C459" s="27" t="s">
        <v>33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94"/>
      <c r="U459" s="27" t="s">
        <v>33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4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94"/>
      <c r="C460" s="27" t="s">
        <v>34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94"/>
      <c r="U460" s="27" t="s">
        <v>34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4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94"/>
      <c r="C461" s="27" t="s">
        <v>36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94"/>
      <c r="U461" s="27" t="s">
        <v>36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4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5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95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5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93" t="s">
        <v>156</v>
      </c>
      <c r="C463" s="25" t="s">
        <v>32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93" t="s">
        <v>156</v>
      </c>
      <c r="U463" s="25" t="s">
        <v>32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3" t="s">
        <v>156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94"/>
      <c r="C464" s="27" t="s">
        <v>33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94"/>
      <c r="U464" s="27" t="s">
        <v>33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4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94"/>
      <c r="C465" s="27" t="s">
        <v>34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94"/>
      <c r="U465" s="27" t="s">
        <v>34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4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94"/>
      <c r="C466" s="27" t="s">
        <v>36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94"/>
      <c r="U466" s="27" t="s">
        <v>36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4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5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95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5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93" t="s">
        <v>157</v>
      </c>
      <c r="C468" s="25" t="s">
        <v>32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93" t="s">
        <v>157</v>
      </c>
      <c r="U468" s="25" t="s">
        <v>32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3" t="s">
        <v>157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94"/>
      <c r="C469" s="27" t="s">
        <v>33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94"/>
      <c r="U469" s="27" t="s">
        <v>33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4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94"/>
      <c r="C470" s="27" t="s">
        <v>34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94"/>
      <c r="U470" s="27" t="s">
        <v>34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4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94"/>
      <c r="C471" s="27" t="s">
        <v>36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94"/>
      <c r="U471" s="27" t="s">
        <v>36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4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5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95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5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93" t="s">
        <v>158</v>
      </c>
      <c r="C473" s="25" t="s">
        <v>32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93" t="s">
        <v>158</v>
      </c>
      <c r="U473" s="25" t="s">
        <v>32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3" t="s">
        <v>158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94"/>
      <c r="C474" s="27" t="s">
        <v>33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94"/>
      <c r="U474" s="27" t="s">
        <v>33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4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94"/>
      <c r="C475" s="27" t="s">
        <v>34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94"/>
      <c r="U475" s="27" t="s">
        <v>34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4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94"/>
      <c r="C476" s="27" t="s">
        <v>36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94"/>
      <c r="U476" s="27" t="s">
        <v>36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4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5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95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5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93" t="s">
        <v>159</v>
      </c>
      <c r="C478" s="25" t="s">
        <v>32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93" t="s">
        <v>159</v>
      </c>
      <c r="U478" s="25" t="s">
        <v>32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3" t="s">
        <v>159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94"/>
      <c r="C479" s="27" t="s">
        <v>33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94"/>
      <c r="U479" s="27" t="s">
        <v>33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4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94"/>
      <c r="C480" s="27" t="s">
        <v>34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94"/>
      <c r="U480" s="27" t="s">
        <v>34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4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94"/>
      <c r="C481" s="27" t="s">
        <v>36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94"/>
      <c r="U481" s="27" t="s">
        <v>36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4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5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95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5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93" t="s">
        <v>160</v>
      </c>
      <c r="C483" s="25" t="s">
        <v>32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93" t="s">
        <v>160</v>
      </c>
      <c r="U483" s="25" t="s">
        <v>32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3" t="s">
        <v>160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94"/>
      <c r="C484" s="27" t="s">
        <v>33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94"/>
      <c r="U484" s="27" t="s">
        <v>33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4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94"/>
      <c r="C485" s="27" t="s">
        <v>34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94"/>
      <c r="U485" s="27" t="s">
        <v>34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4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94"/>
      <c r="C486" s="27" t="s">
        <v>36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94"/>
      <c r="U486" s="27" t="s">
        <v>36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4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5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95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5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93" t="s">
        <v>161</v>
      </c>
      <c r="C488" s="25" t="s">
        <v>32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93" t="s">
        <v>161</v>
      </c>
      <c r="U488" s="25" t="s">
        <v>32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3" t="s">
        <v>161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94"/>
      <c r="C489" s="27" t="s">
        <v>33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94"/>
      <c r="U489" s="27" t="s">
        <v>33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4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94"/>
      <c r="C490" s="27" t="s">
        <v>34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94"/>
      <c r="U490" s="27" t="s">
        <v>34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4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94"/>
      <c r="C491" s="27" t="s">
        <v>36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94"/>
      <c r="U491" s="27" t="s">
        <v>36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4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5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95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5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93" t="s">
        <v>162</v>
      </c>
      <c r="C493" s="25" t="s">
        <v>32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93" t="s">
        <v>162</v>
      </c>
      <c r="U493" s="25" t="s">
        <v>32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3" t="s">
        <v>162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94"/>
      <c r="C494" s="27" t="s">
        <v>33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94"/>
      <c r="U494" s="27" t="s">
        <v>33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4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94"/>
      <c r="C495" s="27" t="s">
        <v>34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94"/>
      <c r="U495" s="27" t="s">
        <v>34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4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94"/>
      <c r="C496" s="27" t="s">
        <v>36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94"/>
      <c r="U496" s="27" t="s">
        <v>36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4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5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95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5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93" t="s">
        <v>163</v>
      </c>
      <c r="C498" s="25" t="s">
        <v>32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93" t="s">
        <v>163</v>
      </c>
      <c r="U498" s="25" t="s">
        <v>32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3" t="s">
        <v>163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94"/>
      <c r="C499" s="27" t="s">
        <v>33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94"/>
      <c r="U499" s="27" t="s">
        <v>33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4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94"/>
      <c r="C500" s="27" t="s">
        <v>34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94"/>
      <c r="U500" s="27" t="s">
        <v>34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4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94"/>
      <c r="C501" s="27" t="s">
        <v>36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94"/>
      <c r="U501" s="27" t="s">
        <v>36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4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5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95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5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93" t="s">
        <v>164</v>
      </c>
      <c r="C503" s="25" t="s">
        <v>32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93" t="s">
        <v>164</v>
      </c>
      <c r="U503" s="25" t="s">
        <v>32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3" t="s">
        <v>164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94"/>
      <c r="C504" s="27" t="s">
        <v>33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94"/>
      <c r="U504" s="27" t="s">
        <v>33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4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94"/>
      <c r="C505" s="27" t="s">
        <v>34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94"/>
      <c r="U505" s="27" t="s">
        <v>34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4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94"/>
      <c r="C506" s="27" t="s">
        <v>36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94"/>
      <c r="U506" s="27" t="s">
        <v>36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4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5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95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5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93" t="s">
        <v>165</v>
      </c>
      <c r="C508" s="25" t="s">
        <v>32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93" t="s">
        <v>165</v>
      </c>
      <c r="U508" s="25" t="s">
        <v>32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3" t="s">
        <v>165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94"/>
      <c r="C509" s="27" t="s">
        <v>33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94"/>
      <c r="U509" s="27" t="s">
        <v>33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4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94"/>
      <c r="C510" s="27" t="s">
        <v>34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94"/>
      <c r="U510" s="27" t="s">
        <v>34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4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94"/>
      <c r="C511" s="27" t="s">
        <v>36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94"/>
      <c r="U511" s="27" t="s">
        <v>36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4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5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95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5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93" t="s">
        <v>166</v>
      </c>
      <c r="C513" s="25" t="s">
        <v>32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93" t="s">
        <v>166</v>
      </c>
      <c r="U513" s="25" t="s">
        <v>32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3" t="s">
        <v>166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94"/>
      <c r="C514" s="27" t="s">
        <v>33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94"/>
      <c r="U514" s="27" t="s">
        <v>33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4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94"/>
      <c r="C515" s="27" t="s">
        <v>34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94"/>
      <c r="U515" s="27" t="s">
        <v>34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4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94"/>
      <c r="C516" s="27" t="s">
        <v>36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94"/>
      <c r="U516" s="27" t="s">
        <v>36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4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5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95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5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93" t="s">
        <v>167</v>
      </c>
      <c r="C518" s="25" t="s">
        <v>32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93" t="s">
        <v>167</v>
      </c>
      <c r="U518" s="25" t="s">
        <v>32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3" t="s">
        <v>167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94"/>
      <c r="C519" s="27" t="s">
        <v>33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94"/>
      <c r="U519" s="27" t="s">
        <v>33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4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94"/>
      <c r="C520" s="27" t="s">
        <v>34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94"/>
      <c r="U520" s="27" t="s">
        <v>34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4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94"/>
      <c r="C521" s="27" t="s">
        <v>36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94"/>
      <c r="U521" s="27" t="s">
        <v>36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4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5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95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5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93" t="s">
        <v>168</v>
      </c>
      <c r="C523" s="25" t="s">
        <v>32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93" t="s">
        <v>168</v>
      </c>
      <c r="U523" s="25" t="s">
        <v>32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3" t="s">
        <v>168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94"/>
      <c r="C524" s="27" t="s">
        <v>33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94"/>
      <c r="U524" s="27" t="s">
        <v>33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4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94"/>
      <c r="C525" s="27" t="s">
        <v>34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94"/>
      <c r="U525" s="27" t="s">
        <v>34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4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94"/>
      <c r="C526" s="27" t="s">
        <v>36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94"/>
      <c r="U526" s="27" t="s">
        <v>36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4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5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95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5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93" t="s">
        <v>169</v>
      </c>
      <c r="C528" s="25" t="s">
        <v>32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93" t="s">
        <v>169</v>
      </c>
      <c r="U528" s="25" t="s">
        <v>32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3" t="s">
        <v>169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94"/>
      <c r="C529" s="27" t="s">
        <v>33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94"/>
      <c r="U529" s="27" t="s">
        <v>33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4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94"/>
      <c r="C530" s="27" t="s">
        <v>34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94"/>
      <c r="U530" s="27" t="s">
        <v>34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4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94"/>
      <c r="C531" s="27" t="s">
        <v>36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94"/>
      <c r="U531" s="27" t="s">
        <v>36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4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5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95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5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93" t="s">
        <v>170</v>
      </c>
      <c r="C533" s="25" t="s">
        <v>32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93" t="s">
        <v>170</v>
      </c>
      <c r="U533" s="25" t="s">
        <v>32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3" t="s">
        <v>170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94"/>
      <c r="C534" s="27" t="s">
        <v>33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94"/>
      <c r="U534" s="27" t="s">
        <v>33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4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94"/>
      <c r="C535" s="27" t="s">
        <v>34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94"/>
      <c r="U535" s="27" t="s">
        <v>34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4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94"/>
      <c r="C536" s="27" t="s">
        <v>36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94"/>
      <c r="U536" s="27" t="s">
        <v>36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4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5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95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5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93" t="s">
        <v>171</v>
      </c>
      <c r="C538" s="25" t="s">
        <v>32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93" t="s">
        <v>171</v>
      </c>
      <c r="U538" s="25" t="s">
        <v>32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3" t="s">
        <v>171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94"/>
      <c r="C539" s="27" t="s">
        <v>33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94"/>
      <c r="U539" s="27" t="s">
        <v>33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4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94"/>
      <c r="C540" s="27" t="s">
        <v>34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94"/>
      <c r="U540" s="27" t="s">
        <v>34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4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94"/>
      <c r="C541" s="27" t="s">
        <v>36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94"/>
      <c r="U541" s="27" t="s">
        <v>36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4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5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95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5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93" t="s">
        <v>172</v>
      </c>
      <c r="C543" s="25" t="s">
        <v>32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93" t="s">
        <v>172</v>
      </c>
      <c r="U543" s="25" t="s">
        <v>32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3" t="s">
        <v>172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94"/>
      <c r="C544" s="27" t="s">
        <v>33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94"/>
      <c r="U544" s="27" t="s">
        <v>33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4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94"/>
      <c r="C545" s="27" t="s">
        <v>34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94"/>
      <c r="U545" s="27" t="s">
        <v>34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4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94"/>
      <c r="C546" s="27" t="s">
        <v>36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94"/>
      <c r="U546" s="27" t="s">
        <v>36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4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5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95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5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93" t="s">
        <v>173</v>
      </c>
      <c r="C548" s="25" t="s">
        <v>32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93" t="s">
        <v>173</v>
      </c>
      <c r="U548" s="25" t="s">
        <v>32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3" t="s">
        <v>173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94"/>
      <c r="C549" s="27" t="s">
        <v>33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94"/>
      <c r="U549" s="27" t="s">
        <v>33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4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94"/>
      <c r="C550" s="27" t="s">
        <v>34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94"/>
      <c r="U550" s="27" t="s">
        <v>34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4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94"/>
      <c r="C551" s="27" t="s">
        <v>36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94"/>
      <c r="U551" s="27" t="s">
        <v>36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4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5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95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5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93" t="s">
        <v>174</v>
      </c>
      <c r="C553" s="25" t="s">
        <v>32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93" t="s">
        <v>174</v>
      </c>
      <c r="U553" s="25" t="s">
        <v>32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3" t="s">
        <v>174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94"/>
      <c r="C554" s="27" t="s">
        <v>33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94"/>
      <c r="U554" s="27" t="s">
        <v>33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4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94"/>
      <c r="C555" s="27" t="s">
        <v>34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94"/>
      <c r="U555" s="27" t="s">
        <v>34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4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94"/>
      <c r="C556" s="27" t="s">
        <v>36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94"/>
      <c r="U556" s="27" t="s">
        <v>36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4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5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95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5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93" t="s">
        <v>175</v>
      </c>
      <c r="C558" s="25" t="s">
        <v>32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93" t="s">
        <v>175</v>
      </c>
      <c r="U558" s="25" t="s">
        <v>32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3" t="s">
        <v>175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94"/>
      <c r="C559" s="27" t="s">
        <v>33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94"/>
      <c r="U559" s="27" t="s">
        <v>33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4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94"/>
      <c r="C560" s="27" t="s">
        <v>34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94"/>
      <c r="U560" s="27" t="s">
        <v>34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4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94"/>
      <c r="C561" s="27" t="s">
        <v>36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94"/>
      <c r="U561" s="27" t="s">
        <v>36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4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5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95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5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93" t="s">
        <v>176</v>
      </c>
      <c r="C563" s="25" t="s">
        <v>32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93" t="s">
        <v>176</v>
      </c>
      <c r="U563" s="25" t="s">
        <v>32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3" t="s">
        <v>176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94"/>
      <c r="C564" s="27" t="s">
        <v>33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94"/>
      <c r="U564" s="27" t="s">
        <v>33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4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94"/>
      <c r="C565" s="27" t="s">
        <v>34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94"/>
      <c r="U565" s="27" t="s">
        <v>34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4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94"/>
      <c r="C566" s="27" t="s">
        <v>36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94"/>
      <c r="U566" s="27" t="s">
        <v>36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4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5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95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5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93" t="s">
        <v>177</v>
      </c>
      <c r="C568" s="25" t="s">
        <v>32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93" t="s">
        <v>177</v>
      </c>
      <c r="U568" s="25" t="s">
        <v>32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3" t="s">
        <v>177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94"/>
      <c r="C569" s="27" t="s">
        <v>33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94"/>
      <c r="U569" s="27" t="s">
        <v>33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4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94"/>
      <c r="C570" s="27" t="s">
        <v>34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94"/>
      <c r="U570" s="27" t="s">
        <v>34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4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94"/>
      <c r="C571" s="27" t="s">
        <v>36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94"/>
      <c r="U571" s="27" t="s">
        <v>36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4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5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95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5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93" t="s">
        <v>178</v>
      </c>
      <c r="C573" s="25" t="s">
        <v>32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93" t="s">
        <v>178</v>
      </c>
      <c r="U573" s="25" t="s">
        <v>32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3" t="s">
        <v>178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94"/>
      <c r="C574" s="27" t="s">
        <v>33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94"/>
      <c r="U574" s="27" t="s">
        <v>33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4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94"/>
      <c r="C575" s="27" t="s">
        <v>34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94"/>
      <c r="U575" s="27" t="s">
        <v>34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4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94"/>
      <c r="C576" s="27" t="s">
        <v>36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94"/>
      <c r="U576" s="27" t="s">
        <v>36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4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5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95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5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93" t="s">
        <v>179</v>
      </c>
      <c r="C578" s="25" t="s">
        <v>32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93" t="s">
        <v>179</v>
      </c>
      <c r="U578" s="25" t="s">
        <v>32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3" t="s">
        <v>179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94"/>
      <c r="C579" s="27" t="s">
        <v>33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94"/>
      <c r="U579" s="27" t="s">
        <v>33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4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94"/>
      <c r="C580" s="27" t="s">
        <v>34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94"/>
      <c r="U580" s="27" t="s">
        <v>34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4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94"/>
      <c r="C581" s="27" t="s">
        <v>36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94"/>
      <c r="U581" s="27" t="s">
        <v>36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4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5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95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5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93" t="s">
        <v>180</v>
      </c>
      <c r="C583" s="25" t="s">
        <v>32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93" t="s">
        <v>180</v>
      </c>
      <c r="U583" s="25" t="s">
        <v>32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3" t="s">
        <v>180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94"/>
      <c r="C584" s="27" t="s">
        <v>33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94"/>
      <c r="U584" s="27" t="s">
        <v>33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4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94"/>
      <c r="C585" s="27" t="s">
        <v>34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94"/>
      <c r="U585" s="27" t="s">
        <v>34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4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94"/>
      <c r="C586" s="27" t="s">
        <v>36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94"/>
      <c r="U586" s="27" t="s">
        <v>36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4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5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95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5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93" t="s">
        <v>181</v>
      </c>
      <c r="C588" s="25" t="s">
        <v>32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93" t="s">
        <v>181</v>
      </c>
      <c r="U588" s="25" t="s">
        <v>32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3" t="s">
        <v>181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94"/>
      <c r="C589" s="27" t="s">
        <v>33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94"/>
      <c r="U589" s="27" t="s">
        <v>33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4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94"/>
      <c r="C590" s="27" t="s">
        <v>34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94"/>
      <c r="U590" s="27" t="s">
        <v>34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4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94"/>
      <c r="C591" s="27" t="s">
        <v>36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94"/>
      <c r="U591" s="27" t="s">
        <v>36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4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5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95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5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93" t="s">
        <v>182</v>
      </c>
      <c r="C593" s="25" t="s">
        <v>32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93" t="s">
        <v>182</v>
      </c>
      <c r="U593" s="25" t="s">
        <v>32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3" t="s">
        <v>182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94"/>
      <c r="C594" s="27" t="s">
        <v>33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94"/>
      <c r="U594" s="27" t="s">
        <v>33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4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94"/>
      <c r="C595" s="27" t="s">
        <v>34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94"/>
      <c r="U595" s="27" t="s">
        <v>34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4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94"/>
      <c r="C596" s="27" t="s">
        <v>36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94"/>
      <c r="U596" s="27" t="s">
        <v>36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4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5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95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5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93" t="s">
        <v>183</v>
      </c>
      <c r="C598" s="25" t="s">
        <v>32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93" t="s">
        <v>183</v>
      </c>
      <c r="U598" s="25" t="s">
        <v>32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3" t="s">
        <v>183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94"/>
      <c r="C599" s="27" t="s">
        <v>33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94"/>
      <c r="U599" s="27" t="s">
        <v>33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4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94"/>
      <c r="C600" s="27" t="s">
        <v>34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94"/>
      <c r="U600" s="27" t="s">
        <v>34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4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94"/>
      <c r="C601" s="27" t="s">
        <v>36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94"/>
      <c r="U601" s="27" t="s">
        <v>36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4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5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95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5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93" t="s">
        <v>184</v>
      </c>
      <c r="C603" s="25" t="s">
        <v>32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93" t="s">
        <v>184</v>
      </c>
      <c r="U603" s="25" t="s">
        <v>32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3" t="s">
        <v>184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94"/>
      <c r="C604" s="27" t="s">
        <v>33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94"/>
      <c r="U604" s="27" t="s">
        <v>33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4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94"/>
      <c r="C605" s="27" t="s">
        <v>34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94"/>
      <c r="U605" s="27" t="s">
        <v>34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4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94"/>
      <c r="C606" s="27" t="s">
        <v>36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94"/>
      <c r="U606" s="27" t="s">
        <v>36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4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5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95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5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93" t="s">
        <v>185</v>
      </c>
      <c r="C608" s="25" t="s">
        <v>32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93" t="s">
        <v>185</v>
      </c>
      <c r="U608" s="25" t="s">
        <v>32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3" t="s">
        <v>185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94"/>
      <c r="C609" s="27" t="s">
        <v>33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94"/>
      <c r="U609" s="27" t="s">
        <v>33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4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94"/>
      <c r="C610" s="27" t="s">
        <v>34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94"/>
      <c r="U610" s="27" t="s">
        <v>34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4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94"/>
      <c r="C611" s="27" t="s">
        <v>36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94"/>
      <c r="U611" s="27" t="s">
        <v>36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4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5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95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5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93" t="s">
        <v>186</v>
      </c>
      <c r="C613" s="25" t="s">
        <v>32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93" t="s">
        <v>186</v>
      </c>
      <c r="U613" s="25" t="s">
        <v>32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3" t="s">
        <v>186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94"/>
      <c r="C614" s="27" t="s">
        <v>33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94"/>
      <c r="U614" s="27" t="s">
        <v>33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4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94"/>
      <c r="C615" s="27" t="s">
        <v>34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94"/>
      <c r="U615" s="27" t="s">
        <v>34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4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94"/>
      <c r="C616" s="27" t="s">
        <v>36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94"/>
      <c r="U616" s="27" t="s">
        <v>36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4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5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95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5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93" t="s">
        <v>187</v>
      </c>
      <c r="C618" s="25" t="s">
        <v>32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93" t="s">
        <v>187</v>
      </c>
      <c r="U618" s="25" t="s">
        <v>32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3" t="s">
        <v>187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94"/>
      <c r="C619" s="27" t="s">
        <v>33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94"/>
      <c r="U619" s="27" t="s">
        <v>33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4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94"/>
      <c r="C620" s="27" t="s">
        <v>34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94"/>
      <c r="U620" s="27" t="s">
        <v>34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4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94"/>
      <c r="C621" s="27" t="s">
        <v>36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94"/>
      <c r="U621" s="27" t="s">
        <v>36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4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5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95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5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93" t="s">
        <v>188</v>
      </c>
      <c r="C623" s="25" t="s">
        <v>32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93" t="s">
        <v>188</v>
      </c>
      <c r="U623" s="25" t="s">
        <v>32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3" t="s">
        <v>188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94"/>
      <c r="C624" s="27" t="s">
        <v>33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94"/>
      <c r="U624" s="27" t="s">
        <v>33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4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94"/>
      <c r="C625" s="27" t="s">
        <v>34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94"/>
      <c r="U625" s="27" t="s">
        <v>34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4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94"/>
      <c r="C626" s="27" t="s">
        <v>36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94"/>
      <c r="U626" s="27" t="s">
        <v>36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4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5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95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5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93" t="s">
        <v>189</v>
      </c>
      <c r="C628" s="25" t="s">
        <v>32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93" t="s">
        <v>189</v>
      </c>
      <c r="U628" s="25" t="s">
        <v>32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3" t="s">
        <v>189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94"/>
      <c r="C629" s="27" t="s">
        <v>33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94"/>
      <c r="U629" s="27" t="s">
        <v>33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4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94"/>
      <c r="C630" s="27" t="s">
        <v>34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94"/>
      <c r="U630" s="27" t="s">
        <v>34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4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94"/>
      <c r="C631" s="27" t="s">
        <v>36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94"/>
      <c r="U631" s="27" t="s">
        <v>36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4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5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95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5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93" t="s">
        <v>190</v>
      </c>
      <c r="C633" s="25" t="s">
        <v>32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93" t="s">
        <v>190</v>
      </c>
      <c r="U633" s="25" t="s">
        <v>32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3" t="s">
        <v>190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94"/>
      <c r="C634" s="27" t="s">
        <v>33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94"/>
      <c r="U634" s="27" t="s">
        <v>33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4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94"/>
      <c r="C635" s="27" t="s">
        <v>34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94"/>
      <c r="U635" s="27" t="s">
        <v>34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4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94"/>
      <c r="C636" s="27" t="s">
        <v>36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94"/>
      <c r="U636" s="27" t="s">
        <v>36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4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5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95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5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49</v>
      </c>
      <c r="G639" s="203" t="s">
        <v>49</v>
      </c>
      <c r="H639" s="203" t="s">
        <v>49</v>
      </c>
      <c r="I639" s="203" t="s">
        <v>49</v>
      </c>
      <c r="J639" s="203" t="s">
        <v>49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49</v>
      </c>
      <c r="Y639" s="203" t="s">
        <v>49</v>
      </c>
      <c r="Z639" s="203" t="s">
        <v>49</v>
      </c>
      <c r="AA639" s="203" t="s">
        <v>49</v>
      </c>
      <c r="AB639" s="203" t="s">
        <v>49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28</v>
      </c>
      <c r="G640" s="249" t="s">
        <v>39</v>
      </c>
      <c r="H640" s="249" t="s">
        <v>42</v>
      </c>
      <c r="I640" s="249" t="s">
        <v>45</v>
      </c>
      <c r="J640" s="249" t="s">
        <v>55</v>
      </c>
      <c r="R640" s="105"/>
      <c r="T640" s="140"/>
      <c r="U640" s="199"/>
      <c r="V640" s="8"/>
      <c r="W640" s="231"/>
      <c r="X640" s="90" t="s">
        <v>28</v>
      </c>
      <c r="Y640" s="249" t="s">
        <v>39</v>
      </c>
      <c r="Z640" s="249" t="s">
        <v>42</v>
      </c>
      <c r="AA640" s="249" t="s">
        <v>45</v>
      </c>
      <c r="AB640" s="249" t="s">
        <v>55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93" t="s">
        <v>191</v>
      </c>
      <c r="C641" s="25" t="s">
        <v>32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26.820792999999998</v>
      </c>
      <c r="G641" s="135">
        <f t="shared" si="59"/>
        <v>31.890806999999999</v>
      </c>
      <c r="H641" s="135">
        <f t="shared" si="59"/>
        <v>0.95460118999999999</v>
      </c>
      <c r="I641" s="135">
        <f t="shared" si="59"/>
        <v>0.94971640000000002</v>
      </c>
      <c r="J641" s="135">
        <f t="shared" si="59"/>
        <v>6.431444E-2</v>
      </c>
      <c r="K641" s="109"/>
      <c r="L641" s="109"/>
      <c r="M641" s="109"/>
      <c r="N641" s="109"/>
      <c r="O641" s="262"/>
      <c r="P641" s="109"/>
      <c r="Q641" s="110"/>
      <c r="R641" s="111"/>
      <c r="T641" s="293" t="s">
        <v>191</v>
      </c>
      <c r="U641" s="25" t="s">
        <v>32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27.120971999999998</v>
      </c>
      <c r="Y641" s="135">
        <f t="shared" si="60"/>
        <v>33.175381999999999</v>
      </c>
      <c r="Z641" s="135">
        <f t="shared" si="60"/>
        <v>0.95471428999999997</v>
      </c>
      <c r="AA641" s="135">
        <f t="shared" si="60"/>
        <v>0.95187396999999996</v>
      </c>
      <c r="AB641" s="135">
        <f t="shared" si="60"/>
        <v>5.3985736999999999E-2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4"/>
      <c r="C642" s="27" t="s">
        <v>33</v>
      </c>
      <c r="D642" s="107"/>
      <c r="E642" s="263"/>
      <c r="F642" s="18">
        <f t="shared" si="59"/>
        <v>30.530988000000001</v>
      </c>
      <c r="G642" s="18">
        <f t="shared" si="59"/>
        <v>34.937432999999999</v>
      </c>
      <c r="H642" s="18">
        <f t="shared" si="59"/>
        <v>0.97325293000000002</v>
      </c>
      <c r="I642" s="18">
        <f t="shared" si="59"/>
        <v>0.97051299999999996</v>
      </c>
      <c r="J642" s="18">
        <f t="shared" si="59"/>
        <v>3.9517620000000003E-2</v>
      </c>
      <c r="K642" s="112"/>
      <c r="L642" s="112"/>
      <c r="M642" s="112"/>
      <c r="N642" s="112"/>
      <c r="O642" s="264"/>
      <c r="P642" s="112"/>
      <c r="Q642" s="113"/>
      <c r="R642" s="114"/>
      <c r="T642" s="294"/>
      <c r="U642" s="27" t="s">
        <v>33</v>
      </c>
      <c r="V642" s="107"/>
      <c r="W642" s="263"/>
      <c r="X642" s="18">
        <f t="shared" si="60"/>
        <v>31.587254000000001</v>
      </c>
      <c r="Y642" s="18">
        <f t="shared" si="60"/>
        <v>36.211596999999998</v>
      </c>
      <c r="Z642" s="18">
        <f t="shared" si="60"/>
        <v>0.97352932999999997</v>
      </c>
      <c r="AA642" s="18">
        <f t="shared" si="60"/>
        <v>0.97344025999999995</v>
      </c>
      <c r="AB642" s="18">
        <f t="shared" si="60"/>
        <v>2.9517314999999999E-2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4"/>
      <c r="C643" s="27" t="s">
        <v>34</v>
      </c>
      <c r="D643" s="107"/>
      <c r="E643" s="263"/>
      <c r="F643" s="18">
        <f t="shared" si="59"/>
        <v>34.798394000000002</v>
      </c>
      <c r="G643" s="18">
        <f t="shared" si="59"/>
        <v>38.912416</v>
      </c>
      <c r="H643" s="18">
        <f t="shared" si="59"/>
        <v>0.98639279999999996</v>
      </c>
      <c r="I643" s="18">
        <f t="shared" si="59"/>
        <v>0.98954428999999999</v>
      </c>
      <c r="J643" s="18">
        <f t="shared" si="59"/>
        <v>2.276127E-2</v>
      </c>
      <c r="K643" s="112"/>
      <c r="L643" s="112"/>
      <c r="M643" s="112"/>
      <c r="N643" s="112"/>
      <c r="O643" s="264"/>
      <c r="P643" s="112"/>
      <c r="Q643" s="113"/>
      <c r="R643" s="114"/>
      <c r="T643" s="294"/>
      <c r="U643" s="27" t="s">
        <v>34</v>
      </c>
      <c r="V643" s="107"/>
      <c r="W643" s="263"/>
      <c r="X643" s="18">
        <f t="shared" si="60"/>
        <v>36.876083000000001</v>
      </c>
      <c r="Y643" s="18">
        <f t="shared" si="60"/>
        <v>40.557105</v>
      </c>
      <c r="Z643" s="18">
        <f t="shared" si="60"/>
        <v>0.98683852999999999</v>
      </c>
      <c r="AA643" s="18">
        <f t="shared" si="60"/>
        <v>0.99022001000000004</v>
      </c>
      <c r="AB643" s="18">
        <f t="shared" si="60"/>
        <v>1.3991035000000001E-2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4"/>
      <c r="C644" s="27" t="s">
        <v>36</v>
      </c>
      <c r="D644" s="107"/>
      <c r="E644" s="263"/>
      <c r="F644" s="18">
        <f t="shared" si="59"/>
        <v>37.246054999999998</v>
      </c>
      <c r="G644" s="18">
        <f t="shared" si="59"/>
        <v>41.292461000000003</v>
      </c>
      <c r="H644" s="18">
        <f t="shared" si="59"/>
        <v>0.99092712000000005</v>
      </c>
      <c r="I644" s="18">
        <f t="shared" si="59"/>
        <v>0.99482802000000004</v>
      </c>
      <c r="J644" s="18">
        <f t="shared" si="59"/>
        <v>1.690214E-2</v>
      </c>
      <c r="K644" s="112"/>
      <c r="L644" s="112"/>
      <c r="M644" s="112"/>
      <c r="N644" s="112"/>
      <c r="O644" s="264"/>
      <c r="P644" s="112"/>
      <c r="Q644" s="113"/>
      <c r="R644" s="114"/>
      <c r="T644" s="294"/>
      <c r="U644" s="27" t="s">
        <v>36</v>
      </c>
      <c r="V644" s="107"/>
      <c r="W644" s="263"/>
      <c r="X644" s="18">
        <f t="shared" si="60"/>
        <v>40.128812000000003</v>
      </c>
      <c r="Y644" s="18">
        <f t="shared" si="60"/>
        <v>43.434820999999999</v>
      </c>
      <c r="Z644" s="18">
        <f t="shared" si="60"/>
        <v>0.99141992000000001</v>
      </c>
      <c r="AA644" s="18">
        <f t="shared" si="60"/>
        <v>0.99582603000000003</v>
      </c>
      <c r="AB644" s="18">
        <f t="shared" si="60"/>
        <v>7.9979514999999994E-3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5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5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5" t="s">
        <v>192</v>
      </c>
      <c r="C646" s="25" t="s">
        <v>32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27.458214000000002</v>
      </c>
      <c r="G646" s="135">
        <f t="shared" si="61"/>
        <v>32.509808</v>
      </c>
      <c r="H646" s="135">
        <f t="shared" si="61"/>
        <v>0.95836692000000001</v>
      </c>
      <c r="I646" s="135">
        <f t="shared" si="61"/>
        <v>0.95532868999999998</v>
      </c>
      <c r="J646" s="135">
        <f t="shared" si="61"/>
        <v>7.4997209999999995E-2</v>
      </c>
      <c r="K646" s="109"/>
      <c r="L646" s="109"/>
      <c r="M646" s="109"/>
      <c r="N646" s="109"/>
      <c r="O646" s="262"/>
      <c r="P646" s="109"/>
      <c r="Q646" s="110"/>
      <c r="R646" s="111"/>
      <c r="T646" s="305" t="s">
        <v>192</v>
      </c>
      <c r="U646" s="25" t="s">
        <v>32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28.042978999999999</v>
      </c>
      <c r="Y646" s="135">
        <f t="shared" si="62"/>
        <v>33.992508000000001</v>
      </c>
      <c r="Z646" s="135">
        <f t="shared" si="62"/>
        <v>0.95836737000000005</v>
      </c>
      <c r="AA646" s="135">
        <f t="shared" si="62"/>
        <v>0.95719071</v>
      </c>
      <c r="AB646" s="135">
        <f t="shared" si="62"/>
        <v>6.2335825999999997E-2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4"/>
      <c r="C647" s="27" t="s">
        <v>33</v>
      </c>
      <c r="D647" s="107"/>
      <c r="E647" s="263"/>
      <c r="F647" s="18">
        <f t="shared" si="61"/>
        <v>30.868117000000002</v>
      </c>
      <c r="G647" s="18">
        <f t="shared" si="61"/>
        <v>35.440725999999998</v>
      </c>
      <c r="H647" s="18">
        <f t="shared" si="61"/>
        <v>0.97574090000000002</v>
      </c>
      <c r="I647" s="18">
        <f t="shared" si="61"/>
        <v>0.97443672000000003</v>
      </c>
      <c r="J647" s="18">
        <f t="shared" si="61"/>
        <v>4.5914903E-2</v>
      </c>
      <c r="K647" s="112"/>
      <c r="L647" s="112"/>
      <c r="M647" s="112"/>
      <c r="N647" s="112"/>
      <c r="O647" s="264"/>
      <c r="P647" s="112"/>
      <c r="Q647" s="113"/>
      <c r="R647" s="114"/>
      <c r="T647" s="294"/>
      <c r="U647" s="27" t="s">
        <v>33</v>
      </c>
      <c r="V647" s="107"/>
      <c r="W647" s="263"/>
      <c r="X647" s="18">
        <f t="shared" si="62"/>
        <v>32.093058999999997</v>
      </c>
      <c r="Y647" s="18">
        <f t="shared" si="62"/>
        <v>37.004007000000001</v>
      </c>
      <c r="Z647" s="18">
        <f t="shared" si="62"/>
        <v>0.97602604000000004</v>
      </c>
      <c r="AA647" s="18">
        <f t="shared" si="62"/>
        <v>0.97646060999999995</v>
      </c>
      <c r="AB647" s="18">
        <f t="shared" si="62"/>
        <v>3.7437103999999999E-2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4"/>
      <c r="C648" s="27" t="s">
        <v>34</v>
      </c>
      <c r="D648" s="107"/>
      <c r="E648" s="263"/>
      <c r="F648" s="18">
        <f t="shared" si="61"/>
        <v>35.252927</v>
      </c>
      <c r="G648" s="18">
        <f t="shared" si="61"/>
        <v>39.36403</v>
      </c>
      <c r="H648" s="18">
        <f t="shared" si="61"/>
        <v>0.98819895000000002</v>
      </c>
      <c r="I648" s="18">
        <f t="shared" si="61"/>
        <v>0.99056575999999996</v>
      </c>
      <c r="J648" s="18">
        <f t="shared" si="61"/>
        <v>2.7893589999999999E-2</v>
      </c>
      <c r="K648" s="112"/>
      <c r="L648" s="112"/>
      <c r="M648" s="112"/>
      <c r="N648" s="112"/>
      <c r="O648" s="264"/>
      <c r="P648" s="112"/>
      <c r="Q648" s="113"/>
      <c r="R648" s="114"/>
      <c r="T648" s="294"/>
      <c r="U648" s="27" t="s">
        <v>34</v>
      </c>
      <c r="V648" s="107"/>
      <c r="W648" s="263"/>
      <c r="X648" s="18">
        <f t="shared" si="62"/>
        <v>37.611848999999999</v>
      </c>
      <c r="Y648" s="18">
        <f t="shared" si="62"/>
        <v>41.229827</v>
      </c>
      <c r="Z648" s="18">
        <f t="shared" si="62"/>
        <v>0.98861343000000002</v>
      </c>
      <c r="AA648" s="18">
        <f t="shared" si="62"/>
        <v>0.99151654</v>
      </c>
      <c r="AB648" s="18">
        <f t="shared" si="62"/>
        <v>1.9554423000000001E-2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4"/>
      <c r="C649" s="27" t="s">
        <v>36</v>
      </c>
      <c r="D649" s="107"/>
      <c r="E649" s="263"/>
      <c r="F649" s="18">
        <f t="shared" si="61"/>
        <v>37.819735000000001</v>
      </c>
      <c r="G649" s="18">
        <f t="shared" si="61"/>
        <v>41.909506999999998</v>
      </c>
      <c r="H649" s="18">
        <f t="shared" si="61"/>
        <v>0.99250495999999999</v>
      </c>
      <c r="I649" s="18">
        <f t="shared" si="61"/>
        <v>0.99554511999999995</v>
      </c>
      <c r="J649" s="18">
        <f t="shared" si="61"/>
        <v>2.0621028E-2</v>
      </c>
      <c r="K649" s="112"/>
      <c r="L649" s="112"/>
      <c r="M649" s="112"/>
      <c r="N649" s="112"/>
      <c r="O649" s="264"/>
      <c r="P649" s="112"/>
      <c r="Q649" s="113"/>
      <c r="R649" s="114"/>
      <c r="T649" s="294"/>
      <c r="U649" s="27" t="s">
        <v>36</v>
      </c>
      <c r="V649" s="107"/>
      <c r="W649" s="263"/>
      <c r="X649" s="18">
        <f t="shared" si="62"/>
        <v>41.094113</v>
      </c>
      <c r="Y649" s="18">
        <f t="shared" si="62"/>
        <v>44.360595000000004</v>
      </c>
      <c r="Z649" s="18">
        <f t="shared" si="62"/>
        <v>0.99296708</v>
      </c>
      <c r="AA649" s="18">
        <f t="shared" si="62"/>
        <v>0.99637907000000003</v>
      </c>
      <c r="AB649" s="18">
        <f t="shared" si="62"/>
        <v>1.2627189E-2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5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5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193</v>
      </c>
      <c r="C651" s="25" t="s">
        <v>32</v>
      </c>
      <c r="D651" s="106"/>
      <c r="E651" s="261"/>
      <c r="F651" s="135">
        <f t="shared" ref="F651:J654" si="63">F646-F641</f>
        <v>0.63742100000000335</v>
      </c>
      <c r="G651" s="135">
        <f t="shared" si="63"/>
        <v>0.6190010000000008</v>
      </c>
      <c r="H651" s="135">
        <f t="shared" si="63"/>
        <v>3.7657300000000227E-3</v>
      </c>
      <c r="I651" s="135">
        <f t="shared" si="63"/>
        <v>5.6122899999999643E-3</v>
      </c>
      <c r="J651" s="135">
        <f t="shared" si="63"/>
        <v>1.0682769999999994E-2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193</v>
      </c>
      <c r="U651" s="25" t="s">
        <v>32</v>
      </c>
      <c r="V651" s="106"/>
      <c r="W651" s="261"/>
      <c r="X651" s="135">
        <f t="shared" ref="X651:AB654" si="64">X646-X641</f>
        <v>0.92200700000000069</v>
      </c>
      <c r="Y651" s="135">
        <f t="shared" si="64"/>
        <v>0.8171260000000018</v>
      </c>
      <c r="Z651" s="135">
        <f t="shared" si="64"/>
        <v>3.6530800000000863E-3</v>
      </c>
      <c r="AA651" s="135">
        <f t="shared" si="64"/>
        <v>5.316740000000042E-3</v>
      </c>
      <c r="AB651" s="135">
        <f t="shared" si="64"/>
        <v>8.350088999999998E-3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4"/>
      <c r="C652" s="27" t="s">
        <v>33</v>
      </c>
      <c r="D652" s="107"/>
      <c r="E652" s="263"/>
      <c r="F652" s="18">
        <f t="shared" si="63"/>
        <v>0.3371290000000009</v>
      </c>
      <c r="G652" s="18">
        <f t="shared" si="63"/>
        <v>0.50329299999999932</v>
      </c>
      <c r="H652" s="18">
        <f t="shared" si="63"/>
        <v>2.487970000000006E-3</v>
      </c>
      <c r="I652" s="18">
        <f t="shared" si="63"/>
        <v>3.9237200000000749E-3</v>
      </c>
      <c r="J652" s="18">
        <f t="shared" si="63"/>
        <v>6.3972829999999967E-3</v>
      </c>
      <c r="K652" s="112"/>
      <c r="L652" s="112"/>
      <c r="M652" s="112"/>
      <c r="N652" s="112"/>
      <c r="O652" s="264"/>
      <c r="P652" s="112"/>
      <c r="Q652" s="113"/>
      <c r="R652" s="114"/>
      <c r="T652" s="294"/>
      <c r="U652" s="27" t="s">
        <v>33</v>
      </c>
      <c r="V652" s="107"/>
      <c r="W652" s="263"/>
      <c r="X652" s="18">
        <f t="shared" si="64"/>
        <v>0.50580499999999518</v>
      </c>
      <c r="Y652" s="18">
        <f t="shared" si="64"/>
        <v>0.79241000000000383</v>
      </c>
      <c r="Z652" s="18">
        <f t="shared" si="64"/>
        <v>2.4967100000000686E-3</v>
      </c>
      <c r="AA652" s="18">
        <f t="shared" si="64"/>
        <v>3.020350000000005E-3</v>
      </c>
      <c r="AB652" s="18">
        <f t="shared" si="64"/>
        <v>7.919789E-3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4"/>
      <c r="C653" s="27" t="s">
        <v>34</v>
      </c>
      <c r="D653" s="107"/>
      <c r="E653" s="263"/>
      <c r="F653" s="18">
        <f t="shared" si="63"/>
        <v>0.45453299999999786</v>
      </c>
      <c r="G653" s="18">
        <f t="shared" si="63"/>
        <v>0.45161399999999929</v>
      </c>
      <c r="H653" s="18">
        <f t="shared" si="63"/>
        <v>1.8061500000000619E-3</v>
      </c>
      <c r="I653" s="18">
        <f t="shared" si="63"/>
        <v>1.0214699999999688E-3</v>
      </c>
      <c r="J653" s="18">
        <f t="shared" si="63"/>
        <v>5.1323199999999992E-3</v>
      </c>
      <c r="K653" s="112"/>
      <c r="L653" s="112"/>
      <c r="M653" s="112"/>
      <c r="N653" s="112"/>
      <c r="O653" s="264"/>
      <c r="P653" s="112"/>
      <c r="Q653" s="113"/>
      <c r="R653" s="114"/>
      <c r="T653" s="294"/>
      <c r="U653" s="27" t="s">
        <v>34</v>
      </c>
      <c r="V653" s="107"/>
      <c r="W653" s="263"/>
      <c r="X653" s="18">
        <f t="shared" si="64"/>
        <v>0.73576599999999814</v>
      </c>
      <c r="Y653" s="18">
        <f t="shared" si="64"/>
        <v>0.67272200000000026</v>
      </c>
      <c r="Z653" s="18">
        <f t="shared" si="64"/>
        <v>1.7749000000000237E-3</v>
      </c>
      <c r="AA653" s="18">
        <f t="shared" si="64"/>
        <v>1.2965299999999624E-3</v>
      </c>
      <c r="AB653" s="18">
        <f t="shared" si="64"/>
        <v>5.5633880000000007E-3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4"/>
      <c r="C654" s="27" t="s">
        <v>36</v>
      </c>
      <c r="D654" s="107"/>
      <c r="E654" s="263"/>
      <c r="F654" s="18">
        <f t="shared" si="63"/>
        <v>0.57368000000000308</v>
      </c>
      <c r="G654" s="18">
        <f t="shared" si="63"/>
        <v>0.61704599999999488</v>
      </c>
      <c r="H654" s="18">
        <f t="shared" si="63"/>
        <v>1.5778399999999415E-3</v>
      </c>
      <c r="I654" s="18">
        <f t="shared" si="63"/>
        <v>7.1709999999991503E-4</v>
      </c>
      <c r="J654" s="18">
        <f t="shared" si="63"/>
        <v>3.7188880000000001E-3</v>
      </c>
      <c r="K654" s="112"/>
      <c r="L654" s="112"/>
      <c r="M654" s="112"/>
      <c r="N654" s="112"/>
      <c r="O654" s="264"/>
      <c r="P654" s="112"/>
      <c r="Q654" s="113"/>
      <c r="R654" s="114"/>
      <c r="T654" s="294"/>
      <c r="U654" s="27" t="s">
        <v>36</v>
      </c>
      <c r="V654" s="107"/>
      <c r="W654" s="263"/>
      <c r="X654" s="18">
        <f t="shared" si="64"/>
        <v>0.96530099999999663</v>
      </c>
      <c r="Y654" s="18">
        <f t="shared" si="64"/>
        <v>0.92577400000000409</v>
      </c>
      <c r="Z654" s="18">
        <f t="shared" si="64"/>
        <v>1.5471599999999919E-3</v>
      </c>
      <c r="AA654" s="18">
        <f t="shared" si="64"/>
        <v>5.5304000000000464E-4</v>
      </c>
      <c r="AB654" s="18">
        <f t="shared" si="64"/>
        <v>4.6292375000000011E-3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5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5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301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0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0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0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0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301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0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0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0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0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301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0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0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0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0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103:AL107"/>
    <mergeCell ref="T138:T142"/>
    <mergeCell ref="T273:T277"/>
    <mergeCell ref="T53:T57"/>
    <mergeCell ref="C31:R31"/>
    <mergeCell ref="T353:T357"/>
    <mergeCell ref="B538:B542"/>
    <mergeCell ref="B598:B602"/>
    <mergeCell ref="B298:B302"/>
    <mergeCell ref="T548:T552"/>
    <mergeCell ref="T593:T597"/>
    <mergeCell ref="T588:T592"/>
    <mergeCell ref="T58:T62"/>
    <mergeCell ref="B78:B8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</mergeCells>
  <phoneticPr fontId="27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13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3"/>
      <c r="T2" s="141" t="str">
        <f>$B$2</f>
        <v>cinema_track</v>
      </c>
      <c r="U2" s="297" t="str">
        <f>CONCATENATE("Summary [ ",'Summary (auto)'!$C$4," ]")</f>
        <v>Summary [ raht-kFractionBits:20 ]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199"/>
      <c r="AL2" s="161" t="str">
        <f>$B$2</f>
        <v>cinema_track</v>
      </c>
      <c r="AM2" s="302" t="s">
        <v>48</v>
      </c>
      <c r="AN2" s="273"/>
      <c r="AO2" s="273"/>
      <c r="AP2" s="273"/>
      <c r="AQ2" s="298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30</v>
      </c>
      <c r="F3" s="30" t="s">
        <v>49</v>
      </c>
      <c r="G3" s="203" t="s">
        <v>49</v>
      </c>
      <c r="H3" s="203" t="s">
        <v>49</v>
      </c>
      <c r="I3" s="203" t="s">
        <v>49</v>
      </c>
      <c r="J3" s="203" t="s">
        <v>49</v>
      </c>
      <c r="K3" s="203"/>
      <c r="L3" s="203"/>
      <c r="M3" s="203"/>
      <c r="N3" s="203"/>
      <c r="O3" s="235"/>
      <c r="P3" s="304" t="s">
        <v>50</v>
      </c>
      <c r="Q3" s="304" t="s">
        <v>51</v>
      </c>
      <c r="R3" s="310" t="s">
        <v>52</v>
      </c>
      <c r="S3" s="213"/>
      <c r="T3" s="139"/>
      <c r="U3" s="202"/>
      <c r="V3" s="93"/>
      <c r="W3" s="234" t="s">
        <v>30</v>
      </c>
      <c r="X3" s="30" t="s">
        <v>49</v>
      </c>
      <c r="Y3" s="203" t="s">
        <v>49</v>
      </c>
      <c r="Z3" s="203" t="s">
        <v>49</v>
      </c>
      <c r="AA3" s="203" t="s">
        <v>49</v>
      </c>
      <c r="AB3" s="203" t="s">
        <v>49</v>
      </c>
      <c r="AC3" s="203"/>
      <c r="AD3" s="203"/>
      <c r="AE3" s="203"/>
      <c r="AF3" s="203"/>
      <c r="AG3" s="235"/>
      <c r="AH3" s="304" t="s">
        <v>50</v>
      </c>
      <c r="AI3" s="304" t="s">
        <v>51</v>
      </c>
      <c r="AJ3" s="310" t="s">
        <v>52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53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0"/>
      <c r="C4" s="199"/>
      <c r="D4" s="32"/>
      <c r="E4" s="236" t="s">
        <v>54</v>
      </c>
      <c r="F4" s="33" t="s">
        <v>28</v>
      </c>
      <c r="G4" s="237" t="s">
        <v>39</v>
      </c>
      <c r="H4" s="237" t="s">
        <v>42</v>
      </c>
      <c r="I4" s="237" t="s">
        <v>45</v>
      </c>
      <c r="J4" s="237" t="s">
        <v>55</v>
      </c>
      <c r="K4" s="237"/>
      <c r="L4" s="118"/>
      <c r="M4" s="118"/>
      <c r="N4" s="91"/>
      <c r="O4" s="237"/>
      <c r="P4" s="277"/>
      <c r="Q4" s="277"/>
      <c r="R4" s="311"/>
      <c r="S4" s="213"/>
      <c r="T4" s="140"/>
      <c r="U4" s="199"/>
      <c r="V4" s="32"/>
      <c r="W4" s="236" t="s">
        <v>54</v>
      </c>
      <c r="X4" s="33" t="s">
        <v>28</v>
      </c>
      <c r="Y4" s="237" t="s">
        <v>39</v>
      </c>
      <c r="Z4" s="237" t="s">
        <v>42</v>
      </c>
      <c r="AA4" s="237" t="s">
        <v>45</v>
      </c>
      <c r="AB4" s="237" t="s">
        <v>55</v>
      </c>
      <c r="AC4" s="237"/>
      <c r="AD4" s="237"/>
      <c r="AE4" s="237"/>
      <c r="AF4" s="91"/>
      <c r="AG4" s="237"/>
      <c r="AH4" s="277"/>
      <c r="AI4" s="277"/>
      <c r="AJ4" s="311"/>
      <c r="AK4" s="213"/>
      <c r="AL4" s="201"/>
      <c r="AM4" s="90" t="s">
        <v>28</v>
      </c>
      <c r="AN4" s="90" t="s">
        <v>39</v>
      </c>
      <c r="AO4" s="90" t="s">
        <v>42</v>
      </c>
      <c r="AP4" s="90" t="s">
        <v>45</v>
      </c>
      <c r="AQ4" s="164" t="s">
        <v>55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32</v>
      </c>
      <c r="D5" s="26"/>
      <c r="E5" s="125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30.713581809523816</v>
      </c>
      <c r="G5" s="30">
        <f t="shared" si="0"/>
        <v>34.314412904761902</v>
      </c>
      <c r="H5" s="30">
        <f t="shared" si="0"/>
        <v>0.96903136380952382</v>
      </c>
      <c r="I5" s="90">
        <f t="shared" si="0"/>
        <v>0.97449244047619055</v>
      </c>
      <c r="J5" s="90">
        <f t="shared" si="0"/>
        <v>6.1487775095238097E-2</v>
      </c>
      <c r="K5" s="55"/>
      <c r="L5" s="55"/>
      <c r="M5" s="55"/>
      <c r="N5" s="26"/>
      <c r="O5" s="56"/>
      <c r="P5" s="130">
        <f t="shared" ref="P5:Q8" si="1">P16</f>
        <v>27.670999999999999</v>
      </c>
      <c r="Q5" s="151">
        <f t="shared" si="1"/>
        <v>8.75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306"/>
      <c r="U5" s="25" t="s">
        <v>32</v>
      </c>
      <c r="V5" s="26"/>
      <c r="W5" s="126">
        <f>W23</f>
        <v>27417.736000000001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31.036524761904758</v>
      </c>
      <c r="Y5" s="30">
        <f t="shared" si="2"/>
        <v>35.004028380952384</v>
      </c>
      <c r="Z5" s="30">
        <f t="shared" si="2"/>
        <v>0.96906233476190506</v>
      </c>
      <c r="AA5" s="90">
        <f t="shared" si="2"/>
        <v>0.97486962523809539</v>
      </c>
      <c r="AB5" s="90">
        <f t="shared" si="2"/>
        <v>5.3840448714285713E-2</v>
      </c>
      <c r="AC5" s="55"/>
      <c r="AD5" s="55"/>
      <c r="AE5" s="55"/>
      <c r="AF5" s="26"/>
      <c r="AG5" s="238"/>
      <c r="AH5" s="130">
        <f t="shared" ref="AH5:AI8" si="3">AH16</f>
        <v>27.89</v>
      </c>
      <c r="AI5" s="151">
        <f t="shared" si="3"/>
        <v>8.484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-0.15097507095408425</v>
      </c>
      <c r="AN5" s="240">
        <f>bdrate($E5:$E8,G5:G8,$W5:$W8,Y5:Y8)</f>
        <v>-0.11771009443048919</v>
      </c>
      <c r="AO5" s="240">
        <f>bdrate($E5:$E8,H5:H8,$W5:$W8,Z5:Z8)</f>
        <v>-9.0674632941166733E-3</v>
      </c>
      <c r="AP5" s="240">
        <f>bdrate($E5:$E8,I5:I8,$W5:$W8,AA5:AA8)</f>
        <v>-2.4492602702721356E-2</v>
      </c>
      <c r="AQ5" s="241">
        <f>bdrateInverted($E5:$E8,J5:J8,$W5:$W8,AB5:AB8)</f>
        <v>-0.16425773022479095</v>
      </c>
      <c r="AR5" s="242"/>
      <c r="AS5" s="51"/>
      <c r="AT5" s="19" t="s">
        <v>56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4"/>
      <c r="C6" s="27" t="s">
        <v>33</v>
      </c>
      <c r="D6" s="28"/>
      <c r="E6" s="156">
        <f>E24</f>
        <v>39731.792000000001</v>
      </c>
      <c r="F6" s="90">
        <f t="shared" si="0"/>
        <v>33.293589285714276</v>
      </c>
      <c r="G6" s="90">
        <f t="shared" si="0"/>
        <v>36.934864238095237</v>
      </c>
      <c r="H6" s="90">
        <f t="shared" si="0"/>
        <v>0.98082668380952365</v>
      </c>
      <c r="I6" s="90">
        <f t="shared" si="0"/>
        <v>0.98494449047619048</v>
      </c>
      <c r="J6" s="90">
        <f t="shared" si="0"/>
        <v>4.16115809047619E-2</v>
      </c>
      <c r="K6" s="56"/>
      <c r="L6" s="56"/>
      <c r="M6" s="56"/>
      <c r="N6" s="28"/>
      <c r="O6" s="56"/>
      <c r="P6" s="130">
        <f t="shared" si="1"/>
        <v>27.875</v>
      </c>
      <c r="Q6" s="130">
        <f t="shared" si="1"/>
        <v>8.7029999999999994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94"/>
      <c r="U6" s="27" t="s">
        <v>33</v>
      </c>
      <c r="V6" s="28"/>
      <c r="W6" s="127">
        <f>W24</f>
        <v>39677.615999999995</v>
      </c>
      <c r="X6" s="90">
        <f t="shared" si="2"/>
        <v>34.278727571428568</v>
      </c>
      <c r="Y6" s="90">
        <f t="shared" si="2"/>
        <v>37.73904704761906</v>
      </c>
      <c r="Z6" s="90">
        <f t="shared" si="2"/>
        <v>0.98089687666666658</v>
      </c>
      <c r="AA6" s="90">
        <f t="shared" si="2"/>
        <v>0.9853513633333334</v>
      </c>
      <c r="AB6" s="90">
        <f t="shared" si="2"/>
        <v>3.4440573333333328E-2</v>
      </c>
      <c r="AC6" s="56"/>
      <c r="AD6" s="56"/>
      <c r="AE6" s="56"/>
      <c r="AF6" s="28"/>
      <c r="AG6" s="238"/>
      <c r="AH6" s="130">
        <f t="shared" si="3"/>
        <v>27.984000000000002</v>
      </c>
      <c r="AI6" s="130">
        <f t="shared" si="3"/>
        <v>8.734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4"/>
      <c r="C7" s="27" t="s">
        <v>34</v>
      </c>
      <c r="D7" s="28"/>
      <c r="E7" s="156">
        <f>E25</f>
        <v>59551.984000000004</v>
      </c>
      <c r="F7" s="90">
        <f t="shared" si="0"/>
        <v>36.446848571428575</v>
      </c>
      <c r="G7" s="90">
        <f t="shared" si="0"/>
        <v>40.48651685714286</v>
      </c>
      <c r="H7" s="90">
        <f t="shared" si="0"/>
        <v>0.98939370380952374</v>
      </c>
      <c r="I7" s="90">
        <f t="shared" si="0"/>
        <v>0.99257969380952371</v>
      </c>
      <c r="J7" s="90">
        <f t="shared" si="0"/>
        <v>2.6420933619047609E-2</v>
      </c>
      <c r="K7" s="56"/>
      <c r="L7" s="56"/>
      <c r="M7" s="56"/>
      <c r="N7" s="28"/>
      <c r="O7" s="56"/>
      <c r="P7" s="130">
        <f t="shared" si="1"/>
        <v>28.420999999999999</v>
      </c>
      <c r="Q7" s="130">
        <f t="shared" si="1"/>
        <v>9.125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94"/>
      <c r="U7" s="27" t="s">
        <v>34</v>
      </c>
      <c r="V7" s="28"/>
      <c r="W7" s="127">
        <f>W25</f>
        <v>59474.36</v>
      </c>
      <c r="X7" s="90">
        <f t="shared" si="2"/>
        <v>38.523751142857151</v>
      </c>
      <c r="Y7" s="90">
        <f t="shared" si="2"/>
        <v>41.786036952380961</v>
      </c>
      <c r="Z7" s="90">
        <f t="shared" si="2"/>
        <v>0.98967564809523789</v>
      </c>
      <c r="AA7" s="90">
        <f t="shared" si="2"/>
        <v>0.99305804952380938</v>
      </c>
      <c r="AB7" s="90">
        <f t="shared" si="2"/>
        <v>1.929209880952381E-2</v>
      </c>
      <c r="AC7" s="56"/>
      <c r="AD7" s="56"/>
      <c r="AE7" s="56"/>
      <c r="AF7" s="28"/>
      <c r="AG7" s="238"/>
      <c r="AH7" s="130">
        <f t="shared" si="3"/>
        <v>28.265000000000001</v>
      </c>
      <c r="AI7" s="130">
        <f t="shared" si="3"/>
        <v>8.843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57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4"/>
      <c r="C8" s="27" t="s">
        <v>36</v>
      </c>
      <c r="D8" s="28"/>
      <c r="E8" s="156">
        <f>E26</f>
        <v>86991.584000000003</v>
      </c>
      <c r="F8" s="90">
        <f t="shared" si="0"/>
        <v>39.467625952380949</v>
      </c>
      <c r="G8" s="90">
        <f t="shared" si="0"/>
        <v>43.660332190476183</v>
      </c>
      <c r="H8" s="90">
        <f t="shared" si="0"/>
        <v>0.99380515857142848</v>
      </c>
      <c r="I8" s="90">
        <f t="shared" si="0"/>
        <v>0.99605770809523819</v>
      </c>
      <c r="J8" s="90">
        <f t="shared" si="0"/>
        <v>1.4465071833333334E-2</v>
      </c>
      <c r="K8" s="56"/>
      <c r="L8" s="56"/>
      <c r="M8" s="56"/>
      <c r="N8" s="28"/>
      <c r="O8" s="56"/>
      <c r="P8" s="130">
        <f t="shared" si="1"/>
        <v>28.280999999999999</v>
      </c>
      <c r="Q8" s="130">
        <f t="shared" si="1"/>
        <v>8.9529999999999994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94"/>
      <c r="U8" s="27" t="s">
        <v>36</v>
      </c>
      <c r="V8" s="28"/>
      <c r="W8" s="127">
        <f>W26</f>
        <v>86901.032000000007</v>
      </c>
      <c r="X8" s="90">
        <f t="shared" si="2"/>
        <v>42.787958428571429</v>
      </c>
      <c r="Y8" s="90">
        <f t="shared" si="2"/>
        <v>45.808300476190468</v>
      </c>
      <c r="Z8" s="90">
        <f t="shared" si="2"/>
        <v>0.99411495142857143</v>
      </c>
      <c r="AA8" s="90">
        <f t="shared" si="2"/>
        <v>0.99662715380952371</v>
      </c>
      <c r="AB8" s="90">
        <f t="shared" si="2"/>
        <v>8.5733571190476175E-3</v>
      </c>
      <c r="AC8" s="56"/>
      <c r="AD8" s="56"/>
      <c r="AE8" s="56"/>
      <c r="AF8" s="28"/>
      <c r="AG8" s="238"/>
      <c r="AH8" s="130">
        <f t="shared" si="3"/>
        <v>28.718</v>
      </c>
      <c r="AI8" s="130">
        <f t="shared" si="3"/>
        <v>9.2029999999999994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94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58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28.060374421622392</v>
      </c>
      <c r="Q10" s="154">
        <f>GEOMEAN(Q5:Q8)</f>
        <v>8.8811585543346343</v>
      </c>
      <c r="R10" s="134" t="e">
        <f>AVERAGE(R5:R8)</f>
        <v>#DIV/0!</v>
      </c>
      <c r="S10" s="213"/>
      <c r="T10" s="153" t="s">
        <v>58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28.21242203021222</v>
      </c>
      <c r="AI10" s="154">
        <f>GEOMEAN(AI5:AI8)</f>
        <v>8.8122279681897275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raht-kFractionBits:20 ]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5"/>
      <c r="C14" s="101"/>
      <c r="D14" s="101"/>
      <c r="E14" s="250" t="s">
        <v>59</v>
      </c>
      <c r="F14" s="135" t="s">
        <v>60</v>
      </c>
      <c r="G14" s="135" t="s">
        <v>61</v>
      </c>
      <c r="H14" s="135" t="s">
        <v>62</v>
      </c>
      <c r="I14" s="135" t="s">
        <v>63</v>
      </c>
      <c r="J14" s="135" t="s">
        <v>64</v>
      </c>
      <c r="K14" s="135" t="s">
        <v>65</v>
      </c>
      <c r="L14" s="135" t="s">
        <v>66</v>
      </c>
      <c r="M14" s="102" t="s">
        <v>67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59</v>
      </c>
      <c r="X14" s="135" t="s">
        <v>60</v>
      </c>
      <c r="Y14" s="135" t="s">
        <v>61</v>
      </c>
      <c r="Z14" s="135" t="s">
        <v>62</v>
      </c>
      <c r="AA14" s="135" t="s">
        <v>63</v>
      </c>
      <c r="AB14" s="135" t="s">
        <v>64</v>
      </c>
      <c r="AC14" s="135" t="s">
        <v>65</v>
      </c>
      <c r="AD14" s="135" t="s">
        <v>66</v>
      </c>
      <c r="AE14" s="102" t="s">
        <v>67</v>
      </c>
      <c r="AF14" s="102"/>
      <c r="AG14" s="251"/>
      <c r="AH14" s="102"/>
      <c r="AI14" s="103"/>
      <c r="AJ14" s="104"/>
      <c r="AK14" s="199"/>
      <c r="AL14" s="199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54</v>
      </c>
      <c r="F15" s="236" t="s">
        <v>54</v>
      </c>
      <c r="G15" s="236" t="s">
        <v>54</v>
      </c>
      <c r="H15" s="236" t="s">
        <v>54</v>
      </c>
      <c r="I15" s="236" t="s">
        <v>54</v>
      </c>
      <c r="J15" s="236" t="s">
        <v>54</v>
      </c>
      <c r="K15" s="236" t="s">
        <v>54</v>
      </c>
      <c r="L15" s="236" t="s">
        <v>54</v>
      </c>
      <c r="M15" s="236" t="s">
        <v>54</v>
      </c>
      <c r="N15" s="33"/>
      <c r="O15" s="237"/>
      <c r="P15" s="204" t="s">
        <v>50</v>
      </c>
      <c r="Q15" s="204" t="s">
        <v>51</v>
      </c>
      <c r="R15" s="34"/>
      <c r="S15" s="213"/>
      <c r="T15" s="148"/>
      <c r="U15" s="32"/>
      <c r="V15" s="32"/>
      <c r="W15" s="236" t="s">
        <v>54</v>
      </c>
      <c r="X15" s="236" t="s">
        <v>54</v>
      </c>
      <c r="Y15" s="236" t="s">
        <v>54</v>
      </c>
      <c r="Z15" s="236" t="s">
        <v>54</v>
      </c>
      <c r="AA15" s="236" t="s">
        <v>54</v>
      </c>
      <c r="AB15" s="236" t="s">
        <v>54</v>
      </c>
      <c r="AC15" s="236" t="s">
        <v>54</v>
      </c>
      <c r="AD15" s="236" t="s">
        <v>54</v>
      </c>
      <c r="AE15" s="236" t="s">
        <v>54</v>
      </c>
      <c r="AF15" s="33"/>
      <c r="AG15" s="237"/>
      <c r="AH15" s="204" t="s">
        <v>50</v>
      </c>
      <c r="AI15" s="204" t="s">
        <v>51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7"/>
      <c r="C16" s="25" t="s">
        <v>32</v>
      </c>
      <c r="D16" s="26"/>
      <c r="E16" s="128">
        <v>4622.4719999999998</v>
      </c>
      <c r="F16" s="166">
        <v>5835.96</v>
      </c>
      <c r="G16" s="166">
        <v>1040.24</v>
      </c>
      <c r="H16" s="166">
        <v>357.512</v>
      </c>
      <c r="I16" s="166">
        <v>150.14400000000001</v>
      </c>
      <c r="J16" s="166">
        <v>8571.3119999999999</v>
      </c>
      <c r="K16" s="60">
        <v>5024.0240000000003</v>
      </c>
      <c r="L16" s="60">
        <v>1855.6320000000001</v>
      </c>
      <c r="M16" s="60">
        <v>7.8879999999999999</v>
      </c>
      <c r="N16" s="55"/>
      <c r="O16" s="252"/>
      <c r="P16" s="129">
        <v>27.670999999999999</v>
      </c>
      <c r="Q16" s="129">
        <v>8.75</v>
      </c>
      <c r="R16" s="142"/>
      <c r="S16" s="213"/>
      <c r="T16" s="307"/>
      <c r="U16" s="25" t="s">
        <v>32</v>
      </c>
      <c r="V16" s="26"/>
      <c r="W16" s="128">
        <v>4622.4719999999998</v>
      </c>
      <c r="X16" s="166">
        <v>5797.4480000000003</v>
      </c>
      <c r="Y16" s="166">
        <v>1040.0640000000001</v>
      </c>
      <c r="Z16" s="166">
        <v>357.24</v>
      </c>
      <c r="AA16" s="166">
        <v>149.80000000000001</v>
      </c>
      <c r="AB16" s="166">
        <v>8571.24</v>
      </c>
      <c r="AC16" s="60">
        <v>5023.7920000000004</v>
      </c>
      <c r="AD16" s="60">
        <v>1855.68</v>
      </c>
      <c r="AE16" s="60">
        <v>7.8879999999999999</v>
      </c>
      <c r="AF16" s="55"/>
      <c r="AG16" s="252"/>
      <c r="AH16" s="129">
        <v>27.89</v>
      </c>
      <c r="AI16" s="129">
        <v>8.484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4"/>
      <c r="C17" s="27" t="s">
        <v>33</v>
      </c>
      <c r="D17" s="28"/>
      <c r="E17" s="143">
        <v>4622.4719999999998</v>
      </c>
      <c r="F17" s="167">
        <v>7698.6719999999996</v>
      </c>
      <c r="G17" s="167">
        <v>3755.4879999999998</v>
      </c>
      <c r="H17" s="167">
        <v>1880.1759999999999</v>
      </c>
      <c r="I17" s="167">
        <v>1357.768</v>
      </c>
      <c r="J17" s="167">
        <v>11094.191999999999</v>
      </c>
      <c r="K17" s="62">
        <v>6863.848</v>
      </c>
      <c r="L17" s="62">
        <v>2459.1759999999999</v>
      </c>
      <c r="M17" s="62">
        <v>7.88</v>
      </c>
      <c r="N17" s="56"/>
      <c r="O17" s="238"/>
      <c r="P17" s="144">
        <v>27.875</v>
      </c>
      <c r="Q17" s="144">
        <v>8.7029999999999994</v>
      </c>
      <c r="R17" s="145"/>
      <c r="S17" s="213"/>
      <c r="T17" s="294"/>
      <c r="U17" s="27" t="s">
        <v>33</v>
      </c>
      <c r="V17" s="28"/>
      <c r="W17" s="143">
        <v>4622.4719999999998</v>
      </c>
      <c r="X17" s="167">
        <v>7649.8639999999996</v>
      </c>
      <c r="Y17" s="167">
        <v>3753.56</v>
      </c>
      <c r="Z17" s="167">
        <v>1879.0640000000001</v>
      </c>
      <c r="AA17" s="167">
        <v>1356.2719999999999</v>
      </c>
      <c r="AB17" s="167">
        <v>11093.712</v>
      </c>
      <c r="AC17" s="62">
        <v>6863.4639999999999</v>
      </c>
      <c r="AD17" s="62">
        <v>2459.2080000000001</v>
      </c>
      <c r="AE17" s="62">
        <v>7.88</v>
      </c>
      <c r="AF17" s="56"/>
      <c r="AG17" s="238"/>
      <c r="AH17" s="144">
        <v>27.984000000000002</v>
      </c>
      <c r="AI17" s="144">
        <v>8.734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4"/>
      <c r="C18" s="27" t="s">
        <v>34</v>
      </c>
      <c r="D18" s="28"/>
      <c r="E18" s="143">
        <v>4622.4719999999998</v>
      </c>
      <c r="F18" s="167">
        <v>9632.4240000000009</v>
      </c>
      <c r="G18" s="167">
        <v>8173.3760000000002</v>
      </c>
      <c r="H18" s="167">
        <v>5921.192</v>
      </c>
      <c r="I18" s="167">
        <v>5643.4080000000004</v>
      </c>
      <c r="J18" s="167">
        <v>13694.736000000001</v>
      </c>
      <c r="K18" s="62">
        <v>8782.8880000000008</v>
      </c>
      <c r="L18" s="62">
        <v>3081.4879999999998</v>
      </c>
      <c r="M18" s="62">
        <v>7.8639999999999999</v>
      </c>
      <c r="N18" s="56"/>
      <c r="O18" s="238"/>
      <c r="P18" s="144">
        <v>28.420999999999999</v>
      </c>
      <c r="Q18" s="144">
        <v>9.125</v>
      </c>
      <c r="R18" s="145"/>
      <c r="S18" s="213"/>
      <c r="T18" s="294"/>
      <c r="U18" s="27" t="s">
        <v>34</v>
      </c>
      <c r="V18" s="28"/>
      <c r="W18" s="143">
        <v>4622.4719999999998</v>
      </c>
      <c r="X18" s="167">
        <v>9568.9760000000006</v>
      </c>
      <c r="Y18" s="167">
        <v>8169.9440000000004</v>
      </c>
      <c r="Z18" s="167">
        <v>5916.0159999999996</v>
      </c>
      <c r="AA18" s="167">
        <v>5638.56</v>
      </c>
      <c r="AB18" s="167">
        <v>13694.384</v>
      </c>
      <c r="AC18" s="62">
        <v>8782.5439999999999</v>
      </c>
      <c r="AD18" s="62">
        <v>3081.4639999999999</v>
      </c>
      <c r="AE18" s="62">
        <v>7.8639999999999999</v>
      </c>
      <c r="AF18" s="56"/>
      <c r="AG18" s="238"/>
      <c r="AH18" s="144">
        <v>28.265000000000001</v>
      </c>
      <c r="AI18" s="144">
        <v>8.843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4"/>
      <c r="C19" s="27" t="s">
        <v>36</v>
      </c>
      <c r="D19" s="28"/>
      <c r="E19" s="143">
        <v>4622.4719999999998</v>
      </c>
      <c r="F19" s="167">
        <v>11479.904</v>
      </c>
      <c r="G19" s="167">
        <v>13301.456</v>
      </c>
      <c r="H19" s="167">
        <v>12617.896000000001</v>
      </c>
      <c r="I19" s="167">
        <v>14033.632</v>
      </c>
      <c r="J19" s="167">
        <v>16403.704000000002</v>
      </c>
      <c r="K19" s="62">
        <v>10804.575999999999</v>
      </c>
      <c r="L19" s="62">
        <v>3727.944</v>
      </c>
      <c r="M19" s="62">
        <v>7.7359999999999998</v>
      </c>
      <c r="N19" s="56"/>
      <c r="O19" s="238"/>
      <c r="P19" s="144">
        <v>28.280999999999999</v>
      </c>
      <c r="Q19" s="144">
        <v>8.9529999999999994</v>
      </c>
      <c r="R19" s="145"/>
      <c r="S19" s="213"/>
      <c r="T19" s="294"/>
      <c r="U19" s="27" t="s">
        <v>36</v>
      </c>
      <c r="V19" s="28"/>
      <c r="W19" s="143">
        <v>4622.4719999999998</v>
      </c>
      <c r="X19" s="167">
        <v>11408.544</v>
      </c>
      <c r="Y19" s="167">
        <v>13299.335999999999</v>
      </c>
      <c r="Z19" s="167">
        <v>12609.776</v>
      </c>
      <c r="AA19" s="167">
        <v>14024.632</v>
      </c>
      <c r="AB19" s="167">
        <v>16403.776000000002</v>
      </c>
      <c r="AC19" s="62">
        <v>10804.608</v>
      </c>
      <c r="AD19" s="62">
        <v>3727.8879999999999</v>
      </c>
      <c r="AE19" s="62">
        <v>7.7359999999999998</v>
      </c>
      <c r="AF19" s="56"/>
      <c r="AG19" s="238"/>
      <c r="AH19" s="144">
        <v>28.718</v>
      </c>
      <c r="AI19" s="144">
        <v>9.2029999999999994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4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94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1"/>
      <c r="C21" s="93"/>
      <c r="D21" s="93"/>
      <c r="E21" s="234" t="s">
        <v>30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1"/>
      <c r="U21" s="93"/>
      <c r="V21" s="93"/>
      <c r="W21" s="254" t="s">
        <v>30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36" t="s">
        <v>54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2"/>
      <c r="U22" s="32"/>
      <c r="V22" s="32"/>
      <c r="W22" s="255" t="s">
        <v>54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x14ac:dyDescent="0.15">
      <c r="B23" s="305"/>
      <c r="C23" s="25" t="s">
        <v>32</v>
      </c>
      <c r="D23" s="26"/>
      <c r="E23" s="127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305"/>
      <c r="U23" s="25" t="s">
        <v>32</v>
      </c>
      <c r="V23" s="26"/>
      <c r="W23" s="127">
        <f>SUM(W16:AD16)</f>
        <v>27417.736000000001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4"/>
      <c r="C24" s="27" t="s">
        <v>33</v>
      </c>
      <c r="D24" s="28"/>
      <c r="E24" s="127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94"/>
      <c r="U24" s="27" t="s">
        <v>33</v>
      </c>
      <c r="V24" s="28"/>
      <c r="W24" s="127">
        <f>SUM(W17:AD17)</f>
        <v>39677.615999999995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4"/>
      <c r="C25" s="27" t="s">
        <v>34</v>
      </c>
      <c r="D25" s="28"/>
      <c r="E25" s="127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94"/>
      <c r="U25" s="27" t="s">
        <v>34</v>
      </c>
      <c r="V25" s="28"/>
      <c r="W25" s="127">
        <f>SUM(W18:AD18)</f>
        <v>59474.36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4"/>
      <c r="C26" s="27" t="s">
        <v>36</v>
      </c>
      <c r="D26" s="28"/>
      <c r="E26" s="127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94"/>
      <c r="U26" s="27" t="s">
        <v>36</v>
      </c>
      <c r="V26" s="28"/>
      <c r="W26" s="127">
        <f>SUM(W19:AD19)</f>
        <v>86901.032000000007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5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95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3"/>
      <c r="T31" s="21"/>
      <c r="U31" s="297" t="str">
        <f>CONCATENATE("View Synthesis [ ",'Summary (auto)'!$C$4," ]")</f>
        <v>View Synthesis [ raht-kFractionBits:20 ]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199"/>
      <c r="AL31" s="199"/>
      <c r="AM31" s="309" t="s">
        <v>68</v>
      </c>
      <c r="AN31" s="283"/>
      <c r="AO31" s="283"/>
      <c r="AP31" s="283"/>
      <c r="AQ31" s="152"/>
      <c r="AR31" s="199"/>
      <c r="AS31" s="199"/>
      <c r="AT31" s="199"/>
    </row>
    <row r="32" spans="2:56" ht="13.5" customHeight="1" thickBot="1" x14ac:dyDescent="0.2">
      <c r="B32" s="24" t="s">
        <v>69</v>
      </c>
      <c r="C32" s="94"/>
      <c r="D32" s="94"/>
      <c r="E32" s="213"/>
      <c r="F32" s="22" t="s">
        <v>28</v>
      </c>
      <c r="G32" s="22" t="s">
        <v>39</v>
      </c>
      <c r="H32" s="22" t="s">
        <v>42</v>
      </c>
      <c r="I32" s="22" t="s">
        <v>45</v>
      </c>
      <c r="J32" s="22" t="s">
        <v>55</v>
      </c>
      <c r="K32" s="22"/>
      <c r="L32" s="118"/>
      <c r="M32" s="118"/>
      <c r="N32" s="22"/>
      <c r="O32" s="256"/>
      <c r="P32" s="22"/>
      <c r="Q32" s="22"/>
      <c r="R32" s="23" t="s">
        <v>52</v>
      </c>
      <c r="S32" s="213"/>
      <c r="T32" s="24" t="s">
        <v>69</v>
      </c>
      <c r="U32" s="94"/>
      <c r="V32" s="94"/>
      <c r="W32" s="213"/>
      <c r="X32" s="22" t="s">
        <v>28</v>
      </c>
      <c r="Y32" s="22" t="s">
        <v>39</v>
      </c>
      <c r="Z32" s="22" t="s">
        <v>42</v>
      </c>
      <c r="AA32" s="22" t="s">
        <v>45</v>
      </c>
      <c r="AB32" s="22" t="s">
        <v>55</v>
      </c>
      <c r="AC32" s="22"/>
      <c r="AD32" s="213"/>
      <c r="AE32" s="213"/>
      <c r="AF32" s="22"/>
      <c r="AG32" s="256"/>
      <c r="AH32" s="22"/>
      <c r="AI32" s="22"/>
      <c r="AJ32" s="23" t="s">
        <v>52</v>
      </c>
      <c r="AK32" s="199"/>
      <c r="AL32" s="24" t="s">
        <v>69</v>
      </c>
      <c r="AM32" s="98" t="s">
        <v>28</v>
      </c>
      <c r="AN32" s="30" t="s">
        <v>39</v>
      </c>
      <c r="AO32" s="30" t="s">
        <v>42</v>
      </c>
      <c r="AP32" s="30" t="s">
        <v>45</v>
      </c>
      <c r="AQ32" s="97" t="s">
        <v>55</v>
      </c>
      <c r="AR32" s="90"/>
      <c r="AS32" s="249"/>
      <c r="AT32" s="90"/>
    </row>
    <row r="33" spans="2:52" x14ac:dyDescent="0.15">
      <c r="B33" s="296" t="s">
        <v>70</v>
      </c>
      <c r="C33" s="25" t="s">
        <v>32</v>
      </c>
      <c r="D33" s="39"/>
      <c r="E33" s="55"/>
      <c r="F33" s="96">
        <v>28.831111</v>
      </c>
      <c r="G33" s="96">
        <v>32.108215000000001</v>
      </c>
      <c r="H33" s="96">
        <v>0.96204595999999998</v>
      </c>
      <c r="I33" s="60">
        <v>0.96746520000000003</v>
      </c>
      <c r="J33" s="60">
        <v>7.2763905000000004E-2</v>
      </c>
      <c r="K33" s="61"/>
      <c r="L33" s="257"/>
      <c r="M33" s="257"/>
      <c r="N33" s="55"/>
      <c r="O33" s="26"/>
      <c r="P33" s="55"/>
      <c r="Q33" s="26"/>
      <c r="R33" s="131"/>
      <c r="S33" s="213"/>
      <c r="T33" s="296" t="s">
        <v>70</v>
      </c>
      <c r="U33" s="25" t="s">
        <v>32</v>
      </c>
      <c r="V33" s="39"/>
      <c r="W33" s="55"/>
      <c r="X33" s="96">
        <v>29.351011</v>
      </c>
      <c r="Y33" s="96">
        <v>33.152754999999999</v>
      </c>
      <c r="Z33" s="96">
        <v>0.96237885999999995</v>
      </c>
      <c r="AA33" s="60">
        <v>0.96846387</v>
      </c>
      <c r="AB33" s="60">
        <v>5.6804232000000003E-2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6" t="s">
        <v>70</v>
      </c>
      <c r="AM33" s="119">
        <f t="shared" ref="AM33:AM96" si="4">IF(OR(X33="",F33=""),"",X33-F33)</f>
        <v>0.51989999999999981</v>
      </c>
      <c r="AN33" s="95">
        <f t="shared" ref="AN33:AN96" si="5">IF(OR(Y33="",G33=""),"",Y33-G33)</f>
        <v>1.0445399999999978</v>
      </c>
      <c r="AO33" s="95">
        <f t="shared" ref="AO33:AO96" si="6">IF(OR(Z33="",H33=""),"",Z33-H33)</f>
        <v>3.3289999999996933E-4</v>
      </c>
      <c r="AP33" s="95">
        <f t="shared" ref="AP33:AP96" si="7">IF(OR(AA33="",I33=""),"",AA33-I33)</f>
        <v>9.986699999999793E-4</v>
      </c>
      <c r="AQ33" s="120">
        <f t="shared" ref="AQ33:AQ96" si="8">IF(OR(AB33="",J33=""),"",AB33-J33)</f>
        <v>-1.5959673000000001E-2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33</v>
      </c>
      <c r="D34" s="186"/>
      <c r="E34" s="56"/>
      <c r="F34" s="187">
        <v>31.718585000000001</v>
      </c>
      <c r="G34" s="187">
        <v>35.356662</v>
      </c>
      <c r="H34" s="187">
        <v>0.97779764000000002</v>
      </c>
      <c r="I34" s="62">
        <v>0.98152296999999999</v>
      </c>
      <c r="J34" s="62">
        <v>5.0321567999999997E-2</v>
      </c>
      <c r="K34" s="188"/>
      <c r="L34" s="258"/>
      <c r="M34" s="258"/>
      <c r="N34" s="56"/>
      <c r="O34" s="28"/>
      <c r="P34" s="56"/>
      <c r="Q34" s="28"/>
      <c r="R34" s="132"/>
      <c r="S34" s="213"/>
      <c r="T34" s="294"/>
      <c r="U34" s="27" t="s">
        <v>33</v>
      </c>
      <c r="V34" s="186"/>
      <c r="W34" s="56"/>
      <c r="X34" s="187">
        <v>33.275032000000003</v>
      </c>
      <c r="Y34" s="187">
        <v>36.556255</v>
      </c>
      <c r="Z34" s="187">
        <v>0.97810704000000004</v>
      </c>
      <c r="AA34" s="62">
        <v>0.98224389000000001</v>
      </c>
      <c r="AB34" s="62">
        <v>3.5693660000000002E-2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4"/>
      <c r="AM34" s="86">
        <f t="shared" si="4"/>
        <v>1.5564470000000021</v>
      </c>
      <c r="AN34" s="121">
        <f t="shared" si="5"/>
        <v>1.1995930000000001</v>
      </c>
      <c r="AO34" s="121">
        <f t="shared" si="6"/>
        <v>3.0940000000001522E-4</v>
      </c>
      <c r="AP34" s="121">
        <f t="shared" si="7"/>
        <v>7.2092000000001377E-4</v>
      </c>
      <c r="AQ34" s="87">
        <f t="shared" si="8"/>
        <v>-1.4627907999999995E-2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34</v>
      </c>
      <c r="D35" s="186"/>
      <c r="E35" s="56"/>
      <c r="F35" s="187">
        <v>34.631532</v>
      </c>
      <c r="G35" s="187">
        <v>39.171264999999998</v>
      </c>
      <c r="H35" s="187">
        <v>0.98839880000000002</v>
      </c>
      <c r="I35" s="62">
        <v>0.99151511000000003</v>
      </c>
      <c r="J35" s="62">
        <v>3.2173604000000001E-2</v>
      </c>
      <c r="K35" s="188"/>
      <c r="L35" s="258"/>
      <c r="M35" s="258"/>
      <c r="N35" s="56"/>
      <c r="O35" s="28"/>
      <c r="P35" s="56"/>
      <c r="Q35" s="28"/>
      <c r="R35" s="132"/>
      <c r="S35" s="213"/>
      <c r="T35" s="294"/>
      <c r="U35" s="27" t="s">
        <v>34</v>
      </c>
      <c r="V35" s="186"/>
      <c r="W35" s="56"/>
      <c r="X35" s="187">
        <v>37.839331000000001</v>
      </c>
      <c r="Y35" s="187">
        <v>41.142567999999997</v>
      </c>
      <c r="Z35" s="187">
        <v>0.98883436000000002</v>
      </c>
      <c r="AA35" s="62">
        <v>0.99218877000000005</v>
      </c>
      <c r="AB35" s="62">
        <v>1.9229191999999999E-2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4"/>
      <c r="AM35" s="86">
        <f t="shared" si="4"/>
        <v>3.2077990000000014</v>
      </c>
      <c r="AN35" s="121">
        <f t="shared" si="5"/>
        <v>1.9713029999999989</v>
      </c>
      <c r="AO35" s="121">
        <f t="shared" si="6"/>
        <v>4.355600000000015E-4</v>
      </c>
      <c r="AP35" s="121">
        <f t="shared" si="7"/>
        <v>6.7366000000002035E-4</v>
      </c>
      <c r="AQ35" s="87">
        <f t="shared" si="8"/>
        <v>-1.2944412000000002E-2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36</v>
      </c>
      <c r="D36" s="186"/>
      <c r="E36" s="56"/>
      <c r="F36" s="187">
        <v>37.744433999999998</v>
      </c>
      <c r="G36" s="187">
        <v>42.114986999999999</v>
      </c>
      <c r="H36" s="187">
        <v>0.99339034999999998</v>
      </c>
      <c r="I36" s="62">
        <v>0.99558453000000002</v>
      </c>
      <c r="J36" s="62">
        <v>1.6017641999999999E-2</v>
      </c>
      <c r="K36" s="188"/>
      <c r="L36" s="258"/>
      <c r="M36" s="258"/>
      <c r="N36" s="56"/>
      <c r="O36" s="28"/>
      <c r="P36" s="56"/>
      <c r="Q36" s="28"/>
      <c r="R36" s="132"/>
      <c r="S36" s="213"/>
      <c r="T36" s="294"/>
      <c r="U36" s="27" t="s">
        <v>36</v>
      </c>
      <c r="V36" s="186"/>
      <c r="W36" s="56"/>
      <c r="X36" s="187">
        <v>42.118121000000002</v>
      </c>
      <c r="Y36" s="187">
        <v>45.183518999999997</v>
      </c>
      <c r="Z36" s="187">
        <v>0.99385962000000005</v>
      </c>
      <c r="AA36" s="62">
        <v>0.99629891000000004</v>
      </c>
      <c r="AB36" s="62">
        <v>8.4072609999999992E-3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4"/>
      <c r="AM36" s="86">
        <f t="shared" si="4"/>
        <v>4.3736870000000039</v>
      </c>
      <c r="AN36" s="121">
        <f t="shared" si="5"/>
        <v>3.0685319999999976</v>
      </c>
      <c r="AO36" s="121">
        <f t="shared" si="6"/>
        <v>4.6927000000007713E-4</v>
      </c>
      <c r="AP36" s="121">
        <f t="shared" si="7"/>
        <v>7.1438000000001445E-4</v>
      </c>
      <c r="AQ36" s="87">
        <f t="shared" si="8"/>
        <v>-7.6103809999999994E-3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94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4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71</v>
      </c>
      <c r="C38" s="25" t="s">
        <v>32</v>
      </c>
      <c r="D38" s="39"/>
      <c r="E38" s="55"/>
      <c r="F38" s="96">
        <v>29.237151000000001</v>
      </c>
      <c r="G38" s="96">
        <v>32.987110999999999</v>
      </c>
      <c r="H38" s="96">
        <v>0.96407414999999996</v>
      </c>
      <c r="I38" s="60">
        <v>0.96726049999999997</v>
      </c>
      <c r="J38" s="60">
        <v>6.2927194000000006E-2</v>
      </c>
      <c r="K38" s="61"/>
      <c r="L38" s="257"/>
      <c r="M38" s="257"/>
      <c r="N38" s="55"/>
      <c r="O38" s="26"/>
      <c r="P38" s="55"/>
      <c r="Q38" s="26"/>
      <c r="R38" s="131"/>
      <c r="S38" s="213"/>
      <c r="T38" s="296" t="s">
        <v>71</v>
      </c>
      <c r="U38" s="25" t="s">
        <v>32</v>
      </c>
      <c r="V38" s="39"/>
      <c r="W38" s="55"/>
      <c r="X38" s="96">
        <v>29.714179999999999</v>
      </c>
      <c r="Y38" s="96">
        <v>33.893676999999997</v>
      </c>
      <c r="Z38" s="96">
        <v>0.96422266999999995</v>
      </c>
      <c r="AA38" s="60">
        <v>0.96831540999999999</v>
      </c>
      <c r="AB38" s="60">
        <v>5.2449122000000001E-2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6" t="s">
        <v>71</v>
      </c>
      <c r="AM38" s="119">
        <f t="shared" si="4"/>
        <v>0.47702899999999815</v>
      </c>
      <c r="AN38" s="95">
        <f t="shared" si="5"/>
        <v>0.90656599999999798</v>
      </c>
      <c r="AO38" s="95">
        <f t="shared" si="6"/>
        <v>1.4851999999998533E-4</v>
      </c>
      <c r="AP38" s="95">
        <f t="shared" si="7"/>
        <v>1.05491000000002E-3</v>
      </c>
      <c r="AQ38" s="120">
        <f t="shared" si="8"/>
        <v>-1.0478072000000005E-2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33</v>
      </c>
      <c r="D39" s="186"/>
      <c r="E39" s="56"/>
      <c r="F39" s="187">
        <v>32.058317000000002</v>
      </c>
      <c r="G39" s="187">
        <v>35.829251999999997</v>
      </c>
      <c r="H39" s="187">
        <v>0.97870939999999995</v>
      </c>
      <c r="I39" s="62">
        <v>0.98146847000000004</v>
      </c>
      <c r="J39" s="62">
        <v>4.194034E-2</v>
      </c>
      <c r="K39" s="188"/>
      <c r="L39" s="258"/>
      <c r="M39" s="258"/>
      <c r="N39" s="56"/>
      <c r="O39" s="28"/>
      <c r="P39" s="56"/>
      <c r="Q39" s="28"/>
      <c r="R39" s="132"/>
      <c r="S39" s="213"/>
      <c r="T39" s="294"/>
      <c r="U39" s="27" t="s">
        <v>33</v>
      </c>
      <c r="V39" s="186"/>
      <c r="W39" s="56"/>
      <c r="X39" s="187">
        <v>33.452984000000001</v>
      </c>
      <c r="Y39" s="187">
        <v>36.893194999999999</v>
      </c>
      <c r="Z39" s="187">
        <v>0.97895255000000003</v>
      </c>
      <c r="AA39" s="62">
        <v>0.98215604000000001</v>
      </c>
      <c r="AB39" s="62">
        <v>3.2973179999999998E-2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4"/>
      <c r="AM39" s="86">
        <f t="shared" si="4"/>
        <v>1.3946669999999983</v>
      </c>
      <c r="AN39" s="121">
        <f t="shared" si="5"/>
        <v>1.0639430000000019</v>
      </c>
      <c r="AO39" s="121">
        <f t="shared" si="6"/>
        <v>2.431500000000808E-4</v>
      </c>
      <c r="AP39" s="121">
        <f t="shared" si="7"/>
        <v>6.875699999999707E-4</v>
      </c>
      <c r="AQ39" s="87">
        <f t="shared" si="8"/>
        <v>-8.9671600000000018E-3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34</v>
      </c>
      <c r="D40" s="186"/>
      <c r="E40" s="56"/>
      <c r="F40" s="187">
        <v>35.836948</v>
      </c>
      <c r="G40" s="187">
        <v>39.882646000000001</v>
      </c>
      <c r="H40" s="187">
        <v>0.98880383000000005</v>
      </c>
      <c r="I40" s="62">
        <v>0.99167989999999995</v>
      </c>
      <c r="J40" s="62">
        <v>2.4565312999999998E-2</v>
      </c>
      <c r="K40" s="188"/>
      <c r="L40" s="258"/>
      <c r="M40" s="258"/>
      <c r="N40" s="56"/>
      <c r="O40" s="28"/>
      <c r="P40" s="56"/>
      <c r="Q40" s="28"/>
      <c r="R40" s="132"/>
      <c r="S40" s="213"/>
      <c r="T40" s="294"/>
      <c r="U40" s="27" t="s">
        <v>34</v>
      </c>
      <c r="V40" s="186"/>
      <c r="W40" s="56"/>
      <c r="X40" s="187">
        <v>37.966417</v>
      </c>
      <c r="Y40" s="187">
        <v>41.284666000000001</v>
      </c>
      <c r="Z40" s="187">
        <v>0.98918574000000004</v>
      </c>
      <c r="AA40" s="62">
        <v>0.99229577000000002</v>
      </c>
      <c r="AB40" s="62">
        <v>1.8174794000000001E-2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4"/>
      <c r="AM40" s="86">
        <f t="shared" si="4"/>
        <v>2.1294690000000003</v>
      </c>
      <c r="AN40" s="121">
        <f t="shared" si="5"/>
        <v>1.4020200000000003</v>
      </c>
      <c r="AO40" s="121">
        <f t="shared" si="6"/>
        <v>3.8190999999998532E-4</v>
      </c>
      <c r="AP40" s="121">
        <f t="shared" si="7"/>
        <v>6.1587000000007386E-4</v>
      </c>
      <c r="AQ40" s="87">
        <f t="shared" si="8"/>
        <v>-6.3905189999999973E-3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36</v>
      </c>
      <c r="D41" s="186"/>
      <c r="E41" s="56"/>
      <c r="F41" s="187">
        <v>37.895502</v>
      </c>
      <c r="G41" s="187">
        <v>42.266931</v>
      </c>
      <c r="H41" s="187">
        <v>0.99357636999999999</v>
      </c>
      <c r="I41" s="62">
        <v>0.99568511999999998</v>
      </c>
      <c r="J41" s="62">
        <v>1.6542628E-2</v>
      </c>
      <c r="K41" s="188"/>
      <c r="L41" s="258"/>
      <c r="M41" s="258"/>
      <c r="N41" s="56"/>
      <c r="O41" s="28"/>
      <c r="P41" s="56"/>
      <c r="Q41" s="28"/>
      <c r="R41" s="132"/>
      <c r="S41" s="213"/>
      <c r="T41" s="294"/>
      <c r="U41" s="27" t="s">
        <v>36</v>
      </c>
      <c r="V41" s="186"/>
      <c r="W41" s="56"/>
      <c r="X41" s="187">
        <v>42.222070000000002</v>
      </c>
      <c r="Y41" s="187">
        <v>45.261999000000003</v>
      </c>
      <c r="Z41" s="187">
        <v>0.99400054000000004</v>
      </c>
      <c r="AA41" s="62">
        <v>0.99637052000000004</v>
      </c>
      <c r="AB41" s="62">
        <v>8.0810369999999992E-3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4"/>
      <c r="AM41" s="86">
        <f t="shared" si="4"/>
        <v>4.3265680000000017</v>
      </c>
      <c r="AN41" s="121">
        <f t="shared" si="5"/>
        <v>2.9950680000000034</v>
      </c>
      <c r="AO41" s="121">
        <f t="shared" si="6"/>
        <v>4.24170000000057E-4</v>
      </c>
      <c r="AP41" s="121">
        <f t="shared" si="7"/>
        <v>6.8540000000005818E-4</v>
      </c>
      <c r="AQ41" s="87">
        <f t="shared" si="8"/>
        <v>-8.4615910000000009E-3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94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4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72</v>
      </c>
      <c r="C43" s="25" t="s">
        <v>32</v>
      </c>
      <c r="D43" s="39"/>
      <c r="E43" s="55"/>
      <c r="F43" s="96">
        <v>29.428436999999999</v>
      </c>
      <c r="G43" s="96">
        <v>33.157009000000002</v>
      </c>
      <c r="H43" s="96">
        <v>0.96554006000000003</v>
      </c>
      <c r="I43" s="60">
        <v>0.96948361000000005</v>
      </c>
      <c r="J43" s="60">
        <v>6.4763135999999999E-2</v>
      </c>
      <c r="K43" s="61"/>
      <c r="L43" s="257"/>
      <c r="M43" s="257"/>
      <c r="N43" s="55"/>
      <c r="O43" s="26"/>
      <c r="P43" s="55"/>
      <c r="Q43" s="26"/>
      <c r="R43" s="131"/>
      <c r="S43" s="213"/>
      <c r="T43" s="296" t="s">
        <v>72</v>
      </c>
      <c r="U43" s="25" t="s">
        <v>32</v>
      </c>
      <c r="V43" s="39"/>
      <c r="W43" s="55"/>
      <c r="X43" s="96">
        <v>30.055965</v>
      </c>
      <c r="Y43" s="96">
        <v>33.789898000000001</v>
      </c>
      <c r="Z43" s="96">
        <v>0.96569121999999996</v>
      </c>
      <c r="AA43" s="60">
        <v>0.97017805000000001</v>
      </c>
      <c r="AB43" s="60">
        <v>5.4066382000000003E-2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6" t="s">
        <v>72</v>
      </c>
      <c r="AM43" s="119">
        <f t="shared" si="4"/>
        <v>0.62752800000000164</v>
      </c>
      <c r="AN43" s="95">
        <f t="shared" si="5"/>
        <v>0.6328889999999987</v>
      </c>
      <c r="AO43" s="95">
        <f t="shared" si="6"/>
        <v>1.5115999999992802E-4</v>
      </c>
      <c r="AP43" s="95">
        <f t="shared" si="7"/>
        <v>6.9443999999996286E-4</v>
      </c>
      <c r="AQ43" s="120">
        <f t="shared" si="8"/>
        <v>-1.0696753999999996E-2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33</v>
      </c>
      <c r="D44" s="186"/>
      <c r="E44" s="56"/>
      <c r="F44" s="187">
        <v>32.132145999999999</v>
      </c>
      <c r="G44" s="187">
        <v>35.953921000000001</v>
      </c>
      <c r="H44" s="187">
        <v>0.97908591</v>
      </c>
      <c r="I44" s="62">
        <v>0.98188224999999996</v>
      </c>
      <c r="J44" s="62">
        <v>4.2794894E-2</v>
      </c>
      <c r="K44" s="188"/>
      <c r="L44" s="258"/>
      <c r="M44" s="258"/>
      <c r="N44" s="56"/>
      <c r="O44" s="28"/>
      <c r="P44" s="56"/>
      <c r="Q44" s="28"/>
      <c r="R44" s="132"/>
      <c r="S44" s="213"/>
      <c r="T44" s="294"/>
      <c r="U44" s="27" t="s">
        <v>33</v>
      </c>
      <c r="V44" s="186"/>
      <c r="W44" s="56"/>
      <c r="X44" s="187">
        <v>33.284615000000002</v>
      </c>
      <c r="Y44" s="187">
        <v>36.621296999999998</v>
      </c>
      <c r="Z44" s="187">
        <v>0.97936597000000003</v>
      </c>
      <c r="AA44" s="62">
        <v>0.98254490000000005</v>
      </c>
      <c r="AB44" s="62">
        <v>3.5305243E-2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4"/>
      <c r="AM44" s="86">
        <f t="shared" si="4"/>
        <v>1.1524690000000035</v>
      </c>
      <c r="AN44" s="121">
        <f t="shared" si="5"/>
        <v>0.6673759999999973</v>
      </c>
      <c r="AO44" s="121">
        <f t="shared" si="6"/>
        <v>2.800600000000264E-4</v>
      </c>
      <c r="AP44" s="121">
        <f t="shared" si="7"/>
        <v>6.6265000000009788E-4</v>
      </c>
      <c r="AQ44" s="87">
        <f t="shared" si="8"/>
        <v>-7.4896509999999999E-3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34</v>
      </c>
      <c r="D45" s="186"/>
      <c r="E45" s="56"/>
      <c r="F45" s="187">
        <v>35.533464000000002</v>
      </c>
      <c r="G45" s="187">
        <v>39.813011000000003</v>
      </c>
      <c r="H45" s="187">
        <v>0.98884000999999999</v>
      </c>
      <c r="I45" s="62">
        <v>0.99171907999999998</v>
      </c>
      <c r="J45" s="62">
        <v>2.8404777999999999E-2</v>
      </c>
      <c r="K45" s="188"/>
      <c r="L45" s="258"/>
      <c r="M45" s="258"/>
      <c r="N45" s="56"/>
      <c r="O45" s="28"/>
      <c r="P45" s="56"/>
      <c r="Q45" s="28"/>
      <c r="R45" s="132"/>
      <c r="S45" s="213"/>
      <c r="T45" s="294"/>
      <c r="U45" s="27" t="s">
        <v>34</v>
      </c>
      <c r="V45" s="186"/>
      <c r="W45" s="56"/>
      <c r="X45" s="187">
        <v>37.821035000000002</v>
      </c>
      <c r="Y45" s="187">
        <v>41.234611999999998</v>
      </c>
      <c r="Z45" s="187">
        <v>0.98920766000000004</v>
      </c>
      <c r="AA45" s="62">
        <v>0.99228092000000001</v>
      </c>
      <c r="AB45" s="62">
        <v>1.9320028E-2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4"/>
      <c r="AM45" s="86">
        <f t="shared" si="4"/>
        <v>2.2875709999999998</v>
      </c>
      <c r="AN45" s="121">
        <f t="shared" si="5"/>
        <v>1.4216009999999955</v>
      </c>
      <c r="AO45" s="121">
        <f t="shared" si="6"/>
        <v>3.6765000000005266E-4</v>
      </c>
      <c r="AP45" s="121">
        <f t="shared" si="7"/>
        <v>5.6184000000003564E-4</v>
      </c>
      <c r="AQ45" s="87">
        <f t="shared" si="8"/>
        <v>-9.0847499999999991E-3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36</v>
      </c>
      <c r="D46" s="186"/>
      <c r="E46" s="56"/>
      <c r="F46" s="187">
        <v>38.412398000000003</v>
      </c>
      <c r="G46" s="187">
        <v>42.788322999999998</v>
      </c>
      <c r="H46" s="187">
        <v>0.99360419</v>
      </c>
      <c r="I46" s="62">
        <v>0.99570537000000003</v>
      </c>
      <c r="J46" s="62">
        <v>1.5463444999999999E-2</v>
      </c>
      <c r="K46" s="188"/>
      <c r="L46" s="258"/>
      <c r="M46" s="258"/>
      <c r="N46" s="56"/>
      <c r="O46" s="28"/>
      <c r="P46" s="56"/>
      <c r="Q46" s="28"/>
      <c r="R46" s="132"/>
      <c r="S46" s="213"/>
      <c r="T46" s="294"/>
      <c r="U46" s="27" t="s">
        <v>36</v>
      </c>
      <c r="V46" s="186"/>
      <c r="W46" s="56"/>
      <c r="X46" s="187">
        <v>42.151288999999998</v>
      </c>
      <c r="Y46" s="187">
        <v>45.280036000000003</v>
      </c>
      <c r="Z46" s="187">
        <v>0.99399006000000001</v>
      </c>
      <c r="AA46" s="62">
        <v>0.99630644000000002</v>
      </c>
      <c r="AB46" s="62">
        <v>8.3404599999999992E-3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4"/>
      <c r="AM46" s="86">
        <f t="shared" si="4"/>
        <v>3.7388909999999953</v>
      </c>
      <c r="AN46" s="121">
        <f t="shared" si="5"/>
        <v>2.4917130000000043</v>
      </c>
      <c r="AO46" s="121">
        <f t="shared" si="6"/>
        <v>3.8587000000001037E-4</v>
      </c>
      <c r="AP46" s="121">
        <f t="shared" si="7"/>
        <v>6.0106999999998134E-4</v>
      </c>
      <c r="AQ46" s="87">
        <f t="shared" si="8"/>
        <v>-7.1229850000000001E-3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94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4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73</v>
      </c>
      <c r="C48" s="25" t="s">
        <v>32</v>
      </c>
      <c r="D48" s="39"/>
      <c r="E48" s="55"/>
      <c r="F48" s="96">
        <v>30.137505000000001</v>
      </c>
      <c r="G48" s="96">
        <v>33.610903</v>
      </c>
      <c r="H48" s="96">
        <v>0.96686550000000004</v>
      </c>
      <c r="I48" s="60">
        <v>0.97132850000000004</v>
      </c>
      <c r="J48" s="60">
        <v>6.0252197E-2</v>
      </c>
      <c r="K48" s="61"/>
      <c r="L48" s="257"/>
      <c r="M48" s="257"/>
      <c r="N48" s="55"/>
      <c r="O48" s="26"/>
      <c r="P48" s="55"/>
      <c r="Q48" s="26"/>
      <c r="R48" s="131"/>
      <c r="S48" s="213"/>
      <c r="T48" s="296" t="s">
        <v>73</v>
      </c>
      <c r="U48" s="25" t="s">
        <v>32</v>
      </c>
      <c r="V48" s="39"/>
      <c r="W48" s="55"/>
      <c r="X48" s="96">
        <v>30.362296000000001</v>
      </c>
      <c r="Y48" s="96">
        <v>34.242075999999997</v>
      </c>
      <c r="Z48" s="96">
        <v>0.96706773000000001</v>
      </c>
      <c r="AA48" s="60">
        <v>0.97195927999999998</v>
      </c>
      <c r="AB48" s="60">
        <v>5.2938673999999998E-2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6" t="s">
        <v>73</v>
      </c>
      <c r="AM48" s="119">
        <f t="shared" si="4"/>
        <v>0.22479099999999974</v>
      </c>
      <c r="AN48" s="95">
        <f t="shared" si="5"/>
        <v>0.63117299999999688</v>
      </c>
      <c r="AO48" s="95">
        <f t="shared" si="6"/>
        <v>2.0222999999996993E-4</v>
      </c>
      <c r="AP48" s="95">
        <f t="shared" si="7"/>
        <v>6.3077999999994194E-4</v>
      </c>
      <c r="AQ48" s="120">
        <f t="shared" si="8"/>
        <v>-7.3135230000000023E-3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33</v>
      </c>
      <c r="D49" s="186"/>
      <c r="E49" s="56"/>
      <c r="F49" s="187">
        <v>32.791646999999998</v>
      </c>
      <c r="G49" s="187">
        <v>36.372802</v>
      </c>
      <c r="H49" s="187">
        <v>0.97956063999999998</v>
      </c>
      <c r="I49" s="62">
        <v>0.98283774000000002</v>
      </c>
      <c r="J49" s="62">
        <v>3.9171486999999998E-2</v>
      </c>
      <c r="K49" s="188"/>
      <c r="L49" s="258"/>
      <c r="M49" s="258"/>
      <c r="N49" s="56"/>
      <c r="O49" s="28"/>
      <c r="P49" s="56"/>
      <c r="Q49" s="28"/>
      <c r="R49" s="132"/>
      <c r="S49" s="213"/>
      <c r="T49" s="294"/>
      <c r="U49" s="27" t="s">
        <v>33</v>
      </c>
      <c r="V49" s="186"/>
      <c r="W49" s="56"/>
      <c r="X49" s="187">
        <v>33.899687</v>
      </c>
      <c r="Y49" s="187">
        <v>37.218139999999998</v>
      </c>
      <c r="Z49" s="187">
        <v>0.97974945000000002</v>
      </c>
      <c r="AA49" s="62">
        <v>0.98340835999999998</v>
      </c>
      <c r="AB49" s="62">
        <v>3.3006918000000003E-2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4"/>
      <c r="AM49" s="86">
        <f t="shared" si="4"/>
        <v>1.1080400000000026</v>
      </c>
      <c r="AN49" s="121">
        <f t="shared" si="5"/>
        <v>0.84533799999999815</v>
      </c>
      <c r="AO49" s="121">
        <f t="shared" si="6"/>
        <v>1.8881000000003922E-4</v>
      </c>
      <c r="AP49" s="121">
        <f t="shared" si="7"/>
        <v>5.7061999999996615E-4</v>
      </c>
      <c r="AQ49" s="87">
        <f t="shared" si="8"/>
        <v>-6.1645689999999947E-3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34</v>
      </c>
      <c r="D50" s="186"/>
      <c r="E50" s="56"/>
      <c r="F50" s="187">
        <v>36.018940000000001</v>
      </c>
      <c r="G50" s="187">
        <v>40.147523</v>
      </c>
      <c r="H50" s="187">
        <v>0.98863539</v>
      </c>
      <c r="I50" s="62">
        <v>0.99171147000000004</v>
      </c>
      <c r="J50" s="62">
        <v>2.5276901000000001E-2</v>
      </c>
      <c r="K50" s="188"/>
      <c r="L50" s="258"/>
      <c r="M50" s="258"/>
      <c r="N50" s="56"/>
      <c r="O50" s="28"/>
      <c r="P50" s="56"/>
      <c r="Q50" s="28"/>
      <c r="R50" s="132"/>
      <c r="S50" s="213"/>
      <c r="T50" s="294"/>
      <c r="U50" s="27" t="s">
        <v>34</v>
      </c>
      <c r="V50" s="186"/>
      <c r="W50" s="56"/>
      <c r="X50" s="187">
        <v>38.118690999999998</v>
      </c>
      <c r="Y50" s="187">
        <v>41.431803000000002</v>
      </c>
      <c r="Z50" s="187">
        <v>0.98894210999999999</v>
      </c>
      <c r="AA50" s="62">
        <v>0.99232343999999995</v>
      </c>
      <c r="AB50" s="62">
        <v>1.8862098000000001E-2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4"/>
      <c r="AM50" s="86">
        <f t="shared" si="4"/>
        <v>2.0997509999999977</v>
      </c>
      <c r="AN50" s="121">
        <f t="shared" si="5"/>
        <v>1.2842800000000025</v>
      </c>
      <c r="AO50" s="121">
        <f t="shared" si="6"/>
        <v>3.0671999999998256E-4</v>
      </c>
      <c r="AP50" s="121">
        <f t="shared" si="7"/>
        <v>6.119699999999062E-4</v>
      </c>
      <c r="AQ50" s="87">
        <f t="shared" si="8"/>
        <v>-6.4148030000000002E-3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36</v>
      </c>
      <c r="D51" s="186"/>
      <c r="E51" s="56"/>
      <c r="F51" s="187">
        <v>38.945126000000002</v>
      </c>
      <c r="G51" s="187">
        <v>43.217309</v>
      </c>
      <c r="H51" s="187">
        <v>0.99348647999999995</v>
      </c>
      <c r="I51" s="62">
        <v>0.99570561999999996</v>
      </c>
      <c r="J51" s="62">
        <v>1.3360359E-2</v>
      </c>
      <c r="K51" s="188"/>
      <c r="L51" s="258"/>
      <c r="M51" s="258"/>
      <c r="N51" s="56"/>
      <c r="O51" s="28"/>
      <c r="P51" s="56"/>
      <c r="Q51" s="28"/>
      <c r="R51" s="132"/>
      <c r="S51" s="213"/>
      <c r="T51" s="294"/>
      <c r="U51" s="27" t="s">
        <v>36</v>
      </c>
      <c r="V51" s="186"/>
      <c r="W51" s="56"/>
      <c r="X51" s="187">
        <v>42.219532000000001</v>
      </c>
      <c r="Y51" s="187">
        <v>45.322989</v>
      </c>
      <c r="Z51" s="187">
        <v>0.99379563999999998</v>
      </c>
      <c r="AA51" s="62">
        <v>0.99628269999999997</v>
      </c>
      <c r="AB51" s="62">
        <v>8.2089034999999998E-3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4"/>
      <c r="AM51" s="86">
        <f t="shared" si="4"/>
        <v>3.274405999999999</v>
      </c>
      <c r="AN51" s="121">
        <f t="shared" si="5"/>
        <v>2.1056799999999996</v>
      </c>
      <c r="AO51" s="121">
        <f t="shared" si="6"/>
        <v>3.0916000000003052E-4</v>
      </c>
      <c r="AP51" s="121">
        <f t="shared" si="7"/>
        <v>5.7708000000000759E-4</v>
      </c>
      <c r="AQ51" s="87">
        <f t="shared" si="8"/>
        <v>-5.1514555000000007E-3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94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4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74</v>
      </c>
      <c r="C53" s="25" t="s">
        <v>32</v>
      </c>
      <c r="D53" s="39"/>
      <c r="E53" s="55"/>
      <c r="F53" s="96">
        <v>30.020175999999999</v>
      </c>
      <c r="G53" s="96">
        <v>33.697609999999997</v>
      </c>
      <c r="H53" s="96">
        <v>0.96705556000000004</v>
      </c>
      <c r="I53" s="60">
        <v>0.97141005999999996</v>
      </c>
      <c r="J53" s="60">
        <v>5.9911598000000003E-2</v>
      </c>
      <c r="K53" s="61"/>
      <c r="L53" s="257"/>
      <c r="M53" s="257"/>
      <c r="N53" s="55"/>
      <c r="O53" s="26"/>
      <c r="P53" s="55"/>
      <c r="Q53" s="26"/>
      <c r="R53" s="131"/>
      <c r="S53" s="213"/>
      <c r="T53" s="296" t="s">
        <v>74</v>
      </c>
      <c r="U53" s="25" t="s">
        <v>32</v>
      </c>
      <c r="V53" s="39"/>
      <c r="W53" s="55"/>
      <c r="X53" s="96">
        <v>30.459893999999998</v>
      </c>
      <c r="Y53" s="96">
        <v>34.368659999999998</v>
      </c>
      <c r="Z53" s="96">
        <v>0.96718588000000005</v>
      </c>
      <c r="AA53" s="60">
        <v>0.97204712000000004</v>
      </c>
      <c r="AB53" s="60">
        <v>5.3085223000000001E-2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6" t="s">
        <v>74</v>
      </c>
      <c r="AM53" s="119">
        <f t="shared" si="4"/>
        <v>0.43971799999999917</v>
      </c>
      <c r="AN53" s="95">
        <f t="shared" si="5"/>
        <v>0.67105000000000103</v>
      </c>
      <c r="AO53" s="95">
        <f t="shared" si="6"/>
        <v>1.3032000000001709E-4</v>
      </c>
      <c r="AP53" s="95">
        <f t="shared" si="7"/>
        <v>6.3706000000007812E-4</v>
      </c>
      <c r="AQ53" s="120">
        <f t="shared" si="8"/>
        <v>-6.8263750000000026E-3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33</v>
      </c>
      <c r="D54" s="186"/>
      <c r="E54" s="56"/>
      <c r="F54" s="187">
        <v>33.007603000000003</v>
      </c>
      <c r="G54" s="187">
        <v>36.576656999999997</v>
      </c>
      <c r="H54" s="187">
        <v>0.97986498</v>
      </c>
      <c r="I54" s="62">
        <v>0.98316844999999997</v>
      </c>
      <c r="J54" s="62">
        <v>3.7768586999999999E-2</v>
      </c>
      <c r="K54" s="188"/>
      <c r="L54" s="258"/>
      <c r="M54" s="258"/>
      <c r="N54" s="56"/>
      <c r="O54" s="28"/>
      <c r="P54" s="56"/>
      <c r="Q54" s="28"/>
      <c r="R54" s="132"/>
      <c r="S54" s="213"/>
      <c r="T54" s="294"/>
      <c r="U54" s="27" t="s">
        <v>33</v>
      </c>
      <c r="V54" s="186"/>
      <c r="W54" s="56"/>
      <c r="X54" s="187">
        <v>33.895401</v>
      </c>
      <c r="Y54" s="187">
        <v>37.238725000000002</v>
      </c>
      <c r="Z54" s="187">
        <v>0.98000229000000005</v>
      </c>
      <c r="AA54" s="62">
        <v>0.98375674999999996</v>
      </c>
      <c r="AB54" s="62">
        <v>3.3432476000000003E-2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4"/>
      <c r="AM54" s="86">
        <f t="shared" si="4"/>
        <v>0.88779799999999653</v>
      </c>
      <c r="AN54" s="121">
        <f t="shared" si="5"/>
        <v>0.66206800000000499</v>
      </c>
      <c r="AO54" s="121">
        <f t="shared" si="6"/>
        <v>1.3731000000005711E-4</v>
      </c>
      <c r="AP54" s="121">
        <f t="shared" si="7"/>
        <v>5.8829999999998606E-4</v>
      </c>
      <c r="AQ54" s="87">
        <f t="shared" si="8"/>
        <v>-4.3361109999999967E-3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34</v>
      </c>
      <c r="D55" s="186"/>
      <c r="E55" s="56"/>
      <c r="F55" s="187">
        <v>36.289417</v>
      </c>
      <c r="G55" s="187">
        <v>40.290754999999997</v>
      </c>
      <c r="H55" s="187">
        <v>0.98869026999999998</v>
      </c>
      <c r="I55" s="62">
        <v>0.99185316000000001</v>
      </c>
      <c r="J55" s="62">
        <v>2.3880704999999999E-2</v>
      </c>
      <c r="K55" s="188"/>
      <c r="L55" s="258"/>
      <c r="M55" s="258"/>
      <c r="N55" s="56"/>
      <c r="O55" s="28"/>
      <c r="P55" s="56"/>
      <c r="Q55" s="28"/>
      <c r="R55" s="132"/>
      <c r="S55" s="213"/>
      <c r="T55" s="294"/>
      <c r="U55" s="27" t="s">
        <v>34</v>
      </c>
      <c r="V55" s="186"/>
      <c r="W55" s="56"/>
      <c r="X55" s="187">
        <v>38.122531000000002</v>
      </c>
      <c r="Y55" s="187">
        <v>41.461950000000002</v>
      </c>
      <c r="Z55" s="187">
        <v>0.98901786999999997</v>
      </c>
      <c r="AA55" s="62">
        <v>0.99234405999999997</v>
      </c>
      <c r="AB55" s="62">
        <v>1.9251959999999999E-2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4"/>
      <c r="AM55" s="86">
        <f t="shared" si="4"/>
        <v>1.8331140000000019</v>
      </c>
      <c r="AN55" s="121">
        <f t="shared" si="5"/>
        <v>1.1711950000000044</v>
      </c>
      <c r="AO55" s="121">
        <f t="shared" si="6"/>
        <v>3.2759999999998346E-4</v>
      </c>
      <c r="AP55" s="121">
        <f t="shared" si="7"/>
        <v>4.9089999999996081E-4</v>
      </c>
      <c r="AQ55" s="87">
        <f t="shared" si="8"/>
        <v>-4.6287450000000001E-3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36</v>
      </c>
      <c r="D56" s="186"/>
      <c r="E56" s="56"/>
      <c r="F56" s="187">
        <v>39.290540999999997</v>
      </c>
      <c r="G56" s="187">
        <v>43.424377</v>
      </c>
      <c r="H56" s="187">
        <v>0.99356960000000005</v>
      </c>
      <c r="I56" s="62">
        <v>0.99578646999999998</v>
      </c>
      <c r="J56" s="62">
        <v>1.2187595000000001E-2</v>
      </c>
      <c r="K56" s="188"/>
      <c r="L56" s="258"/>
      <c r="M56" s="258"/>
      <c r="N56" s="56"/>
      <c r="O56" s="28"/>
      <c r="P56" s="56"/>
      <c r="Q56" s="28"/>
      <c r="R56" s="132"/>
      <c r="S56" s="213"/>
      <c r="T56" s="294"/>
      <c r="U56" s="27" t="s">
        <v>36</v>
      </c>
      <c r="V56" s="186"/>
      <c r="W56" s="56"/>
      <c r="X56" s="187">
        <v>42.281399999999998</v>
      </c>
      <c r="Y56" s="187">
        <v>45.390436999999999</v>
      </c>
      <c r="Z56" s="187">
        <v>0.99387062000000004</v>
      </c>
      <c r="AA56" s="62">
        <v>0.99632092999999999</v>
      </c>
      <c r="AB56" s="62">
        <v>8.0467379999999995E-3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4"/>
      <c r="AM56" s="86">
        <f t="shared" si="4"/>
        <v>2.9908590000000004</v>
      </c>
      <c r="AN56" s="121">
        <f t="shared" si="5"/>
        <v>1.9660599999999988</v>
      </c>
      <c r="AO56" s="121">
        <f t="shared" si="6"/>
        <v>3.0101999999998519E-4</v>
      </c>
      <c r="AP56" s="121">
        <f t="shared" si="7"/>
        <v>5.3446000000001437E-4</v>
      </c>
      <c r="AQ56" s="87">
        <f t="shared" si="8"/>
        <v>-4.1408570000000013E-3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94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4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75</v>
      </c>
      <c r="C58" s="25" t="s">
        <v>32</v>
      </c>
      <c r="D58" s="39"/>
      <c r="E58" s="55"/>
      <c r="F58" s="96">
        <v>30.239045000000001</v>
      </c>
      <c r="G58" s="96">
        <v>34.008665999999998</v>
      </c>
      <c r="H58" s="96">
        <v>0.96739218999999999</v>
      </c>
      <c r="I58" s="60">
        <v>0.97275332000000003</v>
      </c>
      <c r="J58" s="60">
        <v>6.0408823E-2</v>
      </c>
      <c r="K58" s="61"/>
      <c r="L58" s="257"/>
      <c r="M58" s="257"/>
      <c r="N58" s="55"/>
      <c r="O58" s="26"/>
      <c r="P58" s="55"/>
      <c r="Q58" s="26"/>
      <c r="R58" s="131"/>
      <c r="S58" s="213"/>
      <c r="T58" s="296" t="s">
        <v>75</v>
      </c>
      <c r="U58" s="25" t="s">
        <v>32</v>
      </c>
      <c r="V58" s="39"/>
      <c r="W58" s="55"/>
      <c r="X58" s="96">
        <v>30.757342999999999</v>
      </c>
      <c r="Y58" s="96">
        <v>34.603693</v>
      </c>
      <c r="Z58" s="96">
        <v>0.96735026000000002</v>
      </c>
      <c r="AA58" s="60">
        <v>0.97300975000000001</v>
      </c>
      <c r="AB58" s="60">
        <v>5.3838509999999999E-2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6" t="s">
        <v>75</v>
      </c>
      <c r="AM58" s="119">
        <f t="shared" si="4"/>
        <v>0.51829799999999793</v>
      </c>
      <c r="AN58" s="95">
        <f t="shared" si="5"/>
        <v>0.59502700000000175</v>
      </c>
      <c r="AO58" s="95">
        <f t="shared" si="6"/>
        <v>-4.1929999999967826E-5</v>
      </c>
      <c r="AP58" s="95">
        <f t="shared" si="7"/>
        <v>2.5642999999997418E-4</v>
      </c>
      <c r="AQ58" s="120">
        <f t="shared" si="8"/>
        <v>-6.5703130000000012E-3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33</v>
      </c>
      <c r="D59" s="186"/>
      <c r="E59" s="56"/>
      <c r="F59" s="187">
        <v>33.092692</v>
      </c>
      <c r="G59" s="187">
        <v>36.816242000000003</v>
      </c>
      <c r="H59" s="187">
        <v>0.97993498999999995</v>
      </c>
      <c r="I59" s="62">
        <v>0.98410677000000002</v>
      </c>
      <c r="J59" s="62">
        <v>3.8156404999999997E-2</v>
      </c>
      <c r="K59" s="188"/>
      <c r="L59" s="258"/>
      <c r="M59" s="258"/>
      <c r="N59" s="56"/>
      <c r="O59" s="28"/>
      <c r="P59" s="56"/>
      <c r="Q59" s="28"/>
      <c r="R59" s="132"/>
      <c r="S59" s="213"/>
      <c r="T59" s="294"/>
      <c r="U59" s="27" t="s">
        <v>33</v>
      </c>
      <c r="V59" s="186"/>
      <c r="W59" s="56"/>
      <c r="X59" s="187">
        <v>34.065933999999999</v>
      </c>
      <c r="Y59" s="187">
        <v>37.434201999999999</v>
      </c>
      <c r="Z59" s="187">
        <v>0.97999084000000003</v>
      </c>
      <c r="AA59" s="62">
        <v>0.98447225000000005</v>
      </c>
      <c r="AB59" s="62">
        <v>3.3985883000000001E-2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4"/>
      <c r="AM59" s="86">
        <f t="shared" si="4"/>
        <v>0.97324199999999905</v>
      </c>
      <c r="AN59" s="121">
        <f t="shared" si="5"/>
        <v>0.61795999999999651</v>
      </c>
      <c r="AO59" s="121">
        <f t="shared" si="6"/>
        <v>5.5850000000079447E-5</v>
      </c>
      <c r="AP59" s="121">
        <f t="shared" si="7"/>
        <v>3.6548000000002911E-4</v>
      </c>
      <c r="AQ59" s="87">
        <f t="shared" si="8"/>
        <v>-4.170521999999996E-3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34</v>
      </c>
      <c r="D60" s="186"/>
      <c r="E60" s="56"/>
      <c r="F60" s="187">
        <v>36.431790999999997</v>
      </c>
      <c r="G60" s="187">
        <v>40.39996</v>
      </c>
      <c r="H60" s="187">
        <v>0.98885128</v>
      </c>
      <c r="I60" s="62">
        <v>0.99195263</v>
      </c>
      <c r="J60" s="62">
        <v>2.3970762E-2</v>
      </c>
      <c r="K60" s="188"/>
      <c r="L60" s="258"/>
      <c r="M60" s="258"/>
      <c r="N60" s="56"/>
      <c r="O60" s="28"/>
      <c r="P60" s="56"/>
      <c r="Q60" s="28"/>
      <c r="R60" s="132"/>
      <c r="S60" s="213"/>
      <c r="T60" s="294"/>
      <c r="U60" s="27" t="s">
        <v>34</v>
      </c>
      <c r="V60" s="186"/>
      <c r="W60" s="56"/>
      <c r="X60" s="187">
        <v>37.897948</v>
      </c>
      <c r="Y60" s="187">
        <v>41.325208000000003</v>
      </c>
      <c r="Z60" s="187">
        <v>0.98910975000000001</v>
      </c>
      <c r="AA60" s="62">
        <v>0.99237790999999997</v>
      </c>
      <c r="AB60" s="62">
        <v>2.0229170000000001E-2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4"/>
      <c r="AM60" s="86">
        <f t="shared" si="4"/>
        <v>1.4661570000000026</v>
      </c>
      <c r="AN60" s="121">
        <f t="shared" si="5"/>
        <v>0.9252480000000034</v>
      </c>
      <c r="AO60" s="121">
        <f t="shared" si="6"/>
        <v>2.5847000000001064E-4</v>
      </c>
      <c r="AP60" s="121">
        <f t="shared" si="7"/>
        <v>4.2527999999997235E-4</v>
      </c>
      <c r="AQ60" s="87">
        <f t="shared" si="8"/>
        <v>-3.7415919999999984E-3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36</v>
      </c>
      <c r="D61" s="186"/>
      <c r="E61" s="56"/>
      <c r="F61" s="187">
        <v>39.712986999999998</v>
      </c>
      <c r="G61" s="187">
        <v>43.834802000000003</v>
      </c>
      <c r="H61" s="187">
        <v>0.99365530000000002</v>
      </c>
      <c r="I61" s="62">
        <v>0.99583569000000005</v>
      </c>
      <c r="J61" s="62">
        <v>1.16793625E-2</v>
      </c>
      <c r="K61" s="188"/>
      <c r="L61" s="258"/>
      <c r="M61" s="258"/>
      <c r="N61" s="56"/>
      <c r="O61" s="28"/>
      <c r="P61" s="56"/>
      <c r="Q61" s="28"/>
      <c r="R61" s="132"/>
      <c r="S61" s="213"/>
      <c r="T61" s="294"/>
      <c r="U61" s="27" t="s">
        <v>36</v>
      </c>
      <c r="V61" s="186"/>
      <c r="W61" s="56"/>
      <c r="X61" s="187">
        <v>42.355041999999997</v>
      </c>
      <c r="Y61" s="187">
        <v>45.479356000000003</v>
      </c>
      <c r="Z61" s="187">
        <v>0.99393810999999999</v>
      </c>
      <c r="AA61" s="62">
        <v>0.99635507999999995</v>
      </c>
      <c r="AB61" s="62">
        <v>8.3403899999999996E-3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4"/>
      <c r="AM61" s="86">
        <f t="shared" si="4"/>
        <v>2.6420549999999992</v>
      </c>
      <c r="AN61" s="121">
        <f t="shared" si="5"/>
        <v>1.6445539999999994</v>
      </c>
      <c r="AO61" s="121">
        <f t="shared" si="6"/>
        <v>2.828099999999667E-4</v>
      </c>
      <c r="AP61" s="121">
        <f t="shared" si="7"/>
        <v>5.1938999999989743E-4</v>
      </c>
      <c r="AQ61" s="87">
        <f t="shared" si="8"/>
        <v>-3.3389725000000006E-3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94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4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76</v>
      </c>
      <c r="C63" s="25" t="s">
        <v>32</v>
      </c>
      <c r="D63" s="39"/>
      <c r="E63" s="55"/>
      <c r="F63" s="96">
        <v>30.823250000000002</v>
      </c>
      <c r="G63" s="96">
        <v>34.763317999999998</v>
      </c>
      <c r="H63" s="96">
        <v>0.96680496000000005</v>
      </c>
      <c r="I63" s="60">
        <v>0.97302054000000004</v>
      </c>
      <c r="J63" s="60">
        <v>5.6764290000000002E-2</v>
      </c>
      <c r="K63" s="61"/>
      <c r="L63" s="257"/>
      <c r="M63" s="257"/>
      <c r="N63" s="55"/>
      <c r="O63" s="26"/>
      <c r="P63" s="55"/>
      <c r="Q63" s="26"/>
      <c r="R63" s="131"/>
      <c r="S63" s="213"/>
      <c r="T63" s="296" t="s">
        <v>76</v>
      </c>
      <c r="U63" s="25" t="s">
        <v>32</v>
      </c>
      <c r="V63" s="39"/>
      <c r="W63" s="55"/>
      <c r="X63" s="96">
        <v>30.802326999999998</v>
      </c>
      <c r="Y63" s="96">
        <v>35.003166</v>
      </c>
      <c r="Z63" s="96">
        <v>0.96667692999999999</v>
      </c>
      <c r="AA63" s="60">
        <v>0.97296561999999998</v>
      </c>
      <c r="AB63" s="60">
        <v>5.5424376999999997E-2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6" t="s">
        <v>76</v>
      </c>
      <c r="AM63" s="119">
        <f t="shared" si="4"/>
        <v>-2.0923000000003356E-2</v>
      </c>
      <c r="AN63" s="95">
        <f t="shared" si="5"/>
        <v>0.23984800000000206</v>
      </c>
      <c r="AO63" s="95">
        <f t="shared" si="6"/>
        <v>-1.2803000000005671E-4</v>
      </c>
      <c r="AP63" s="95">
        <f t="shared" si="7"/>
        <v>-5.4920000000069358E-5</v>
      </c>
      <c r="AQ63" s="120">
        <f t="shared" si="8"/>
        <v>-1.3399130000000051E-3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33</v>
      </c>
      <c r="D64" s="186"/>
      <c r="E64" s="56"/>
      <c r="F64" s="187">
        <v>33.965079000000003</v>
      </c>
      <c r="G64" s="187">
        <v>37.616613999999998</v>
      </c>
      <c r="H64" s="187">
        <v>0.97992148000000001</v>
      </c>
      <c r="I64" s="62">
        <v>0.98439876000000004</v>
      </c>
      <c r="J64" s="62">
        <v>3.5408324999999997E-2</v>
      </c>
      <c r="K64" s="188"/>
      <c r="L64" s="258"/>
      <c r="M64" s="258"/>
      <c r="N64" s="56"/>
      <c r="O64" s="28"/>
      <c r="P64" s="56"/>
      <c r="Q64" s="28"/>
      <c r="R64" s="132"/>
      <c r="S64" s="213"/>
      <c r="T64" s="294"/>
      <c r="U64" s="27" t="s">
        <v>33</v>
      </c>
      <c r="V64" s="186"/>
      <c r="W64" s="56"/>
      <c r="X64" s="187">
        <v>34.279277</v>
      </c>
      <c r="Y64" s="187">
        <v>37.801602000000003</v>
      </c>
      <c r="Z64" s="187">
        <v>0.97998768000000003</v>
      </c>
      <c r="AA64" s="62">
        <v>0.98463308000000005</v>
      </c>
      <c r="AB64" s="62">
        <v>3.4817304E-2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4"/>
      <c r="AM64" s="86">
        <f t="shared" si="4"/>
        <v>0.31419799999999753</v>
      </c>
      <c r="AN64" s="121">
        <f t="shared" si="5"/>
        <v>0.18498800000000415</v>
      </c>
      <c r="AO64" s="121">
        <f t="shared" si="6"/>
        <v>6.6200000000016246E-5</v>
      </c>
      <c r="AP64" s="121">
        <f t="shared" si="7"/>
        <v>2.3432000000001008E-4</v>
      </c>
      <c r="AQ64" s="87">
        <f t="shared" si="8"/>
        <v>-5.9102099999999713E-4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34</v>
      </c>
      <c r="D65" s="186"/>
      <c r="E65" s="56"/>
      <c r="F65" s="187">
        <v>37.118476999999999</v>
      </c>
      <c r="G65" s="187">
        <v>40.865465999999998</v>
      </c>
      <c r="H65" s="187">
        <v>0.98897024</v>
      </c>
      <c r="I65" s="62">
        <v>0.99218240000000002</v>
      </c>
      <c r="J65" s="62">
        <v>2.2712547E-2</v>
      </c>
      <c r="K65" s="188"/>
      <c r="L65" s="258"/>
      <c r="M65" s="258"/>
      <c r="N65" s="56"/>
      <c r="O65" s="28"/>
      <c r="P65" s="56"/>
      <c r="Q65" s="28"/>
      <c r="R65" s="132"/>
      <c r="S65" s="213"/>
      <c r="T65" s="294"/>
      <c r="U65" s="27" t="s">
        <v>34</v>
      </c>
      <c r="V65" s="186"/>
      <c r="W65" s="56"/>
      <c r="X65" s="187">
        <v>38.265087000000001</v>
      </c>
      <c r="Y65" s="187">
        <v>41.559873000000003</v>
      </c>
      <c r="Z65" s="187">
        <v>0.98919858000000005</v>
      </c>
      <c r="AA65" s="62">
        <v>0.99247162</v>
      </c>
      <c r="AB65" s="62">
        <v>2.0386504E-2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4"/>
      <c r="AM65" s="86">
        <f t="shared" si="4"/>
        <v>1.1466100000000026</v>
      </c>
      <c r="AN65" s="121">
        <f t="shared" si="5"/>
        <v>0.69440700000000533</v>
      </c>
      <c r="AO65" s="121">
        <f t="shared" si="6"/>
        <v>2.2834000000004906E-4</v>
      </c>
      <c r="AP65" s="121">
        <f t="shared" si="7"/>
        <v>2.8921999999997894E-4</v>
      </c>
      <c r="AQ65" s="87">
        <f t="shared" si="8"/>
        <v>-2.3260429999999999E-3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36</v>
      </c>
      <c r="D66" s="186"/>
      <c r="E66" s="56"/>
      <c r="F66" s="187">
        <v>40.501007999999999</v>
      </c>
      <c r="G66" s="187">
        <v>44.345196000000001</v>
      </c>
      <c r="H66" s="187">
        <v>0.99374340999999999</v>
      </c>
      <c r="I66" s="62">
        <v>0.99591792000000001</v>
      </c>
      <c r="J66" s="62">
        <v>1.1342066E-2</v>
      </c>
      <c r="K66" s="188"/>
      <c r="L66" s="258"/>
      <c r="M66" s="258"/>
      <c r="N66" s="56"/>
      <c r="O66" s="28"/>
      <c r="P66" s="56"/>
      <c r="Q66" s="28"/>
      <c r="R66" s="132"/>
      <c r="S66" s="213"/>
      <c r="T66" s="294"/>
      <c r="U66" s="27" t="s">
        <v>36</v>
      </c>
      <c r="V66" s="186"/>
      <c r="W66" s="56"/>
      <c r="X66" s="187">
        <v>42.341734000000002</v>
      </c>
      <c r="Y66" s="187">
        <v>45.507841999999997</v>
      </c>
      <c r="Z66" s="187">
        <v>0.99397241000000003</v>
      </c>
      <c r="AA66" s="62">
        <v>0.99642273000000003</v>
      </c>
      <c r="AB66" s="62">
        <v>8.6181285000000007E-3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4"/>
      <c r="AM66" s="86">
        <f t="shared" si="4"/>
        <v>1.8407260000000036</v>
      </c>
      <c r="AN66" s="121">
        <f t="shared" si="5"/>
        <v>1.1626459999999952</v>
      </c>
      <c r="AO66" s="121">
        <f t="shared" si="6"/>
        <v>2.2900000000003473E-4</v>
      </c>
      <c r="AP66" s="121">
        <f t="shared" si="7"/>
        <v>5.0481000000002219E-4</v>
      </c>
      <c r="AQ66" s="87">
        <f t="shared" si="8"/>
        <v>-2.7239374999999989E-3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94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4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77</v>
      </c>
      <c r="C68" s="25" t="s">
        <v>32</v>
      </c>
      <c r="D68" s="39"/>
      <c r="E68" s="55"/>
      <c r="F68" s="96">
        <v>29.515498000000001</v>
      </c>
      <c r="G68" s="96">
        <v>32.887830000000001</v>
      </c>
      <c r="H68" s="96">
        <v>0.96477637000000005</v>
      </c>
      <c r="I68" s="60">
        <v>0.97085109999999997</v>
      </c>
      <c r="J68" s="60">
        <v>7.2609320000000005E-2</v>
      </c>
      <c r="K68" s="61"/>
      <c r="L68" s="257"/>
      <c r="M68" s="257"/>
      <c r="N68" s="55"/>
      <c r="O68" s="26"/>
      <c r="P68" s="55"/>
      <c r="Q68" s="26"/>
      <c r="R68" s="131"/>
      <c r="S68" s="213"/>
      <c r="T68" s="296" t="s">
        <v>77</v>
      </c>
      <c r="U68" s="25" t="s">
        <v>32</v>
      </c>
      <c r="V68" s="39"/>
      <c r="W68" s="55"/>
      <c r="X68" s="96">
        <v>30.045515000000002</v>
      </c>
      <c r="Y68" s="96">
        <v>33.983254000000002</v>
      </c>
      <c r="Z68" s="96">
        <v>0.96477400999999996</v>
      </c>
      <c r="AA68" s="60">
        <v>0.97171162</v>
      </c>
      <c r="AB68" s="60">
        <v>5.7521056000000001E-2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6" t="s">
        <v>77</v>
      </c>
      <c r="AM68" s="119">
        <f t="shared" si="4"/>
        <v>0.53001700000000085</v>
      </c>
      <c r="AN68" s="95">
        <f t="shared" si="5"/>
        <v>1.0954240000000013</v>
      </c>
      <c r="AO68" s="95">
        <f t="shared" si="6"/>
        <v>-2.3600000000900678E-6</v>
      </c>
      <c r="AP68" s="95">
        <f t="shared" si="7"/>
        <v>8.6052000000003126E-4</v>
      </c>
      <c r="AQ68" s="120">
        <f t="shared" si="8"/>
        <v>-1.5088264000000004E-2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33</v>
      </c>
      <c r="D69" s="186"/>
      <c r="E69" s="56"/>
      <c r="F69" s="187">
        <v>32.176788999999999</v>
      </c>
      <c r="G69" s="187">
        <v>35.839378000000004</v>
      </c>
      <c r="H69" s="187">
        <v>0.97911314000000005</v>
      </c>
      <c r="I69" s="62">
        <v>0.98362404000000003</v>
      </c>
      <c r="J69" s="62">
        <v>5.0820379999999998E-2</v>
      </c>
      <c r="K69" s="188"/>
      <c r="L69" s="258"/>
      <c r="M69" s="258"/>
      <c r="N69" s="56"/>
      <c r="O69" s="28"/>
      <c r="P69" s="56"/>
      <c r="Q69" s="28"/>
      <c r="R69" s="132"/>
      <c r="S69" s="213"/>
      <c r="T69" s="294"/>
      <c r="U69" s="27" t="s">
        <v>33</v>
      </c>
      <c r="V69" s="186"/>
      <c r="W69" s="56"/>
      <c r="X69" s="187">
        <v>33.748179</v>
      </c>
      <c r="Y69" s="187">
        <v>37.139991999999999</v>
      </c>
      <c r="Z69" s="187">
        <v>0.97928084999999998</v>
      </c>
      <c r="AA69" s="62">
        <v>0.98431179999999996</v>
      </c>
      <c r="AB69" s="62">
        <v>3.6172203999999999E-2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4"/>
      <c r="AM69" s="86">
        <f t="shared" si="4"/>
        <v>1.571390000000001</v>
      </c>
      <c r="AN69" s="121">
        <f t="shared" si="5"/>
        <v>1.3006139999999959</v>
      </c>
      <c r="AO69" s="121">
        <f t="shared" si="6"/>
        <v>1.6770999999993208E-4</v>
      </c>
      <c r="AP69" s="121">
        <f t="shared" si="7"/>
        <v>6.8775999999992621E-4</v>
      </c>
      <c r="AQ69" s="87">
        <f t="shared" si="8"/>
        <v>-1.4648175999999999E-2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34</v>
      </c>
      <c r="D70" s="186"/>
      <c r="E70" s="56"/>
      <c r="F70" s="187">
        <v>34.744104</v>
      </c>
      <c r="G70" s="187">
        <v>39.337843999999997</v>
      </c>
      <c r="H70" s="187">
        <v>0.98907520999999998</v>
      </c>
      <c r="I70" s="62">
        <v>0.99218209000000002</v>
      </c>
      <c r="J70" s="62">
        <v>3.4025556999999998E-2</v>
      </c>
      <c r="K70" s="188"/>
      <c r="L70" s="258"/>
      <c r="M70" s="258"/>
      <c r="N70" s="56"/>
      <c r="O70" s="28"/>
      <c r="P70" s="56"/>
      <c r="Q70" s="28"/>
      <c r="R70" s="132"/>
      <c r="S70" s="213"/>
      <c r="T70" s="294"/>
      <c r="U70" s="27" t="s">
        <v>34</v>
      </c>
      <c r="V70" s="186"/>
      <c r="W70" s="56"/>
      <c r="X70" s="187">
        <v>38.326543999999998</v>
      </c>
      <c r="Y70" s="187">
        <v>41.581873000000002</v>
      </c>
      <c r="Z70" s="187">
        <v>0.98949518000000003</v>
      </c>
      <c r="AA70" s="62">
        <v>0.99291929999999995</v>
      </c>
      <c r="AB70" s="62">
        <v>1.8980883E-2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4"/>
      <c r="AM70" s="86">
        <f t="shared" si="4"/>
        <v>3.5824399999999983</v>
      </c>
      <c r="AN70" s="121">
        <f t="shared" si="5"/>
        <v>2.2440290000000047</v>
      </c>
      <c r="AO70" s="121">
        <f t="shared" si="6"/>
        <v>4.1997000000004725E-4</v>
      </c>
      <c r="AP70" s="121">
        <f t="shared" si="7"/>
        <v>7.3720999999993264E-4</v>
      </c>
      <c r="AQ70" s="87">
        <f t="shared" si="8"/>
        <v>-1.5044673999999997E-2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36</v>
      </c>
      <c r="D71" s="186"/>
      <c r="E71" s="56"/>
      <c r="F71" s="187">
        <v>37.913330999999999</v>
      </c>
      <c r="G71" s="187">
        <v>42.410904000000002</v>
      </c>
      <c r="H71" s="187">
        <v>0.99367885</v>
      </c>
      <c r="I71" s="62">
        <v>0.99585741999999999</v>
      </c>
      <c r="J71" s="62">
        <v>1.7221808000000002E-2</v>
      </c>
      <c r="K71" s="188"/>
      <c r="L71" s="258"/>
      <c r="M71" s="258"/>
      <c r="N71" s="56"/>
      <c r="O71" s="28"/>
      <c r="P71" s="56"/>
      <c r="Q71" s="28"/>
      <c r="R71" s="132"/>
      <c r="S71" s="213"/>
      <c r="T71" s="294"/>
      <c r="U71" s="27" t="s">
        <v>36</v>
      </c>
      <c r="V71" s="186"/>
      <c r="W71" s="56"/>
      <c r="X71" s="187">
        <v>42.565396</v>
      </c>
      <c r="Y71" s="187">
        <v>45.601570000000002</v>
      </c>
      <c r="Z71" s="187">
        <v>0.99410765000000001</v>
      </c>
      <c r="AA71" s="62">
        <v>0.99655057000000002</v>
      </c>
      <c r="AB71" s="62">
        <v>8.1928539999999994E-3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4"/>
      <c r="AM71" s="86">
        <f t="shared" si="4"/>
        <v>4.6520650000000003</v>
      </c>
      <c r="AN71" s="121">
        <f t="shared" si="5"/>
        <v>3.1906660000000002</v>
      </c>
      <c r="AO71" s="121">
        <f t="shared" si="6"/>
        <v>4.2880000000000695E-4</v>
      </c>
      <c r="AP71" s="121">
        <f t="shared" si="7"/>
        <v>6.9315000000003124E-4</v>
      </c>
      <c r="AQ71" s="87">
        <f t="shared" si="8"/>
        <v>-9.0289540000000022E-3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94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4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78</v>
      </c>
      <c r="C73" s="25" t="s">
        <v>32</v>
      </c>
      <c r="D73" s="39"/>
      <c r="E73" s="55"/>
      <c r="F73" s="96">
        <v>30.170214000000001</v>
      </c>
      <c r="G73" s="96">
        <v>33.567247999999999</v>
      </c>
      <c r="H73" s="96">
        <v>0.96730643999999999</v>
      </c>
      <c r="I73" s="60">
        <v>0.97256058000000001</v>
      </c>
      <c r="J73" s="60">
        <v>6.3047339999999993E-2</v>
      </c>
      <c r="K73" s="61"/>
      <c r="L73" s="257"/>
      <c r="M73" s="257"/>
      <c r="N73" s="55"/>
      <c r="O73" s="26"/>
      <c r="P73" s="55"/>
      <c r="Q73" s="26"/>
      <c r="R73" s="131"/>
      <c r="S73" s="213"/>
      <c r="T73" s="296" t="s">
        <v>78</v>
      </c>
      <c r="U73" s="25" t="s">
        <v>32</v>
      </c>
      <c r="V73" s="39"/>
      <c r="W73" s="55"/>
      <c r="X73" s="96">
        <v>29.75835</v>
      </c>
      <c r="Y73" s="96">
        <v>34.126649999999998</v>
      </c>
      <c r="Z73" s="96">
        <v>0.96725417000000002</v>
      </c>
      <c r="AA73" s="60">
        <v>0.97314615000000004</v>
      </c>
      <c r="AB73" s="60">
        <v>5.5298395E-2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6" t="s">
        <v>78</v>
      </c>
      <c r="AM73" s="119">
        <f t="shared" si="4"/>
        <v>-0.41186400000000134</v>
      </c>
      <c r="AN73" s="95">
        <f t="shared" si="5"/>
        <v>0.55940199999999862</v>
      </c>
      <c r="AO73" s="95">
        <f t="shared" si="6"/>
        <v>-5.22699999999654E-5</v>
      </c>
      <c r="AP73" s="95">
        <f t="shared" si="7"/>
        <v>5.8557000000003523E-4</v>
      </c>
      <c r="AQ73" s="120">
        <f t="shared" si="8"/>
        <v>-7.7489449999999932E-3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33</v>
      </c>
      <c r="D74" s="186"/>
      <c r="E74" s="56"/>
      <c r="F74" s="187">
        <v>33.140363999999998</v>
      </c>
      <c r="G74" s="187">
        <v>36.39725</v>
      </c>
      <c r="H74" s="187">
        <v>0.98007188000000001</v>
      </c>
      <c r="I74" s="62">
        <v>0.98443000999999997</v>
      </c>
      <c r="J74" s="62">
        <v>4.2909450000000002E-2</v>
      </c>
      <c r="K74" s="188"/>
      <c r="L74" s="258"/>
      <c r="M74" s="258"/>
      <c r="N74" s="56"/>
      <c r="O74" s="28"/>
      <c r="P74" s="56"/>
      <c r="Q74" s="28"/>
      <c r="R74" s="132"/>
      <c r="S74" s="213"/>
      <c r="T74" s="294"/>
      <c r="U74" s="27" t="s">
        <v>33</v>
      </c>
      <c r="V74" s="186"/>
      <c r="W74" s="56"/>
      <c r="X74" s="187">
        <v>33.282282000000002</v>
      </c>
      <c r="Y74" s="187">
        <v>37.024583</v>
      </c>
      <c r="Z74" s="187">
        <v>0.98022536999999998</v>
      </c>
      <c r="AA74" s="62">
        <v>0.98502336000000001</v>
      </c>
      <c r="AB74" s="62">
        <v>3.4700601999999997E-2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4"/>
      <c r="AM74" s="86">
        <f t="shared" si="4"/>
        <v>0.14191800000000399</v>
      </c>
      <c r="AN74" s="121">
        <f t="shared" si="5"/>
        <v>0.62733300000000014</v>
      </c>
      <c r="AO74" s="121">
        <f t="shared" si="6"/>
        <v>1.5348999999997837E-4</v>
      </c>
      <c r="AP74" s="121">
        <f t="shared" si="7"/>
        <v>5.9335000000004801E-4</v>
      </c>
      <c r="AQ74" s="87">
        <f t="shared" si="8"/>
        <v>-8.2088480000000047E-3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34</v>
      </c>
      <c r="D75" s="186"/>
      <c r="E75" s="56"/>
      <c r="F75" s="187">
        <v>36.588472000000003</v>
      </c>
      <c r="G75" s="187">
        <v>40.606420999999997</v>
      </c>
      <c r="H75" s="187">
        <v>0.98933707000000004</v>
      </c>
      <c r="I75" s="62">
        <v>0.99245422000000005</v>
      </c>
      <c r="J75" s="62">
        <v>2.5293414E-2</v>
      </c>
      <c r="K75" s="188"/>
      <c r="L75" s="258"/>
      <c r="M75" s="258"/>
      <c r="N75" s="56"/>
      <c r="O75" s="28"/>
      <c r="P75" s="56"/>
      <c r="Q75" s="28"/>
      <c r="R75" s="132"/>
      <c r="S75" s="213"/>
      <c r="T75" s="294"/>
      <c r="U75" s="27" t="s">
        <v>34</v>
      </c>
      <c r="V75" s="186"/>
      <c r="W75" s="56"/>
      <c r="X75" s="187">
        <v>38.316670000000002</v>
      </c>
      <c r="Y75" s="187">
        <v>41.711537999999997</v>
      </c>
      <c r="Z75" s="187">
        <v>0.98972632999999999</v>
      </c>
      <c r="AA75" s="62">
        <v>0.99300204000000003</v>
      </c>
      <c r="AB75" s="62">
        <v>1.8358309999999999E-2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4"/>
      <c r="AM75" s="86">
        <f t="shared" si="4"/>
        <v>1.728197999999999</v>
      </c>
      <c r="AN75" s="121">
        <f t="shared" si="5"/>
        <v>1.1051169999999999</v>
      </c>
      <c r="AO75" s="121">
        <f t="shared" si="6"/>
        <v>3.8925999999994687E-4</v>
      </c>
      <c r="AP75" s="121">
        <f t="shared" si="7"/>
        <v>5.4781999999997666E-4</v>
      </c>
      <c r="AQ75" s="87">
        <f t="shared" si="8"/>
        <v>-6.935104000000001E-3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36</v>
      </c>
      <c r="D76" s="186"/>
      <c r="E76" s="56"/>
      <c r="F76" s="187">
        <v>38.130451000000001</v>
      </c>
      <c r="G76" s="187">
        <v>42.811056999999998</v>
      </c>
      <c r="H76" s="187">
        <v>0.99378082000000001</v>
      </c>
      <c r="I76" s="62">
        <v>0.99583144000000001</v>
      </c>
      <c r="J76" s="62">
        <v>1.9029014E-2</v>
      </c>
      <c r="K76" s="188"/>
      <c r="L76" s="258"/>
      <c r="M76" s="258"/>
      <c r="N76" s="56"/>
      <c r="O76" s="28"/>
      <c r="P76" s="56"/>
      <c r="Q76" s="28"/>
      <c r="R76" s="132"/>
      <c r="S76" s="213"/>
      <c r="T76" s="294"/>
      <c r="U76" s="27" t="s">
        <v>36</v>
      </c>
      <c r="V76" s="186"/>
      <c r="W76" s="56"/>
      <c r="X76" s="187">
        <v>42.612431000000001</v>
      </c>
      <c r="Y76" s="187">
        <v>45.631171000000002</v>
      </c>
      <c r="Z76" s="187">
        <v>0.99418846999999999</v>
      </c>
      <c r="AA76" s="62">
        <v>0.99650371000000004</v>
      </c>
      <c r="AB76" s="62">
        <v>8.2730849999999995E-3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4"/>
      <c r="AM76" s="86">
        <f t="shared" si="4"/>
        <v>4.4819800000000001</v>
      </c>
      <c r="AN76" s="121">
        <f t="shared" si="5"/>
        <v>2.8201140000000038</v>
      </c>
      <c r="AO76" s="121">
        <f t="shared" si="6"/>
        <v>4.0764999999998164E-4</v>
      </c>
      <c r="AP76" s="121">
        <f t="shared" si="7"/>
        <v>6.7227000000003034E-4</v>
      </c>
      <c r="AQ76" s="87">
        <f t="shared" si="8"/>
        <v>-1.0755929000000001E-2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94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4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79</v>
      </c>
      <c r="C78" s="25" t="s">
        <v>32</v>
      </c>
      <c r="D78" s="39"/>
      <c r="E78" s="55"/>
      <c r="F78" s="96">
        <v>29.949766</v>
      </c>
      <c r="G78" s="96">
        <v>33.446973999999997</v>
      </c>
      <c r="H78" s="96">
        <v>0.96856916000000004</v>
      </c>
      <c r="I78" s="60">
        <v>0.97361662000000004</v>
      </c>
      <c r="J78" s="60">
        <v>6.6916169999999997E-2</v>
      </c>
      <c r="K78" s="61"/>
      <c r="L78" s="257"/>
      <c r="M78" s="257"/>
      <c r="N78" s="55"/>
      <c r="O78" s="26"/>
      <c r="P78" s="55"/>
      <c r="Q78" s="26"/>
      <c r="R78" s="131"/>
      <c r="S78" s="213"/>
      <c r="T78" s="296" t="s">
        <v>79</v>
      </c>
      <c r="U78" s="25" t="s">
        <v>32</v>
      </c>
      <c r="V78" s="39"/>
      <c r="W78" s="55"/>
      <c r="X78" s="96">
        <v>30.501719999999999</v>
      </c>
      <c r="Y78" s="96">
        <v>34.126719999999999</v>
      </c>
      <c r="Z78" s="96">
        <v>0.96865535000000003</v>
      </c>
      <c r="AA78" s="60">
        <v>0.97431635999999999</v>
      </c>
      <c r="AB78" s="60">
        <v>5.4903920000000002E-2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6" t="s">
        <v>79</v>
      </c>
      <c r="AM78" s="119">
        <f t="shared" si="4"/>
        <v>0.5519539999999985</v>
      </c>
      <c r="AN78" s="95">
        <f t="shared" si="5"/>
        <v>0.67974600000000152</v>
      </c>
      <c r="AO78" s="95">
        <f t="shared" si="6"/>
        <v>8.6189999999986E-5</v>
      </c>
      <c r="AP78" s="95">
        <f t="shared" si="7"/>
        <v>6.9973999999994874E-4</v>
      </c>
      <c r="AQ78" s="120">
        <f t="shared" si="8"/>
        <v>-1.2012249999999995E-2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33</v>
      </c>
      <c r="D79" s="186"/>
      <c r="E79" s="56"/>
      <c r="F79" s="187">
        <v>32.449064999999997</v>
      </c>
      <c r="G79" s="187">
        <v>36.213355999999997</v>
      </c>
      <c r="H79" s="187">
        <v>0.98053288999999999</v>
      </c>
      <c r="I79" s="62">
        <v>0.98454984000000001</v>
      </c>
      <c r="J79" s="62">
        <v>4.7567251999999997E-2</v>
      </c>
      <c r="K79" s="188"/>
      <c r="L79" s="258"/>
      <c r="M79" s="258"/>
      <c r="N79" s="56"/>
      <c r="O79" s="28"/>
      <c r="P79" s="56"/>
      <c r="Q79" s="28"/>
      <c r="R79" s="132"/>
      <c r="S79" s="213"/>
      <c r="T79" s="294"/>
      <c r="U79" s="27" t="s">
        <v>33</v>
      </c>
      <c r="V79" s="186"/>
      <c r="W79" s="56"/>
      <c r="X79" s="187">
        <v>33.777428999999998</v>
      </c>
      <c r="Y79" s="187">
        <v>37.051327000000001</v>
      </c>
      <c r="Z79" s="187">
        <v>0.98063403000000005</v>
      </c>
      <c r="AA79" s="62">
        <v>0.98508105000000001</v>
      </c>
      <c r="AB79" s="62">
        <v>3.5517923999999999E-2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4"/>
      <c r="AM79" s="86">
        <f t="shared" si="4"/>
        <v>1.3283640000000005</v>
      </c>
      <c r="AN79" s="121">
        <f t="shared" si="5"/>
        <v>0.83797100000000313</v>
      </c>
      <c r="AO79" s="121">
        <f t="shared" si="6"/>
        <v>1.0114000000005507E-4</v>
      </c>
      <c r="AP79" s="121">
        <f t="shared" si="7"/>
        <v>5.3121000000000418E-4</v>
      </c>
      <c r="AQ79" s="87">
        <f t="shared" si="8"/>
        <v>-1.2049327999999998E-2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34</v>
      </c>
      <c r="D80" s="186"/>
      <c r="E80" s="56"/>
      <c r="F80" s="187">
        <v>35.458460000000002</v>
      </c>
      <c r="G80" s="187">
        <v>39.952024000000002</v>
      </c>
      <c r="H80" s="187">
        <v>0.98937655000000002</v>
      </c>
      <c r="I80" s="62">
        <v>0.99247185999999998</v>
      </c>
      <c r="J80" s="62">
        <v>3.1973152999999997E-2</v>
      </c>
      <c r="K80" s="188"/>
      <c r="L80" s="258"/>
      <c r="M80" s="258"/>
      <c r="N80" s="56"/>
      <c r="O80" s="28"/>
      <c r="P80" s="56"/>
      <c r="Q80" s="28"/>
      <c r="R80" s="132"/>
      <c r="S80" s="213"/>
      <c r="T80" s="294"/>
      <c r="U80" s="27" t="s">
        <v>34</v>
      </c>
      <c r="V80" s="186"/>
      <c r="W80" s="56"/>
      <c r="X80" s="187">
        <v>38.124111999999997</v>
      </c>
      <c r="Y80" s="187">
        <v>41.486626999999999</v>
      </c>
      <c r="Z80" s="187">
        <v>0.98973016000000003</v>
      </c>
      <c r="AA80" s="62">
        <v>0.99299521000000002</v>
      </c>
      <c r="AB80" s="62">
        <v>1.9558039999999999E-2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4"/>
      <c r="AM80" s="86">
        <f t="shared" si="4"/>
        <v>2.6656519999999944</v>
      </c>
      <c r="AN80" s="121">
        <f t="shared" si="5"/>
        <v>1.5346029999999971</v>
      </c>
      <c r="AO80" s="121">
        <f t="shared" si="6"/>
        <v>3.536100000000042E-4</v>
      </c>
      <c r="AP80" s="121">
        <f t="shared" si="7"/>
        <v>5.2335000000003351E-4</v>
      </c>
      <c r="AQ80" s="87">
        <f t="shared" si="8"/>
        <v>-1.2415112999999998E-2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36</v>
      </c>
      <c r="D81" s="186"/>
      <c r="E81" s="56"/>
      <c r="F81" s="187">
        <v>38.573754000000001</v>
      </c>
      <c r="G81" s="187">
        <v>42.995071000000003</v>
      </c>
      <c r="H81" s="187">
        <v>0.99381147999999997</v>
      </c>
      <c r="I81" s="62">
        <v>0.99601264</v>
      </c>
      <c r="J81" s="62">
        <v>1.5934899999999998E-2</v>
      </c>
      <c r="K81" s="188"/>
      <c r="L81" s="258"/>
      <c r="M81" s="258"/>
      <c r="N81" s="56"/>
      <c r="O81" s="28"/>
      <c r="P81" s="56"/>
      <c r="Q81" s="28"/>
      <c r="R81" s="132"/>
      <c r="S81" s="213"/>
      <c r="T81" s="294"/>
      <c r="U81" s="27" t="s">
        <v>36</v>
      </c>
      <c r="V81" s="186"/>
      <c r="W81" s="56"/>
      <c r="X81" s="187">
        <v>42.66621</v>
      </c>
      <c r="Y81" s="187">
        <v>45.754527000000003</v>
      </c>
      <c r="Z81" s="187">
        <v>0.99418136999999995</v>
      </c>
      <c r="AA81" s="62">
        <v>0.99660154000000001</v>
      </c>
      <c r="AB81" s="62">
        <v>7.9670339999999996E-3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4"/>
      <c r="AM81" s="86">
        <f t="shared" si="4"/>
        <v>4.0924559999999985</v>
      </c>
      <c r="AN81" s="121">
        <f t="shared" si="5"/>
        <v>2.7594560000000001</v>
      </c>
      <c r="AO81" s="121">
        <f t="shared" si="6"/>
        <v>3.6988999999998384E-4</v>
      </c>
      <c r="AP81" s="121">
        <f t="shared" si="7"/>
        <v>5.8890000000000331E-4</v>
      </c>
      <c r="AQ81" s="87">
        <f t="shared" si="8"/>
        <v>-7.9678659999999988E-3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94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4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80</v>
      </c>
      <c r="C83" s="25" t="s">
        <v>32</v>
      </c>
      <c r="D83" s="39"/>
      <c r="E83" s="55"/>
      <c r="F83" s="96">
        <v>30.543510999999999</v>
      </c>
      <c r="G83" s="96">
        <v>33.863517000000002</v>
      </c>
      <c r="H83" s="96">
        <v>0.96941533999999996</v>
      </c>
      <c r="I83" s="60">
        <v>0.97482860000000005</v>
      </c>
      <c r="J83" s="60">
        <v>6.2966110000000006E-2</v>
      </c>
      <c r="K83" s="61"/>
      <c r="L83" s="257"/>
      <c r="M83" s="257"/>
      <c r="N83" s="55"/>
      <c r="O83" s="26"/>
      <c r="P83" s="55"/>
      <c r="Q83" s="26"/>
      <c r="R83" s="131"/>
      <c r="S83" s="213"/>
      <c r="T83" s="293" t="s">
        <v>80</v>
      </c>
      <c r="U83" s="25" t="s">
        <v>32</v>
      </c>
      <c r="V83" s="39"/>
      <c r="W83" s="55"/>
      <c r="X83" s="96">
        <v>30.856476000000001</v>
      </c>
      <c r="Y83" s="96">
        <v>34.522795000000002</v>
      </c>
      <c r="Z83" s="96">
        <v>0.96950696000000003</v>
      </c>
      <c r="AA83" s="60">
        <v>0.97520284999999995</v>
      </c>
      <c r="AB83" s="60">
        <v>5.3926907000000003E-2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3" t="s">
        <v>80</v>
      </c>
      <c r="AM83" s="119">
        <f t="shared" si="4"/>
        <v>0.31296500000000194</v>
      </c>
      <c r="AN83" s="95">
        <f t="shared" si="5"/>
        <v>0.65927800000000047</v>
      </c>
      <c r="AO83" s="95">
        <f t="shared" si="6"/>
        <v>9.1620000000069979E-5</v>
      </c>
      <c r="AP83" s="95">
        <f t="shared" si="7"/>
        <v>3.7424999999990938E-4</v>
      </c>
      <c r="AQ83" s="120">
        <f t="shared" si="8"/>
        <v>-9.0392030000000026E-3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33</v>
      </c>
      <c r="D84" s="186"/>
      <c r="E84" s="56"/>
      <c r="F84" s="187">
        <v>33.044044999999997</v>
      </c>
      <c r="G84" s="187">
        <v>36.703493999999999</v>
      </c>
      <c r="H84" s="187">
        <v>0.98086423</v>
      </c>
      <c r="I84" s="62">
        <v>0.98503017000000004</v>
      </c>
      <c r="J84" s="62">
        <v>4.3007493000000001E-2</v>
      </c>
      <c r="K84" s="188"/>
      <c r="L84" s="258"/>
      <c r="M84" s="258"/>
      <c r="N84" s="56"/>
      <c r="O84" s="28"/>
      <c r="P84" s="56"/>
      <c r="Q84" s="28"/>
      <c r="R84" s="132"/>
      <c r="S84" s="213"/>
      <c r="T84" s="294"/>
      <c r="U84" s="27" t="s">
        <v>33</v>
      </c>
      <c r="V84" s="186"/>
      <c r="W84" s="56"/>
      <c r="X84" s="187">
        <v>34.346744000000001</v>
      </c>
      <c r="Y84" s="187">
        <v>37.663873000000002</v>
      </c>
      <c r="Z84" s="187">
        <v>0.98088173999999995</v>
      </c>
      <c r="AA84" s="62">
        <v>0.98546034999999998</v>
      </c>
      <c r="AB84" s="62">
        <v>3.3863820000000003E-2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4"/>
      <c r="AM84" s="86">
        <f t="shared" si="4"/>
        <v>1.302699000000004</v>
      </c>
      <c r="AN84" s="121">
        <f t="shared" si="5"/>
        <v>0.9603790000000032</v>
      </c>
      <c r="AO84" s="121">
        <f t="shared" si="6"/>
        <v>1.7509999999942849E-5</v>
      </c>
      <c r="AP84" s="121">
        <f t="shared" si="7"/>
        <v>4.3017999999994672E-4</v>
      </c>
      <c r="AQ84" s="87">
        <f t="shared" si="8"/>
        <v>-9.143672999999998E-3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34</v>
      </c>
      <c r="D85" s="186"/>
      <c r="E85" s="56"/>
      <c r="F85" s="187">
        <v>36.009334000000003</v>
      </c>
      <c r="G85" s="187">
        <v>40.256217999999997</v>
      </c>
      <c r="H85" s="187">
        <v>0.98916601000000004</v>
      </c>
      <c r="I85" s="62">
        <v>0.99250022000000004</v>
      </c>
      <c r="J85" s="62">
        <v>2.857877E-2</v>
      </c>
      <c r="K85" s="188"/>
      <c r="L85" s="258"/>
      <c r="M85" s="258"/>
      <c r="N85" s="56"/>
      <c r="O85" s="28"/>
      <c r="P85" s="56"/>
      <c r="Q85" s="28"/>
      <c r="R85" s="132"/>
      <c r="S85" s="213"/>
      <c r="T85" s="294"/>
      <c r="U85" s="27" t="s">
        <v>34</v>
      </c>
      <c r="V85" s="186"/>
      <c r="W85" s="56"/>
      <c r="X85" s="187">
        <v>38.468975999999998</v>
      </c>
      <c r="Y85" s="187">
        <v>41.715823999999998</v>
      </c>
      <c r="Z85" s="187">
        <v>0.98945041</v>
      </c>
      <c r="AA85" s="62">
        <v>0.99295858000000004</v>
      </c>
      <c r="AB85" s="62">
        <v>1.9324299E-2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4"/>
      <c r="AM85" s="86">
        <f t="shared" si="4"/>
        <v>2.4596419999999952</v>
      </c>
      <c r="AN85" s="121">
        <f t="shared" si="5"/>
        <v>1.4596060000000008</v>
      </c>
      <c r="AO85" s="121">
        <f t="shared" si="6"/>
        <v>2.8439999999996246E-4</v>
      </c>
      <c r="AP85" s="121">
        <f t="shared" si="7"/>
        <v>4.58359999999991E-4</v>
      </c>
      <c r="AQ85" s="87">
        <f t="shared" si="8"/>
        <v>-9.2544710000000002E-3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36</v>
      </c>
      <c r="D86" s="186"/>
      <c r="E86" s="56"/>
      <c r="F86" s="187">
        <v>39.095536000000003</v>
      </c>
      <c r="G86" s="187">
        <v>43.378740000000001</v>
      </c>
      <c r="H86" s="187">
        <v>0.99364775000000005</v>
      </c>
      <c r="I86" s="62">
        <v>0.99595288000000004</v>
      </c>
      <c r="J86" s="62">
        <v>1.4743825E-2</v>
      </c>
      <c r="K86" s="188"/>
      <c r="L86" s="258"/>
      <c r="M86" s="258"/>
      <c r="N86" s="56"/>
      <c r="O86" s="28"/>
      <c r="P86" s="56"/>
      <c r="Q86" s="28"/>
      <c r="R86" s="132"/>
      <c r="S86" s="213"/>
      <c r="T86" s="294"/>
      <c r="U86" s="27" t="s">
        <v>36</v>
      </c>
      <c r="V86" s="186"/>
      <c r="W86" s="56"/>
      <c r="X86" s="187">
        <v>42.607171000000001</v>
      </c>
      <c r="Y86" s="187">
        <v>45.624499</v>
      </c>
      <c r="Z86" s="187">
        <v>0.99397656000000001</v>
      </c>
      <c r="AA86" s="62">
        <v>0.99655678999999997</v>
      </c>
      <c r="AB86" s="62">
        <v>8.5415839999999996E-3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4"/>
      <c r="AM86" s="86">
        <f t="shared" si="4"/>
        <v>3.5116349999999983</v>
      </c>
      <c r="AN86" s="121">
        <f t="shared" si="5"/>
        <v>2.2457589999999996</v>
      </c>
      <c r="AO86" s="121">
        <f t="shared" si="6"/>
        <v>3.2880999999995719E-4</v>
      </c>
      <c r="AP86" s="121">
        <f t="shared" si="7"/>
        <v>6.0390999999992978E-4</v>
      </c>
      <c r="AQ86" s="87">
        <f t="shared" si="8"/>
        <v>-6.2022410000000007E-3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95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5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81</v>
      </c>
      <c r="C88" s="25" t="s">
        <v>32</v>
      </c>
      <c r="D88" s="39"/>
      <c r="E88" s="55"/>
      <c r="F88" s="96">
        <v>31.000150999999999</v>
      </c>
      <c r="G88" s="96">
        <v>34.517943000000002</v>
      </c>
      <c r="H88" s="96">
        <v>0.97096484000000005</v>
      </c>
      <c r="I88" s="60">
        <v>0.97547149</v>
      </c>
      <c r="J88" s="60">
        <v>5.6490652000000002E-2</v>
      </c>
      <c r="K88" s="61"/>
      <c r="L88" s="257"/>
      <c r="M88" s="257"/>
      <c r="N88" s="55"/>
      <c r="O88" s="26"/>
      <c r="P88" s="55"/>
      <c r="Q88" s="26"/>
      <c r="R88" s="131"/>
      <c r="S88" s="213"/>
      <c r="T88" s="293" t="s">
        <v>81</v>
      </c>
      <c r="U88" s="25" t="s">
        <v>32</v>
      </c>
      <c r="V88" s="39"/>
      <c r="W88" s="55"/>
      <c r="X88" s="96">
        <v>31.257542999999998</v>
      </c>
      <c r="Y88" s="96">
        <v>35.011369000000002</v>
      </c>
      <c r="Z88" s="96">
        <v>0.97102102000000001</v>
      </c>
      <c r="AA88" s="60">
        <v>0.97586273999999995</v>
      </c>
      <c r="AB88" s="60">
        <v>5.141072E-2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3" t="s">
        <v>81</v>
      </c>
      <c r="AM88" s="119">
        <f t="shared" si="4"/>
        <v>0.2573919999999994</v>
      </c>
      <c r="AN88" s="95">
        <f t="shared" si="5"/>
        <v>0.49342599999999948</v>
      </c>
      <c r="AO88" s="95">
        <f t="shared" si="6"/>
        <v>5.6179999999961261E-5</v>
      </c>
      <c r="AP88" s="95">
        <f t="shared" si="7"/>
        <v>3.9124999999995413E-4</v>
      </c>
      <c r="AQ88" s="120">
        <f t="shared" si="8"/>
        <v>-5.0799320000000023E-3</v>
      </c>
      <c r="AR88" s="37"/>
      <c r="AS88" s="233"/>
      <c r="AT88" s="37"/>
    </row>
    <row r="89" spans="2:52" ht="13.5" customHeight="1" x14ac:dyDescent="0.15">
      <c r="B89" s="294"/>
      <c r="C89" s="27" t="s">
        <v>33</v>
      </c>
      <c r="D89" s="186"/>
      <c r="E89" s="56"/>
      <c r="F89" s="187">
        <v>33.905714000000003</v>
      </c>
      <c r="G89" s="187">
        <v>37.265256000000001</v>
      </c>
      <c r="H89" s="187">
        <v>0.98180732999999998</v>
      </c>
      <c r="I89" s="62">
        <v>0.98599782000000002</v>
      </c>
      <c r="J89" s="62">
        <v>3.8198948000000003E-2</v>
      </c>
      <c r="K89" s="188"/>
      <c r="L89" s="258"/>
      <c r="M89" s="258"/>
      <c r="N89" s="56"/>
      <c r="O89" s="28"/>
      <c r="P89" s="56"/>
      <c r="Q89" s="28"/>
      <c r="R89" s="132"/>
      <c r="S89" s="213"/>
      <c r="T89" s="294"/>
      <c r="U89" s="27" t="s">
        <v>33</v>
      </c>
      <c r="V89" s="186"/>
      <c r="W89" s="56"/>
      <c r="X89" s="187">
        <v>34.544637000000002</v>
      </c>
      <c r="Y89" s="187">
        <v>37.812446000000001</v>
      </c>
      <c r="Z89" s="187">
        <v>0.98176649999999999</v>
      </c>
      <c r="AA89" s="62">
        <v>0.98619533000000004</v>
      </c>
      <c r="AB89" s="62">
        <v>3.2664508000000002E-2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4"/>
      <c r="AM89" s="86">
        <f t="shared" si="4"/>
        <v>0.63892299999999835</v>
      </c>
      <c r="AN89" s="121">
        <f t="shared" si="5"/>
        <v>0.54719000000000051</v>
      </c>
      <c r="AO89" s="121">
        <f t="shared" si="6"/>
        <v>-4.0829999999991706E-5</v>
      </c>
      <c r="AP89" s="121">
        <f t="shared" si="7"/>
        <v>1.9751000000001184E-4</v>
      </c>
      <c r="AQ89" s="87">
        <f t="shared" si="8"/>
        <v>-5.5344400000000016E-3</v>
      </c>
      <c r="AR89" s="37"/>
      <c r="AS89" s="233"/>
      <c r="AT89" s="37"/>
    </row>
    <row r="90" spans="2:52" ht="13.5" customHeight="1" x14ac:dyDescent="0.15">
      <c r="B90" s="294"/>
      <c r="C90" s="27" t="s">
        <v>34</v>
      </c>
      <c r="D90" s="186"/>
      <c r="E90" s="56"/>
      <c r="F90" s="187">
        <v>37.201447000000002</v>
      </c>
      <c r="G90" s="187">
        <v>41.074635999999998</v>
      </c>
      <c r="H90" s="187">
        <v>0.98971695000000004</v>
      </c>
      <c r="I90" s="62">
        <v>0.99291529999999995</v>
      </c>
      <c r="J90" s="62">
        <v>2.3922046999999998E-2</v>
      </c>
      <c r="K90" s="188"/>
      <c r="L90" s="258"/>
      <c r="M90" s="258"/>
      <c r="N90" s="56"/>
      <c r="O90" s="28"/>
      <c r="P90" s="56"/>
      <c r="Q90" s="28"/>
      <c r="R90" s="132"/>
      <c r="S90" s="213"/>
      <c r="T90" s="294"/>
      <c r="U90" s="27" t="s">
        <v>34</v>
      </c>
      <c r="V90" s="186"/>
      <c r="W90" s="56"/>
      <c r="X90" s="187">
        <v>38.865088999999998</v>
      </c>
      <c r="Y90" s="187">
        <v>42.05039</v>
      </c>
      <c r="Z90" s="187">
        <v>0.98996229999999996</v>
      </c>
      <c r="AA90" s="62">
        <v>0.99324699000000005</v>
      </c>
      <c r="AB90" s="62">
        <v>1.8770064999999999E-2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4"/>
      <c r="AM90" s="86">
        <f t="shared" si="4"/>
        <v>1.6636419999999958</v>
      </c>
      <c r="AN90" s="121">
        <f t="shared" si="5"/>
        <v>0.97575400000000201</v>
      </c>
      <c r="AO90" s="121">
        <f t="shared" si="6"/>
        <v>2.4534999999992202E-4</v>
      </c>
      <c r="AP90" s="121">
        <f t="shared" si="7"/>
        <v>3.3169000000010662E-4</v>
      </c>
      <c r="AQ90" s="87">
        <f t="shared" si="8"/>
        <v>-5.1519819999999994E-3</v>
      </c>
      <c r="AR90" s="37"/>
      <c r="AS90" s="233"/>
      <c r="AT90" s="37"/>
    </row>
    <row r="91" spans="2:52" ht="13.5" customHeight="1" x14ac:dyDescent="0.15">
      <c r="B91" s="294"/>
      <c r="C91" s="27" t="s">
        <v>36</v>
      </c>
      <c r="D91" s="186"/>
      <c r="E91" s="56"/>
      <c r="F91" s="187">
        <v>40.297547000000002</v>
      </c>
      <c r="G91" s="187">
        <v>44.377792999999997</v>
      </c>
      <c r="H91" s="187">
        <v>0.99401476</v>
      </c>
      <c r="I91" s="62">
        <v>0.99607272000000002</v>
      </c>
      <c r="J91" s="62">
        <v>1.2206556E-2</v>
      </c>
      <c r="K91" s="188"/>
      <c r="L91" s="258"/>
      <c r="M91" s="258"/>
      <c r="N91" s="56"/>
      <c r="O91" s="28"/>
      <c r="P91" s="56"/>
      <c r="Q91" s="28"/>
      <c r="R91" s="132"/>
      <c r="S91" s="213"/>
      <c r="T91" s="294"/>
      <c r="U91" s="27" t="s">
        <v>36</v>
      </c>
      <c r="V91" s="186"/>
      <c r="W91" s="56"/>
      <c r="X91" s="187">
        <v>43.096719</v>
      </c>
      <c r="Y91" s="187">
        <v>46.110714000000002</v>
      </c>
      <c r="Z91" s="187">
        <v>0.99430686000000001</v>
      </c>
      <c r="AA91" s="62">
        <v>0.99672395999999996</v>
      </c>
      <c r="AB91" s="62">
        <v>8.0845520000000001E-3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4"/>
      <c r="AM91" s="86">
        <f t="shared" si="4"/>
        <v>2.7991719999999987</v>
      </c>
      <c r="AN91" s="121">
        <f t="shared" si="5"/>
        <v>1.7329210000000046</v>
      </c>
      <c r="AO91" s="121">
        <f t="shared" si="6"/>
        <v>2.9210000000001735E-4</v>
      </c>
      <c r="AP91" s="121">
        <f t="shared" si="7"/>
        <v>6.5123999999994187E-4</v>
      </c>
      <c r="AQ91" s="87">
        <f t="shared" si="8"/>
        <v>-4.1220040000000003E-3</v>
      </c>
      <c r="AR91" s="37"/>
      <c r="AS91" s="233"/>
      <c r="AT91" s="37"/>
    </row>
    <row r="92" spans="2:52" ht="13.5" customHeight="1" thickBot="1" x14ac:dyDescent="0.2">
      <c r="B92" s="295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95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5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93" t="s">
        <v>82</v>
      </c>
      <c r="C93" s="25" t="s">
        <v>32</v>
      </c>
      <c r="D93" s="39"/>
      <c r="E93" s="55"/>
      <c r="F93" s="96">
        <v>31.132238000000001</v>
      </c>
      <c r="G93" s="96">
        <v>34.799627999999998</v>
      </c>
      <c r="H93" s="96">
        <v>0.97123762000000002</v>
      </c>
      <c r="I93" s="60">
        <v>0.97542322000000004</v>
      </c>
      <c r="J93" s="60">
        <v>5.5769183E-2</v>
      </c>
      <c r="K93" s="61"/>
      <c r="L93" s="257"/>
      <c r="M93" s="257"/>
      <c r="N93" s="55"/>
      <c r="O93" s="26"/>
      <c r="P93" s="55"/>
      <c r="Q93" s="26"/>
      <c r="R93" s="131"/>
      <c r="S93" s="213"/>
      <c r="T93" s="293" t="s">
        <v>82</v>
      </c>
      <c r="U93" s="25" t="s">
        <v>32</v>
      </c>
      <c r="V93" s="39"/>
      <c r="W93" s="55"/>
      <c r="X93" s="96">
        <v>31.438499</v>
      </c>
      <c r="Y93" s="96">
        <v>35.188476999999999</v>
      </c>
      <c r="Z93" s="96">
        <v>0.97120317</v>
      </c>
      <c r="AA93" s="60">
        <v>0.97564428000000003</v>
      </c>
      <c r="AB93" s="60">
        <v>5.1535553999999997E-2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3" t="s">
        <v>82</v>
      </c>
      <c r="AM93" s="119">
        <f t="shared" si="4"/>
        <v>0.30626099999999923</v>
      </c>
      <c r="AN93" s="95">
        <f t="shared" si="5"/>
        <v>0.38884900000000044</v>
      </c>
      <c r="AO93" s="95">
        <f t="shared" si="6"/>
        <v>-3.4450000000019187E-5</v>
      </c>
      <c r="AP93" s="95">
        <f t="shared" si="7"/>
        <v>2.2105999999999515E-4</v>
      </c>
      <c r="AQ93" s="120">
        <f t="shared" si="8"/>
        <v>-4.2336290000000026E-3</v>
      </c>
      <c r="AR93" s="37"/>
      <c r="AS93" s="233"/>
      <c r="AT93" s="37"/>
    </row>
    <row r="94" spans="2:52" ht="13.5" customHeight="1" x14ac:dyDescent="0.15">
      <c r="B94" s="294"/>
      <c r="C94" s="27" t="s">
        <v>33</v>
      </c>
      <c r="D94" s="186"/>
      <c r="E94" s="56"/>
      <c r="F94" s="187">
        <v>33.892302000000001</v>
      </c>
      <c r="G94" s="187">
        <v>37.580804999999998</v>
      </c>
      <c r="H94" s="187">
        <v>0.98206716000000005</v>
      </c>
      <c r="I94" s="62">
        <v>0.9860643</v>
      </c>
      <c r="J94" s="62">
        <v>3.6885187E-2</v>
      </c>
      <c r="K94" s="188"/>
      <c r="L94" s="258"/>
      <c r="M94" s="258"/>
      <c r="N94" s="56"/>
      <c r="O94" s="28"/>
      <c r="P94" s="56"/>
      <c r="Q94" s="28"/>
      <c r="R94" s="132"/>
      <c r="S94" s="213"/>
      <c r="T94" s="294"/>
      <c r="U94" s="27" t="s">
        <v>33</v>
      </c>
      <c r="V94" s="186"/>
      <c r="W94" s="56"/>
      <c r="X94" s="187">
        <v>34.624536999999997</v>
      </c>
      <c r="Y94" s="187">
        <v>37.971277999999998</v>
      </c>
      <c r="Z94" s="187">
        <v>0.98201941000000004</v>
      </c>
      <c r="AA94" s="62">
        <v>0.9863712</v>
      </c>
      <c r="AB94" s="62">
        <v>3.3532609999999997E-2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4"/>
      <c r="AM94" s="86">
        <f t="shared" si="4"/>
        <v>0.73223499999999575</v>
      </c>
      <c r="AN94" s="121">
        <f t="shared" si="5"/>
        <v>0.39047300000000007</v>
      </c>
      <c r="AO94" s="121">
        <f t="shared" si="6"/>
        <v>-4.775000000001306E-5</v>
      </c>
      <c r="AP94" s="121">
        <f t="shared" si="7"/>
        <v>3.0689999999999884E-4</v>
      </c>
      <c r="AQ94" s="87">
        <f t="shared" si="8"/>
        <v>-3.3525770000000024E-3</v>
      </c>
      <c r="AR94" s="37"/>
      <c r="AS94" s="233"/>
      <c r="AT94" s="37"/>
    </row>
    <row r="95" spans="2:52" ht="13.5" customHeight="1" x14ac:dyDescent="0.15">
      <c r="B95" s="294"/>
      <c r="C95" s="27" t="s">
        <v>34</v>
      </c>
      <c r="D95" s="186"/>
      <c r="E95" s="56"/>
      <c r="F95" s="187">
        <v>37.326515000000001</v>
      </c>
      <c r="G95" s="187">
        <v>41.088943999999998</v>
      </c>
      <c r="H95" s="187">
        <v>0.98997957000000003</v>
      </c>
      <c r="I95" s="62">
        <v>0.99296832000000002</v>
      </c>
      <c r="J95" s="62">
        <v>2.2665009999999999E-2</v>
      </c>
      <c r="K95" s="188"/>
      <c r="L95" s="258"/>
      <c r="M95" s="258"/>
      <c r="N95" s="56"/>
      <c r="O95" s="28"/>
      <c r="P95" s="56"/>
      <c r="Q95" s="28"/>
      <c r="R95" s="132"/>
      <c r="S95" s="213"/>
      <c r="T95" s="294"/>
      <c r="U95" s="27" t="s">
        <v>34</v>
      </c>
      <c r="V95" s="186"/>
      <c r="W95" s="56"/>
      <c r="X95" s="187">
        <v>38.528337999999998</v>
      </c>
      <c r="Y95" s="187">
        <v>41.845309</v>
      </c>
      <c r="Z95" s="187">
        <v>0.99015571999999996</v>
      </c>
      <c r="AA95" s="62">
        <v>0.99335023</v>
      </c>
      <c r="AB95" s="62">
        <v>1.9412003000000001E-2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4"/>
      <c r="AM95" s="86">
        <f t="shared" si="4"/>
        <v>1.2018229999999974</v>
      </c>
      <c r="AN95" s="121">
        <f t="shared" si="5"/>
        <v>0.7563650000000024</v>
      </c>
      <c r="AO95" s="121">
        <f t="shared" si="6"/>
        <v>1.7614999999993053E-4</v>
      </c>
      <c r="AP95" s="121">
        <f t="shared" si="7"/>
        <v>3.8190999999998532E-4</v>
      </c>
      <c r="AQ95" s="87">
        <f t="shared" si="8"/>
        <v>-3.2530069999999987E-3</v>
      </c>
      <c r="AR95" s="37"/>
      <c r="AS95" s="233"/>
      <c r="AT95" s="37"/>
    </row>
    <row r="96" spans="2:52" ht="13.5" customHeight="1" x14ac:dyDescent="0.15">
      <c r="B96" s="294"/>
      <c r="C96" s="27" t="s">
        <v>36</v>
      </c>
      <c r="D96" s="186"/>
      <c r="E96" s="56"/>
      <c r="F96" s="187">
        <v>40.638339999999999</v>
      </c>
      <c r="G96" s="187">
        <v>44.626728999999997</v>
      </c>
      <c r="H96" s="187">
        <v>0.99422091999999995</v>
      </c>
      <c r="I96" s="62">
        <v>0.99628813999999999</v>
      </c>
      <c r="J96" s="62">
        <v>1.1630049E-2</v>
      </c>
      <c r="K96" s="188"/>
      <c r="L96" s="258"/>
      <c r="M96" s="258"/>
      <c r="N96" s="56"/>
      <c r="O96" s="28"/>
      <c r="P96" s="56"/>
      <c r="Q96" s="28"/>
      <c r="R96" s="132"/>
      <c r="S96" s="213"/>
      <c r="T96" s="294"/>
      <c r="U96" s="27" t="s">
        <v>36</v>
      </c>
      <c r="V96" s="186"/>
      <c r="W96" s="56"/>
      <c r="X96" s="187">
        <v>43.205924000000003</v>
      </c>
      <c r="Y96" s="187">
        <v>46.208004000000003</v>
      </c>
      <c r="Z96" s="187">
        <v>0.99448000000000003</v>
      </c>
      <c r="AA96" s="62">
        <v>0.99683345000000001</v>
      </c>
      <c r="AB96" s="62">
        <v>8.1789064999999994E-3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4"/>
      <c r="AM96" s="86">
        <f t="shared" si="4"/>
        <v>2.5675840000000036</v>
      </c>
      <c r="AN96" s="121">
        <f t="shared" si="5"/>
        <v>1.5812750000000051</v>
      </c>
      <c r="AO96" s="121">
        <f t="shared" si="6"/>
        <v>2.5908000000007814E-4</v>
      </c>
      <c r="AP96" s="121">
        <f t="shared" si="7"/>
        <v>5.4531000000002106E-4</v>
      </c>
      <c r="AQ96" s="87">
        <f t="shared" si="8"/>
        <v>-3.4511425000000005E-3</v>
      </c>
      <c r="AR96" s="37"/>
      <c r="AS96" s="233"/>
      <c r="AT96" s="37"/>
    </row>
    <row r="97" spans="2:46" ht="13.5" customHeight="1" thickBot="1" x14ac:dyDescent="0.2">
      <c r="B97" s="295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95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5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93" t="s">
        <v>83</v>
      </c>
      <c r="C98" s="25" t="s">
        <v>32</v>
      </c>
      <c r="D98" s="39"/>
      <c r="E98" s="55"/>
      <c r="F98" s="96">
        <v>31.453870999999999</v>
      </c>
      <c r="G98" s="96">
        <v>35.285580000000003</v>
      </c>
      <c r="H98" s="96">
        <v>0.96954346999999996</v>
      </c>
      <c r="I98" s="60">
        <v>0.97455747000000004</v>
      </c>
      <c r="J98" s="60">
        <v>5.3604263999999999E-2</v>
      </c>
      <c r="K98" s="61"/>
      <c r="L98" s="257"/>
      <c r="M98" s="257"/>
      <c r="N98" s="55"/>
      <c r="O98" s="26"/>
      <c r="P98" s="55"/>
      <c r="Q98" s="26"/>
      <c r="R98" s="131"/>
      <c r="S98" s="213"/>
      <c r="T98" s="293" t="s">
        <v>83</v>
      </c>
      <c r="U98" s="25" t="s">
        <v>32</v>
      </c>
      <c r="V98" s="39"/>
      <c r="W98" s="55"/>
      <c r="X98" s="96">
        <v>31.378305999999998</v>
      </c>
      <c r="Y98" s="96">
        <v>35.431947000000001</v>
      </c>
      <c r="Z98" s="96">
        <v>0.96942687000000005</v>
      </c>
      <c r="AA98" s="60">
        <v>0.97452817999999997</v>
      </c>
      <c r="AB98" s="60">
        <v>5.2745397999999999E-2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3" t="s">
        <v>83</v>
      </c>
      <c r="AM98" s="119">
        <f t="shared" si="14"/>
        <v>-7.5565000000000992E-2</v>
      </c>
      <c r="AN98" s="95">
        <f t="shared" si="15"/>
        <v>0.14636699999999792</v>
      </c>
      <c r="AO98" s="95">
        <f t="shared" si="16"/>
        <v>-1.1659999999991122E-4</v>
      </c>
      <c r="AP98" s="95">
        <f t="shared" si="17"/>
        <v>-2.9290000000070648E-5</v>
      </c>
      <c r="AQ98" s="120">
        <f t="shared" si="18"/>
        <v>-8.588659999999998E-4</v>
      </c>
      <c r="AR98" s="37"/>
      <c r="AS98" s="233"/>
      <c r="AT98" s="37"/>
    </row>
    <row r="99" spans="2:46" ht="13.5" customHeight="1" x14ac:dyDescent="0.15">
      <c r="B99" s="294"/>
      <c r="C99" s="27" t="s">
        <v>33</v>
      </c>
      <c r="D99" s="186"/>
      <c r="E99" s="56"/>
      <c r="F99" s="187">
        <v>34.285693999999999</v>
      </c>
      <c r="G99" s="187">
        <v>37.973787000000002</v>
      </c>
      <c r="H99" s="187">
        <v>0.98144807999999994</v>
      </c>
      <c r="I99" s="62">
        <v>0.98560504999999998</v>
      </c>
      <c r="J99" s="62">
        <v>3.3766795000000002E-2</v>
      </c>
      <c r="K99" s="188"/>
      <c r="L99" s="258"/>
      <c r="M99" s="258"/>
      <c r="N99" s="56"/>
      <c r="O99" s="28"/>
      <c r="P99" s="56"/>
      <c r="Q99" s="28"/>
      <c r="R99" s="132"/>
      <c r="S99" s="213"/>
      <c r="T99" s="294"/>
      <c r="U99" s="27" t="s">
        <v>33</v>
      </c>
      <c r="V99" s="186"/>
      <c r="W99" s="56"/>
      <c r="X99" s="187">
        <v>34.805107</v>
      </c>
      <c r="Y99" s="187">
        <v>38.101635000000002</v>
      </c>
      <c r="Z99" s="187">
        <v>0.98132881999999999</v>
      </c>
      <c r="AA99" s="62">
        <v>0.98576540999999995</v>
      </c>
      <c r="AB99" s="62">
        <v>3.4056198000000003E-2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4"/>
      <c r="AM99" s="86">
        <f t="shared" si="14"/>
        <v>0.51941300000000012</v>
      </c>
      <c r="AN99" s="121">
        <f t="shared" si="15"/>
        <v>0.12784800000000018</v>
      </c>
      <c r="AO99" s="121">
        <f t="shared" si="16"/>
        <v>-1.192599999999544E-4</v>
      </c>
      <c r="AP99" s="121">
        <f t="shared" si="17"/>
        <v>1.6035999999997053E-4</v>
      </c>
      <c r="AQ99" s="87">
        <f t="shared" si="18"/>
        <v>2.8940300000000058E-4</v>
      </c>
      <c r="AR99" s="37"/>
      <c r="AS99" s="233"/>
      <c r="AT99" s="37"/>
    </row>
    <row r="100" spans="2:46" ht="13.5" customHeight="1" x14ac:dyDescent="0.15">
      <c r="B100" s="294"/>
      <c r="C100" s="27" t="s">
        <v>34</v>
      </c>
      <c r="D100" s="186"/>
      <c r="E100" s="56"/>
      <c r="F100" s="187">
        <v>37.542887999999998</v>
      </c>
      <c r="G100" s="187">
        <v>41.113368999999999</v>
      </c>
      <c r="H100" s="187">
        <v>0.98997122999999998</v>
      </c>
      <c r="I100" s="62">
        <v>0.99292798999999998</v>
      </c>
      <c r="J100" s="62">
        <v>2.0964013E-2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94"/>
      <c r="U100" s="27" t="s">
        <v>34</v>
      </c>
      <c r="V100" s="186"/>
      <c r="W100" s="56"/>
      <c r="X100" s="187">
        <v>38.595244999999998</v>
      </c>
      <c r="Y100" s="187">
        <v>41.675485999999999</v>
      </c>
      <c r="Z100" s="187">
        <v>0.99011002000000004</v>
      </c>
      <c r="AA100" s="62">
        <v>0.99309740000000002</v>
      </c>
      <c r="AB100" s="62">
        <v>1.9729838E-2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4"/>
      <c r="AM100" s="86">
        <f t="shared" si="14"/>
        <v>1.0523570000000007</v>
      </c>
      <c r="AN100" s="121">
        <f t="shared" si="15"/>
        <v>0.56211700000000064</v>
      </c>
      <c r="AO100" s="121">
        <f t="shared" si="16"/>
        <v>1.3879000000005526E-4</v>
      </c>
      <c r="AP100" s="121">
        <f t="shared" si="17"/>
        <v>1.6941000000003648E-4</v>
      </c>
      <c r="AQ100" s="87">
        <f t="shared" si="18"/>
        <v>-1.2341750000000005E-3</v>
      </c>
      <c r="AR100" s="37"/>
      <c r="AS100" s="233"/>
      <c r="AT100" s="37"/>
    </row>
    <row r="101" spans="2:46" ht="13.5" customHeight="1" x14ac:dyDescent="0.15">
      <c r="B101" s="294"/>
      <c r="C101" s="27" t="s">
        <v>36</v>
      </c>
      <c r="D101" s="186"/>
      <c r="E101" s="56"/>
      <c r="F101" s="187">
        <v>41.101652000000001</v>
      </c>
      <c r="G101" s="187">
        <v>44.892772999999998</v>
      </c>
      <c r="H101" s="187">
        <v>0.99425686000000002</v>
      </c>
      <c r="I101" s="62">
        <v>0.99626166000000005</v>
      </c>
      <c r="J101" s="62">
        <v>1.0668828999999999E-2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94"/>
      <c r="U101" s="27" t="s">
        <v>36</v>
      </c>
      <c r="V101" s="186"/>
      <c r="W101" s="56"/>
      <c r="X101" s="187">
        <v>43.104253</v>
      </c>
      <c r="Y101" s="187">
        <v>46.149765000000002</v>
      </c>
      <c r="Z101" s="187">
        <v>0.99446657000000005</v>
      </c>
      <c r="AA101" s="62">
        <v>0.99677937000000005</v>
      </c>
      <c r="AB101" s="62">
        <v>8.3714540000000004E-3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4"/>
      <c r="AM101" s="86">
        <f t="shared" si="14"/>
        <v>2.0026009999999985</v>
      </c>
      <c r="AN101" s="121">
        <f t="shared" si="15"/>
        <v>1.2569920000000039</v>
      </c>
      <c r="AO101" s="121">
        <f t="shared" si="16"/>
        <v>2.0971000000002959E-4</v>
      </c>
      <c r="AP101" s="121">
        <f t="shared" si="17"/>
        <v>5.1771000000000456E-4</v>
      </c>
      <c r="AQ101" s="87">
        <f t="shared" si="18"/>
        <v>-2.2973749999999991E-3</v>
      </c>
      <c r="AR101" s="37"/>
      <c r="AS101" s="233"/>
      <c r="AT101" s="37"/>
    </row>
    <row r="102" spans="2:46" ht="13.5" customHeight="1" thickBot="1" x14ac:dyDescent="0.2">
      <c r="B102" s="295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95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5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93" t="s">
        <v>84</v>
      </c>
      <c r="C103" s="25" t="s">
        <v>32</v>
      </c>
      <c r="D103" s="39"/>
      <c r="E103" s="55"/>
      <c r="F103" s="96">
        <v>31.177757</v>
      </c>
      <c r="G103" s="96">
        <v>34.693210999999998</v>
      </c>
      <c r="H103" s="96">
        <v>0.97079641000000005</v>
      </c>
      <c r="I103" s="60">
        <v>0.97821941000000001</v>
      </c>
      <c r="J103" s="60">
        <v>7.1743680000000004E-2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93" t="s">
        <v>84</v>
      </c>
      <c r="U103" s="25" t="s">
        <v>32</v>
      </c>
      <c r="V103" s="39"/>
      <c r="W103" s="55"/>
      <c r="X103" s="96">
        <v>31.788965999999999</v>
      </c>
      <c r="Y103" s="96">
        <v>36.029054000000002</v>
      </c>
      <c r="Z103" s="96">
        <v>0.97088870999999999</v>
      </c>
      <c r="AA103" s="60">
        <v>0.97856604000000003</v>
      </c>
      <c r="AB103" s="60">
        <v>5.9566963000000001E-2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3" t="s">
        <v>84</v>
      </c>
      <c r="AM103" s="119">
        <f t="shared" si="14"/>
        <v>0.61120899999999878</v>
      </c>
      <c r="AN103" s="95">
        <f t="shared" si="15"/>
        <v>1.3358430000000041</v>
      </c>
      <c r="AO103" s="95">
        <f t="shared" si="16"/>
        <v>9.2299999999934101E-5</v>
      </c>
      <c r="AP103" s="95">
        <f t="shared" si="17"/>
        <v>3.4663000000001443E-4</v>
      </c>
      <c r="AQ103" s="120">
        <f t="shared" si="18"/>
        <v>-1.2176717000000004E-2</v>
      </c>
      <c r="AR103" s="37"/>
      <c r="AS103" s="233"/>
      <c r="AT103" s="37"/>
    </row>
    <row r="104" spans="2:46" ht="13.5" customHeight="1" x14ac:dyDescent="0.15">
      <c r="B104" s="294"/>
      <c r="C104" s="27" t="s">
        <v>33</v>
      </c>
      <c r="D104" s="186"/>
      <c r="E104" s="56"/>
      <c r="F104" s="187">
        <v>33.393089000000003</v>
      </c>
      <c r="G104" s="187">
        <v>36.943019999999997</v>
      </c>
      <c r="H104" s="187">
        <v>0.98159258000000005</v>
      </c>
      <c r="I104" s="62">
        <v>0.98663557000000002</v>
      </c>
      <c r="J104" s="62">
        <v>5.0956525000000003E-2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94"/>
      <c r="U104" s="27" t="s">
        <v>33</v>
      </c>
      <c r="V104" s="186"/>
      <c r="W104" s="56"/>
      <c r="X104" s="187">
        <v>34.844149999999999</v>
      </c>
      <c r="Y104" s="187">
        <v>38.489856000000003</v>
      </c>
      <c r="Z104" s="187">
        <v>0.98174225999999998</v>
      </c>
      <c r="AA104" s="62">
        <v>0.98714409000000003</v>
      </c>
      <c r="AB104" s="62">
        <v>3.7949535999999999E-2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4"/>
      <c r="AM104" s="86">
        <f t="shared" si="14"/>
        <v>1.4510609999999957</v>
      </c>
      <c r="AN104" s="121">
        <f t="shared" si="15"/>
        <v>1.5468360000000061</v>
      </c>
      <c r="AO104" s="121">
        <f t="shared" si="16"/>
        <v>1.4967999999992987E-4</v>
      </c>
      <c r="AP104" s="121">
        <f t="shared" si="17"/>
        <v>5.085200000000123E-4</v>
      </c>
      <c r="AQ104" s="87">
        <f t="shared" si="18"/>
        <v>-1.3006989000000004E-2</v>
      </c>
      <c r="AR104" s="37"/>
      <c r="AS104" s="233"/>
      <c r="AT104" s="37"/>
    </row>
    <row r="105" spans="2:46" ht="13.5" customHeight="1" x14ac:dyDescent="0.15">
      <c r="B105" s="294"/>
      <c r="C105" s="27" t="s">
        <v>34</v>
      </c>
      <c r="D105" s="186"/>
      <c r="E105" s="56"/>
      <c r="F105" s="187">
        <v>35.899687999999998</v>
      </c>
      <c r="G105" s="187">
        <v>40.187911999999997</v>
      </c>
      <c r="H105" s="187">
        <v>0.98991934999999998</v>
      </c>
      <c r="I105" s="62">
        <v>0.99332436999999996</v>
      </c>
      <c r="J105" s="62">
        <v>3.3083715E-2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94"/>
      <c r="U105" s="27" t="s">
        <v>34</v>
      </c>
      <c r="V105" s="186"/>
      <c r="W105" s="56"/>
      <c r="X105" s="187">
        <v>39.362729999999999</v>
      </c>
      <c r="Y105" s="187">
        <v>42.521422000000001</v>
      </c>
      <c r="Z105" s="187">
        <v>0.99024955999999997</v>
      </c>
      <c r="AA105" s="62">
        <v>0.9939791</v>
      </c>
      <c r="AB105" s="62">
        <v>1.9714992000000001E-2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4"/>
      <c r="AM105" s="86">
        <f t="shared" si="14"/>
        <v>3.4630420000000015</v>
      </c>
      <c r="AN105" s="121">
        <f t="shared" si="15"/>
        <v>2.333510000000004</v>
      </c>
      <c r="AO105" s="121">
        <f t="shared" si="16"/>
        <v>3.3020999999999745E-4</v>
      </c>
      <c r="AP105" s="121">
        <f t="shared" si="17"/>
        <v>6.5473000000004777E-4</v>
      </c>
      <c r="AQ105" s="87">
        <f t="shared" si="18"/>
        <v>-1.3368722999999999E-2</v>
      </c>
      <c r="AR105" s="37"/>
      <c r="AS105" s="233"/>
      <c r="AT105" s="37"/>
    </row>
    <row r="106" spans="2:46" ht="13.5" customHeight="1" x14ac:dyDescent="0.15">
      <c r="B106" s="294"/>
      <c r="C106" s="27" t="s">
        <v>36</v>
      </c>
      <c r="D106" s="186"/>
      <c r="E106" s="56"/>
      <c r="F106" s="187">
        <v>38.859313</v>
      </c>
      <c r="G106" s="187">
        <v>43.350838000000003</v>
      </c>
      <c r="H106" s="187">
        <v>0.99386447</v>
      </c>
      <c r="I106" s="62">
        <v>0.99623629999999996</v>
      </c>
      <c r="J106" s="62">
        <v>1.9300174E-2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94"/>
      <c r="U106" s="27" t="s">
        <v>36</v>
      </c>
      <c r="V106" s="186"/>
      <c r="W106" s="56"/>
      <c r="X106" s="187">
        <v>43.344085</v>
      </c>
      <c r="Y106" s="187">
        <v>46.215701000000003</v>
      </c>
      <c r="Z106" s="187">
        <v>0.99416755000000001</v>
      </c>
      <c r="AA106" s="62">
        <v>0.99684729000000005</v>
      </c>
      <c r="AB106" s="62">
        <v>9.6212829999999996E-3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4"/>
      <c r="AM106" s="86">
        <f t="shared" si="14"/>
        <v>4.4847719999999995</v>
      </c>
      <c r="AN106" s="121">
        <f t="shared" si="15"/>
        <v>2.8648629999999997</v>
      </c>
      <c r="AO106" s="121">
        <f t="shared" si="16"/>
        <v>3.0308000000001112E-4</v>
      </c>
      <c r="AP106" s="121">
        <f t="shared" si="17"/>
        <v>6.1099000000008896E-4</v>
      </c>
      <c r="AQ106" s="87">
        <f t="shared" si="18"/>
        <v>-9.6788910000000002E-3</v>
      </c>
      <c r="AR106" s="37"/>
      <c r="AS106" s="233"/>
      <c r="AT106" s="37"/>
    </row>
    <row r="107" spans="2:46" ht="13.5" customHeight="1" thickBot="1" x14ac:dyDescent="0.2">
      <c r="B107" s="295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95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5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93" t="s">
        <v>85</v>
      </c>
      <c r="C108" s="25" t="s">
        <v>32</v>
      </c>
      <c r="D108" s="39"/>
      <c r="E108" s="55"/>
      <c r="F108" s="96">
        <v>31.487338000000001</v>
      </c>
      <c r="G108" s="96">
        <v>34.950035</v>
      </c>
      <c r="H108" s="96">
        <v>0.97197429999999996</v>
      </c>
      <c r="I108" s="60">
        <v>0.97870380000000001</v>
      </c>
      <c r="J108" s="60">
        <v>6.2348164999999997E-2</v>
      </c>
      <c r="K108" s="61"/>
      <c r="L108" s="257"/>
      <c r="M108" s="257"/>
      <c r="N108" s="55"/>
      <c r="O108" s="26"/>
      <c r="P108" s="55"/>
      <c r="Q108" s="26"/>
      <c r="R108" s="131"/>
      <c r="S108" s="213"/>
      <c r="T108" s="293" t="s">
        <v>85</v>
      </c>
      <c r="U108" s="25" t="s">
        <v>32</v>
      </c>
      <c r="V108" s="39"/>
      <c r="W108" s="55"/>
      <c r="X108" s="96">
        <v>31.465064999999999</v>
      </c>
      <c r="Y108" s="96">
        <v>35.928693000000003</v>
      </c>
      <c r="Z108" s="96">
        <v>0.97199338000000002</v>
      </c>
      <c r="AA108" s="60">
        <v>0.97890487000000004</v>
      </c>
      <c r="AB108" s="60">
        <v>5.333185E-2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3" t="s">
        <v>85</v>
      </c>
      <c r="AM108" s="119">
        <f t="shared" si="14"/>
        <v>-2.2273000000001986E-2</v>
      </c>
      <c r="AN108" s="95">
        <f t="shared" si="15"/>
        <v>0.97865800000000291</v>
      </c>
      <c r="AO108" s="95">
        <f t="shared" si="16"/>
        <v>1.908000000006016E-5</v>
      </c>
      <c r="AP108" s="95">
        <f t="shared" si="17"/>
        <v>2.010700000000254E-4</v>
      </c>
      <c r="AQ108" s="120">
        <f t="shared" si="18"/>
        <v>-9.016314999999997E-3</v>
      </c>
      <c r="AR108" s="37"/>
      <c r="AS108" s="233"/>
      <c r="AT108" s="37"/>
    </row>
    <row r="109" spans="2:46" ht="13.5" customHeight="1" x14ac:dyDescent="0.15">
      <c r="B109" s="294"/>
      <c r="C109" s="27" t="s">
        <v>33</v>
      </c>
      <c r="D109" s="186"/>
      <c r="E109" s="56"/>
      <c r="F109" s="187">
        <v>33.827705000000002</v>
      </c>
      <c r="G109" s="187">
        <v>37.222842</v>
      </c>
      <c r="H109" s="187">
        <v>0.98207418000000002</v>
      </c>
      <c r="I109" s="62">
        <v>0.98696647000000004</v>
      </c>
      <c r="J109" s="62">
        <v>4.3630719999999998E-2</v>
      </c>
      <c r="K109" s="188"/>
      <c r="L109" s="258"/>
      <c r="M109" s="258"/>
      <c r="N109" s="56"/>
      <c r="O109" s="28"/>
      <c r="P109" s="56"/>
      <c r="Q109" s="28"/>
      <c r="R109" s="132"/>
      <c r="S109" s="213"/>
      <c r="T109" s="294"/>
      <c r="U109" s="27" t="s">
        <v>33</v>
      </c>
      <c r="V109" s="186"/>
      <c r="W109" s="56"/>
      <c r="X109" s="187">
        <v>34.480533000000001</v>
      </c>
      <c r="Y109" s="187">
        <v>38.331668999999998</v>
      </c>
      <c r="Z109" s="187">
        <v>0.98213751000000005</v>
      </c>
      <c r="AA109" s="62">
        <v>0.98725247999999999</v>
      </c>
      <c r="AB109" s="62">
        <v>3.4001265000000003E-2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4"/>
      <c r="AM109" s="86">
        <f t="shared" si="14"/>
        <v>0.65282799999999952</v>
      </c>
      <c r="AN109" s="121">
        <f t="shared" si="15"/>
        <v>1.108826999999998</v>
      </c>
      <c r="AO109" s="121">
        <f t="shared" si="16"/>
        <v>6.3330000000028086E-5</v>
      </c>
      <c r="AP109" s="121">
        <f t="shared" si="17"/>
        <v>2.8600999999994769E-4</v>
      </c>
      <c r="AQ109" s="87">
        <f t="shared" si="18"/>
        <v>-9.6294549999999951E-3</v>
      </c>
      <c r="AR109" s="37"/>
      <c r="AS109" s="233"/>
      <c r="AT109" s="37"/>
    </row>
    <row r="110" spans="2:46" ht="13.5" customHeight="1" x14ac:dyDescent="0.15">
      <c r="B110" s="294"/>
      <c r="C110" s="27" t="s">
        <v>34</v>
      </c>
      <c r="D110" s="186"/>
      <c r="E110" s="56"/>
      <c r="F110" s="187">
        <v>36.827792000000002</v>
      </c>
      <c r="G110" s="187">
        <v>40.855114</v>
      </c>
      <c r="H110" s="187">
        <v>0.99004272000000004</v>
      </c>
      <c r="I110" s="62">
        <v>0.99319436999999999</v>
      </c>
      <c r="J110" s="62">
        <v>2.7233317E-2</v>
      </c>
      <c r="K110" s="188"/>
      <c r="L110" s="258"/>
      <c r="M110" s="258"/>
      <c r="N110" s="56"/>
      <c r="O110" s="28"/>
      <c r="P110" s="56"/>
      <c r="Q110" s="28"/>
      <c r="R110" s="132"/>
      <c r="S110" s="213"/>
      <c r="T110" s="294"/>
      <c r="U110" s="27" t="s">
        <v>34</v>
      </c>
      <c r="V110" s="186"/>
      <c r="W110" s="56"/>
      <c r="X110" s="187">
        <v>39.337591000000003</v>
      </c>
      <c r="Y110" s="187">
        <v>42.508136</v>
      </c>
      <c r="Z110" s="187">
        <v>0.99031535999999998</v>
      </c>
      <c r="AA110" s="62">
        <v>0.99385734999999997</v>
      </c>
      <c r="AB110" s="62">
        <v>1.8474325999999999E-2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4"/>
      <c r="AM110" s="86">
        <f t="shared" si="14"/>
        <v>2.509799000000001</v>
      </c>
      <c r="AN110" s="121">
        <f t="shared" si="15"/>
        <v>1.653022</v>
      </c>
      <c r="AO110" s="121">
        <f t="shared" si="16"/>
        <v>2.7263999999993516E-4</v>
      </c>
      <c r="AP110" s="121">
        <f t="shared" si="17"/>
        <v>6.629799999999797E-4</v>
      </c>
      <c r="AQ110" s="87">
        <f t="shared" si="18"/>
        <v>-8.7589910000000007E-3</v>
      </c>
      <c r="AR110" s="37"/>
      <c r="AS110" s="233"/>
      <c r="AT110" s="37"/>
    </row>
    <row r="111" spans="2:46" ht="13.5" customHeight="1" x14ac:dyDescent="0.15">
      <c r="B111" s="294"/>
      <c r="C111" s="27" t="s">
        <v>36</v>
      </c>
      <c r="D111" s="186"/>
      <c r="E111" s="56"/>
      <c r="F111" s="187">
        <v>38.916950999999997</v>
      </c>
      <c r="G111" s="187">
        <v>43.473514000000002</v>
      </c>
      <c r="H111" s="187">
        <v>0.99388301000000001</v>
      </c>
      <c r="I111" s="62">
        <v>0.99622951999999998</v>
      </c>
      <c r="J111" s="62">
        <v>1.9337341000000001E-2</v>
      </c>
      <c r="K111" s="188"/>
      <c r="L111" s="258"/>
      <c r="M111" s="258"/>
      <c r="N111" s="56"/>
      <c r="O111" s="28"/>
      <c r="P111" s="56"/>
      <c r="Q111" s="28"/>
      <c r="R111" s="132"/>
      <c r="S111" s="213"/>
      <c r="T111" s="294"/>
      <c r="U111" s="27" t="s">
        <v>36</v>
      </c>
      <c r="V111" s="186"/>
      <c r="W111" s="56"/>
      <c r="X111" s="187">
        <v>43.313865</v>
      </c>
      <c r="Y111" s="187">
        <v>46.157656000000003</v>
      </c>
      <c r="Z111" s="187">
        <v>0.99420717999999997</v>
      </c>
      <c r="AA111" s="62">
        <v>0.99690835</v>
      </c>
      <c r="AB111" s="62">
        <v>9.2486519999999996E-3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4"/>
      <c r="AM111" s="86">
        <f t="shared" si="14"/>
        <v>4.3969140000000024</v>
      </c>
      <c r="AN111" s="121">
        <f t="shared" si="15"/>
        <v>2.6841420000000014</v>
      </c>
      <c r="AO111" s="121">
        <f t="shared" si="16"/>
        <v>3.2416999999995699E-4</v>
      </c>
      <c r="AP111" s="121">
        <f t="shared" si="17"/>
        <v>6.7883000000001914E-4</v>
      </c>
      <c r="AQ111" s="87">
        <f t="shared" si="18"/>
        <v>-1.0088689000000001E-2</v>
      </c>
      <c r="AR111" s="37"/>
      <c r="AS111" s="233"/>
      <c r="AT111" s="37"/>
    </row>
    <row r="112" spans="2:46" ht="13.5" customHeight="1" thickBot="1" x14ac:dyDescent="0.2">
      <c r="B112" s="295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95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5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93" t="s">
        <v>86</v>
      </c>
      <c r="C113" s="25" t="s">
        <v>32</v>
      </c>
      <c r="D113" s="39"/>
      <c r="E113" s="55"/>
      <c r="F113" s="96">
        <v>31.533725</v>
      </c>
      <c r="G113" s="96">
        <v>35.386366000000002</v>
      </c>
      <c r="H113" s="96">
        <v>0.97316099</v>
      </c>
      <c r="I113" s="60">
        <v>0.98012394999999997</v>
      </c>
      <c r="J113" s="60">
        <v>6.1559834000000001E-2</v>
      </c>
      <c r="K113" s="61"/>
      <c r="L113" s="257"/>
      <c r="M113" s="257"/>
      <c r="N113" s="55"/>
      <c r="O113" s="26"/>
      <c r="P113" s="55"/>
      <c r="Q113" s="26"/>
      <c r="R113" s="131"/>
      <c r="S113" s="213"/>
      <c r="T113" s="293" t="s">
        <v>86</v>
      </c>
      <c r="U113" s="25" t="s">
        <v>32</v>
      </c>
      <c r="V113" s="39"/>
      <c r="W113" s="55"/>
      <c r="X113" s="96">
        <v>32.388199999999998</v>
      </c>
      <c r="Y113" s="96">
        <v>36.323331000000003</v>
      </c>
      <c r="Z113" s="96">
        <v>0.97312880000000002</v>
      </c>
      <c r="AA113" s="60">
        <v>0.98028477999999997</v>
      </c>
      <c r="AB113" s="60">
        <v>5.2138039999999997E-2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3" t="s">
        <v>86</v>
      </c>
      <c r="AM113" s="119">
        <f t="shared" si="14"/>
        <v>0.85447499999999721</v>
      </c>
      <c r="AN113" s="95">
        <f t="shared" si="15"/>
        <v>0.93696500000000071</v>
      </c>
      <c r="AO113" s="95">
        <f t="shared" si="16"/>
        <v>-3.2189999999987506E-5</v>
      </c>
      <c r="AP113" s="95">
        <f t="shared" si="17"/>
        <v>1.6083000000000069E-4</v>
      </c>
      <c r="AQ113" s="120">
        <f t="shared" si="18"/>
        <v>-9.4217940000000042E-3</v>
      </c>
      <c r="AR113" s="37"/>
      <c r="AS113" s="233"/>
      <c r="AT113" s="37"/>
    </row>
    <row r="114" spans="2:46" ht="13.5" customHeight="1" x14ac:dyDescent="0.15">
      <c r="B114" s="294"/>
      <c r="C114" s="27" t="s">
        <v>33</v>
      </c>
      <c r="D114" s="186"/>
      <c r="E114" s="56"/>
      <c r="F114" s="187">
        <v>33.457194999999999</v>
      </c>
      <c r="G114" s="187">
        <v>37.345103000000002</v>
      </c>
      <c r="H114" s="187">
        <v>0.98254271000000004</v>
      </c>
      <c r="I114" s="62">
        <v>0.98736241999999996</v>
      </c>
      <c r="J114" s="62">
        <v>4.493014E-2</v>
      </c>
      <c r="K114" s="188"/>
      <c r="L114" s="258"/>
      <c r="M114" s="258"/>
      <c r="N114" s="56"/>
      <c r="O114" s="28"/>
      <c r="P114" s="56"/>
      <c r="Q114" s="28"/>
      <c r="R114" s="132"/>
      <c r="S114" s="213"/>
      <c r="T114" s="294"/>
      <c r="U114" s="27" t="s">
        <v>33</v>
      </c>
      <c r="V114" s="186"/>
      <c r="W114" s="56"/>
      <c r="X114" s="187">
        <v>35.031123999999998</v>
      </c>
      <c r="Y114" s="187">
        <v>38.600873</v>
      </c>
      <c r="Z114" s="187">
        <v>0.98249337000000003</v>
      </c>
      <c r="AA114" s="62">
        <v>0.98745072</v>
      </c>
      <c r="AB114" s="62">
        <v>3.4382332000000002E-2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4"/>
      <c r="AM114" s="86">
        <f t="shared" si="14"/>
        <v>1.5739289999999997</v>
      </c>
      <c r="AN114" s="121">
        <f t="shared" si="15"/>
        <v>1.2557699999999983</v>
      </c>
      <c r="AO114" s="121">
        <f t="shared" si="16"/>
        <v>-4.9340000000008821E-5</v>
      </c>
      <c r="AP114" s="121">
        <f t="shared" si="17"/>
        <v>8.8300000000041123E-5</v>
      </c>
      <c r="AQ114" s="87">
        <f t="shared" si="18"/>
        <v>-1.0547807999999999E-2</v>
      </c>
      <c r="AR114" s="37"/>
      <c r="AS114" s="233"/>
      <c r="AT114" s="37"/>
    </row>
    <row r="115" spans="2:46" ht="13.5" customHeight="1" x14ac:dyDescent="0.15">
      <c r="B115" s="294"/>
      <c r="C115" s="27" t="s">
        <v>34</v>
      </c>
      <c r="D115" s="186"/>
      <c r="E115" s="56"/>
      <c r="F115" s="187">
        <v>36.315181000000003</v>
      </c>
      <c r="G115" s="187">
        <v>40.519782999999997</v>
      </c>
      <c r="H115" s="187">
        <v>0.98996448999999997</v>
      </c>
      <c r="I115" s="62">
        <v>0.99335932000000005</v>
      </c>
      <c r="J115" s="62">
        <v>3.0381976000000002E-2</v>
      </c>
      <c r="K115" s="188"/>
      <c r="L115" s="258"/>
      <c r="M115" s="258"/>
      <c r="N115" s="56"/>
      <c r="O115" s="28"/>
      <c r="P115" s="56"/>
      <c r="Q115" s="28"/>
      <c r="R115" s="132"/>
      <c r="S115" s="213"/>
      <c r="T115" s="294"/>
      <c r="U115" s="27" t="s">
        <v>34</v>
      </c>
      <c r="V115" s="186"/>
      <c r="W115" s="56"/>
      <c r="X115" s="187">
        <v>39.064059</v>
      </c>
      <c r="Y115" s="187">
        <v>42.284807999999998</v>
      </c>
      <c r="Z115" s="187">
        <v>0.99023198000000001</v>
      </c>
      <c r="AA115" s="62">
        <v>0.99391443999999995</v>
      </c>
      <c r="AB115" s="62">
        <v>1.9490639000000001E-2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4"/>
      <c r="AM115" s="86">
        <f t="shared" si="14"/>
        <v>2.7488779999999977</v>
      </c>
      <c r="AN115" s="121">
        <f t="shared" si="15"/>
        <v>1.7650250000000014</v>
      </c>
      <c r="AO115" s="121">
        <f t="shared" si="16"/>
        <v>2.6749000000003686E-4</v>
      </c>
      <c r="AP115" s="121">
        <f t="shared" si="17"/>
        <v>5.5511999999990902E-4</v>
      </c>
      <c r="AQ115" s="87">
        <f t="shared" si="18"/>
        <v>-1.0891337000000001E-2</v>
      </c>
      <c r="AR115" s="37"/>
      <c r="AS115" s="233"/>
      <c r="AT115" s="37"/>
    </row>
    <row r="116" spans="2:46" ht="13.5" customHeight="1" x14ac:dyDescent="0.15">
      <c r="B116" s="294"/>
      <c r="C116" s="27" t="s">
        <v>36</v>
      </c>
      <c r="D116" s="186"/>
      <c r="E116" s="56"/>
      <c r="F116" s="187">
        <v>39.400348000000001</v>
      </c>
      <c r="G116" s="187">
        <v>43.652572999999997</v>
      </c>
      <c r="H116" s="187">
        <v>0.99391795000000005</v>
      </c>
      <c r="I116" s="62">
        <v>0.99646157999999996</v>
      </c>
      <c r="J116" s="62">
        <v>1.6713530000000001E-2</v>
      </c>
      <c r="K116" s="188"/>
      <c r="L116" s="258"/>
      <c r="M116" s="258"/>
      <c r="N116" s="56"/>
      <c r="O116" s="28"/>
      <c r="P116" s="56"/>
      <c r="Q116" s="28"/>
      <c r="R116" s="132"/>
      <c r="S116" s="213"/>
      <c r="T116" s="294"/>
      <c r="U116" s="27" t="s">
        <v>36</v>
      </c>
      <c r="V116" s="186"/>
      <c r="W116" s="56"/>
      <c r="X116" s="187">
        <v>43.348056999999997</v>
      </c>
      <c r="Y116" s="187">
        <v>46.292897000000004</v>
      </c>
      <c r="Z116" s="187">
        <v>0.99420989999999998</v>
      </c>
      <c r="AA116" s="62">
        <v>0.99698127999999997</v>
      </c>
      <c r="AB116" s="62">
        <v>8.9667364999999992E-3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4"/>
      <c r="AM116" s="86">
        <f t="shared" si="14"/>
        <v>3.9477089999999961</v>
      </c>
      <c r="AN116" s="121">
        <f t="shared" si="15"/>
        <v>2.6403240000000068</v>
      </c>
      <c r="AO116" s="121">
        <f t="shared" si="16"/>
        <v>2.9194999999992977E-4</v>
      </c>
      <c r="AP116" s="121">
        <f t="shared" si="17"/>
        <v>5.1970000000001182E-4</v>
      </c>
      <c r="AQ116" s="87">
        <f t="shared" si="18"/>
        <v>-7.7467935000000016E-3</v>
      </c>
      <c r="AR116" s="37"/>
      <c r="AS116" s="233"/>
      <c r="AT116" s="37"/>
    </row>
    <row r="117" spans="2:46" ht="13.5" customHeight="1" thickBot="1" x14ac:dyDescent="0.2">
      <c r="B117" s="295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95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5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93" t="s">
        <v>87</v>
      </c>
      <c r="C118" s="25" t="s">
        <v>32</v>
      </c>
      <c r="D118" s="39"/>
      <c r="E118" s="55"/>
      <c r="F118" s="96">
        <v>32.380851</v>
      </c>
      <c r="G118" s="96">
        <v>36.114572000000003</v>
      </c>
      <c r="H118" s="96">
        <v>0.97445168000000004</v>
      </c>
      <c r="I118" s="60">
        <v>0.98124447000000004</v>
      </c>
      <c r="J118" s="60">
        <v>5.6748439999999997E-2</v>
      </c>
      <c r="K118" s="61"/>
      <c r="L118" s="257"/>
      <c r="M118" s="257"/>
      <c r="N118" s="55"/>
      <c r="O118" s="26"/>
      <c r="P118" s="55"/>
      <c r="Q118" s="26"/>
      <c r="R118" s="131"/>
      <c r="S118" s="213"/>
      <c r="T118" s="293" t="s">
        <v>87</v>
      </c>
      <c r="U118" s="25" t="s">
        <v>32</v>
      </c>
      <c r="V118" s="39"/>
      <c r="W118" s="55"/>
      <c r="X118" s="96">
        <v>32.831445000000002</v>
      </c>
      <c r="Y118" s="96">
        <v>36.805236999999998</v>
      </c>
      <c r="Z118" s="96">
        <v>0.97450829999999999</v>
      </c>
      <c r="AA118" s="60">
        <v>0.98161255999999997</v>
      </c>
      <c r="AB118" s="60">
        <v>5.1654449999999998E-2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3" t="s">
        <v>87</v>
      </c>
      <c r="AM118" s="119">
        <f t="shared" si="14"/>
        <v>0.45059400000000238</v>
      </c>
      <c r="AN118" s="95">
        <f t="shared" si="15"/>
        <v>0.69066499999999564</v>
      </c>
      <c r="AO118" s="95">
        <f t="shared" si="16"/>
        <v>5.6619999999951709E-5</v>
      </c>
      <c r="AP118" s="95">
        <f t="shared" si="17"/>
        <v>3.6808999999993208E-4</v>
      </c>
      <c r="AQ118" s="120">
        <f t="shared" si="18"/>
        <v>-5.0939899999999996E-3</v>
      </c>
      <c r="AR118" s="37"/>
      <c r="AS118" s="233"/>
      <c r="AT118" s="37"/>
    </row>
    <row r="119" spans="2:46" ht="13.5" customHeight="1" x14ac:dyDescent="0.15">
      <c r="B119" s="294"/>
      <c r="C119" s="27" t="s">
        <v>33</v>
      </c>
      <c r="D119" s="186"/>
      <c r="E119" s="56"/>
      <c r="F119" s="187">
        <v>34.266477000000002</v>
      </c>
      <c r="G119" s="187">
        <v>38.061478999999999</v>
      </c>
      <c r="H119" s="187">
        <v>0.98321424999999996</v>
      </c>
      <c r="I119" s="62">
        <v>0.98758179000000001</v>
      </c>
      <c r="J119" s="62">
        <v>3.9734736E-2</v>
      </c>
      <c r="K119" s="188"/>
      <c r="L119" s="258"/>
      <c r="M119" s="258"/>
      <c r="N119" s="56"/>
      <c r="O119" s="28"/>
      <c r="P119" s="56"/>
      <c r="Q119" s="28"/>
      <c r="R119" s="132"/>
      <c r="S119" s="213"/>
      <c r="T119" s="294"/>
      <c r="U119" s="27" t="s">
        <v>33</v>
      </c>
      <c r="V119" s="186"/>
      <c r="W119" s="56"/>
      <c r="X119" s="187">
        <v>35.479522000000003</v>
      </c>
      <c r="Y119" s="187">
        <v>39.046230000000001</v>
      </c>
      <c r="Z119" s="187">
        <v>0.98319937999999996</v>
      </c>
      <c r="AA119" s="62">
        <v>0.98815142</v>
      </c>
      <c r="AB119" s="62">
        <v>3.3820700000000002E-2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4"/>
      <c r="AM119" s="86">
        <f t="shared" si="14"/>
        <v>1.213045000000001</v>
      </c>
      <c r="AN119" s="121">
        <f t="shared" si="15"/>
        <v>0.98475100000000282</v>
      </c>
      <c r="AO119" s="121">
        <f t="shared" si="16"/>
        <v>-1.4870000000000161E-5</v>
      </c>
      <c r="AP119" s="121">
        <f t="shared" si="17"/>
        <v>5.6962999999998765E-4</v>
      </c>
      <c r="AQ119" s="87">
        <f t="shared" si="18"/>
        <v>-5.9140359999999975E-3</v>
      </c>
      <c r="AR119" s="37"/>
      <c r="AS119" s="233"/>
      <c r="AT119" s="37"/>
    </row>
    <row r="120" spans="2:46" ht="13.5" customHeight="1" x14ac:dyDescent="0.15">
      <c r="B120" s="294"/>
      <c r="C120" s="27" t="s">
        <v>34</v>
      </c>
      <c r="D120" s="186"/>
      <c r="E120" s="56"/>
      <c r="F120" s="187">
        <v>36.827311000000002</v>
      </c>
      <c r="G120" s="187">
        <v>40.848613</v>
      </c>
      <c r="H120" s="187">
        <v>0.98987285999999997</v>
      </c>
      <c r="I120" s="62">
        <v>0.99346027000000003</v>
      </c>
      <c r="J120" s="62">
        <v>2.8477333000000001E-2</v>
      </c>
      <c r="K120" s="188"/>
      <c r="L120" s="258"/>
      <c r="M120" s="258"/>
      <c r="N120" s="56"/>
      <c r="O120" s="28"/>
      <c r="P120" s="56"/>
      <c r="Q120" s="28"/>
      <c r="R120" s="132"/>
      <c r="S120" s="213"/>
      <c r="T120" s="294"/>
      <c r="U120" s="27" t="s">
        <v>34</v>
      </c>
      <c r="V120" s="186"/>
      <c r="W120" s="56"/>
      <c r="X120" s="187">
        <v>39.186971</v>
      </c>
      <c r="Y120" s="187">
        <v>42.350825</v>
      </c>
      <c r="Z120" s="187">
        <v>0.99007975000000004</v>
      </c>
      <c r="AA120" s="62">
        <v>0.99388188</v>
      </c>
      <c r="AB120" s="62">
        <v>2.0415043000000001E-2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4"/>
      <c r="AM120" s="86">
        <f t="shared" si="14"/>
        <v>2.3596599999999981</v>
      </c>
      <c r="AN120" s="121">
        <f t="shared" si="15"/>
        <v>1.5022120000000001</v>
      </c>
      <c r="AO120" s="121">
        <f t="shared" si="16"/>
        <v>2.0689000000007063E-4</v>
      </c>
      <c r="AP120" s="121">
        <f t="shared" si="17"/>
        <v>4.2160999999996118E-4</v>
      </c>
      <c r="AQ120" s="87">
        <f t="shared" si="18"/>
        <v>-8.0622899999999997E-3</v>
      </c>
      <c r="AR120" s="37"/>
      <c r="AS120" s="233"/>
      <c r="AT120" s="37"/>
    </row>
    <row r="121" spans="2:46" ht="13.5" customHeight="1" x14ac:dyDescent="0.15">
      <c r="B121" s="294"/>
      <c r="C121" s="27" t="s">
        <v>36</v>
      </c>
      <c r="D121" s="186"/>
      <c r="E121" s="56"/>
      <c r="F121" s="187">
        <v>39.994838000000001</v>
      </c>
      <c r="G121" s="187">
        <v>44.106594999999999</v>
      </c>
      <c r="H121" s="187">
        <v>0.99389211</v>
      </c>
      <c r="I121" s="62">
        <v>0.99647744000000005</v>
      </c>
      <c r="J121" s="62">
        <v>1.5398886000000001E-2</v>
      </c>
      <c r="K121" s="188"/>
      <c r="L121" s="258"/>
      <c r="M121" s="258"/>
      <c r="N121" s="56"/>
      <c r="O121" s="28"/>
      <c r="P121" s="56"/>
      <c r="Q121" s="28"/>
      <c r="R121" s="132"/>
      <c r="S121" s="213"/>
      <c r="T121" s="294"/>
      <c r="U121" s="27" t="s">
        <v>36</v>
      </c>
      <c r="V121" s="186"/>
      <c r="W121" s="56"/>
      <c r="X121" s="187">
        <v>43.271678000000001</v>
      </c>
      <c r="Y121" s="187">
        <v>46.217224999999999</v>
      </c>
      <c r="Z121" s="187">
        <v>0.99415195000000001</v>
      </c>
      <c r="AA121" s="62">
        <v>0.99696235</v>
      </c>
      <c r="AB121" s="62">
        <v>9.6971709999999992E-3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4"/>
      <c r="AM121" s="86">
        <f t="shared" si="14"/>
        <v>3.27684</v>
      </c>
      <c r="AN121" s="121">
        <f t="shared" si="15"/>
        <v>2.1106300000000005</v>
      </c>
      <c r="AO121" s="121">
        <f t="shared" si="16"/>
        <v>2.5984000000001117E-4</v>
      </c>
      <c r="AP121" s="121">
        <f t="shared" si="17"/>
        <v>4.8490999999994955E-4</v>
      </c>
      <c r="AQ121" s="87">
        <f t="shared" si="18"/>
        <v>-5.7017150000000013E-3</v>
      </c>
      <c r="AR121" s="37"/>
      <c r="AS121" s="233"/>
      <c r="AT121" s="37"/>
    </row>
    <row r="122" spans="2:46" ht="13.5" customHeight="1" thickBot="1" x14ac:dyDescent="0.2">
      <c r="B122" s="295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95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5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93" t="s">
        <v>88</v>
      </c>
      <c r="C123" s="25" t="s">
        <v>32</v>
      </c>
      <c r="D123" s="39"/>
      <c r="E123" s="55"/>
      <c r="F123" s="96">
        <v>32.186225999999998</v>
      </c>
      <c r="G123" s="96">
        <v>35.891472999999998</v>
      </c>
      <c r="H123" s="96">
        <v>0.97359509</v>
      </c>
      <c r="I123" s="60">
        <v>0.97997838000000004</v>
      </c>
      <c r="J123" s="60">
        <v>5.5568404000000002E-2</v>
      </c>
      <c r="K123" s="61"/>
      <c r="L123" s="257"/>
      <c r="M123" s="257"/>
      <c r="N123" s="55"/>
      <c r="O123" s="26"/>
      <c r="P123" s="55"/>
      <c r="Q123" s="26"/>
      <c r="R123" s="131"/>
      <c r="S123" s="213"/>
      <c r="T123" s="293" t="s">
        <v>88</v>
      </c>
      <c r="U123" s="25" t="s">
        <v>32</v>
      </c>
      <c r="V123" s="39"/>
      <c r="W123" s="55"/>
      <c r="X123" s="96">
        <v>32.669409999999999</v>
      </c>
      <c r="Y123" s="96">
        <v>36.59883</v>
      </c>
      <c r="Z123" s="96">
        <v>0.97360393999999995</v>
      </c>
      <c r="AA123" s="60">
        <v>0.98029440000000001</v>
      </c>
      <c r="AB123" s="60">
        <v>5.0535360000000001E-2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3" t="s">
        <v>88</v>
      </c>
      <c r="AM123" s="119">
        <f t="shared" si="14"/>
        <v>0.48318400000000139</v>
      </c>
      <c r="AN123" s="95">
        <f t="shared" si="15"/>
        <v>0.70735700000000179</v>
      </c>
      <c r="AO123" s="95">
        <f t="shared" si="16"/>
        <v>8.8499999999491763E-6</v>
      </c>
      <c r="AP123" s="95">
        <f t="shared" si="17"/>
        <v>3.1601999999997243E-4</v>
      </c>
      <c r="AQ123" s="120">
        <f t="shared" si="18"/>
        <v>-5.0330440000000004E-3</v>
      </c>
      <c r="AR123" s="37"/>
      <c r="AS123" s="233"/>
      <c r="AT123" s="37"/>
    </row>
    <row r="124" spans="2:46" ht="13.5" customHeight="1" x14ac:dyDescent="0.15">
      <c r="B124" s="294"/>
      <c r="C124" s="27" t="s">
        <v>33</v>
      </c>
      <c r="D124" s="186"/>
      <c r="E124" s="56"/>
      <c r="F124" s="187">
        <v>34.290255999999999</v>
      </c>
      <c r="G124" s="187">
        <v>37.805988999999997</v>
      </c>
      <c r="H124" s="187">
        <v>0.98277488999999996</v>
      </c>
      <c r="I124" s="62">
        <v>0.98730883000000003</v>
      </c>
      <c r="J124" s="62">
        <v>3.9513774000000002E-2</v>
      </c>
      <c r="K124" s="188"/>
      <c r="L124" s="258"/>
      <c r="M124" s="258"/>
      <c r="N124" s="56"/>
      <c r="O124" s="28"/>
      <c r="P124" s="56"/>
      <c r="Q124" s="28"/>
      <c r="R124" s="132"/>
      <c r="S124" s="213"/>
      <c r="T124" s="294"/>
      <c r="U124" s="27" t="s">
        <v>33</v>
      </c>
      <c r="V124" s="186"/>
      <c r="W124" s="56"/>
      <c r="X124" s="187">
        <v>35.224775000000001</v>
      </c>
      <c r="Y124" s="187">
        <v>38.749574000000003</v>
      </c>
      <c r="Z124" s="187">
        <v>0.98273732000000003</v>
      </c>
      <c r="AA124" s="62">
        <v>0.98765278999999995</v>
      </c>
      <c r="AB124" s="62">
        <v>3.3096384E-2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4"/>
      <c r="AM124" s="86">
        <f t="shared" si="14"/>
        <v>0.93451900000000165</v>
      </c>
      <c r="AN124" s="121">
        <f t="shared" si="15"/>
        <v>0.94358500000000589</v>
      </c>
      <c r="AO124" s="121">
        <f t="shared" si="16"/>
        <v>-3.7569999999931269E-5</v>
      </c>
      <c r="AP124" s="121">
        <f t="shared" si="17"/>
        <v>3.43959999999921E-4</v>
      </c>
      <c r="AQ124" s="87">
        <f t="shared" si="18"/>
        <v>-6.417390000000002E-3</v>
      </c>
      <c r="AR124" s="37"/>
      <c r="AS124" s="233"/>
      <c r="AT124" s="37"/>
    </row>
    <row r="125" spans="2:46" ht="13.5" customHeight="1" x14ac:dyDescent="0.15">
      <c r="B125" s="294"/>
      <c r="C125" s="27" t="s">
        <v>34</v>
      </c>
      <c r="D125" s="186"/>
      <c r="E125" s="56"/>
      <c r="F125" s="187">
        <v>37.507984999999998</v>
      </c>
      <c r="G125" s="187">
        <v>41.223697999999999</v>
      </c>
      <c r="H125" s="187">
        <v>0.98983125000000005</v>
      </c>
      <c r="I125" s="62">
        <v>0.99344726999999999</v>
      </c>
      <c r="J125" s="62">
        <v>2.3793374999999999E-2</v>
      </c>
      <c r="K125" s="188"/>
      <c r="L125" s="258"/>
      <c r="M125" s="258"/>
      <c r="N125" s="56"/>
      <c r="O125" s="28"/>
      <c r="P125" s="56"/>
      <c r="Q125" s="28"/>
      <c r="R125" s="132"/>
      <c r="S125" s="213"/>
      <c r="T125" s="294"/>
      <c r="U125" s="27" t="s">
        <v>34</v>
      </c>
      <c r="V125" s="186"/>
      <c r="W125" s="56"/>
      <c r="X125" s="187">
        <v>39.134357999999999</v>
      </c>
      <c r="Y125" s="187">
        <v>42.262587000000003</v>
      </c>
      <c r="Z125" s="187">
        <v>0.99004530000000002</v>
      </c>
      <c r="AA125" s="62">
        <v>0.99370307999999996</v>
      </c>
      <c r="AB125" s="62">
        <v>1.9194969999999999E-2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4"/>
      <c r="AM125" s="86">
        <f t="shared" si="14"/>
        <v>1.626373000000001</v>
      </c>
      <c r="AN125" s="121">
        <f t="shared" si="15"/>
        <v>1.0388890000000046</v>
      </c>
      <c r="AO125" s="121">
        <f t="shared" si="16"/>
        <v>2.1404999999996566E-4</v>
      </c>
      <c r="AP125" s="121">
        <f t="shared" si="17"/>
        <v>2.5580999999996745E-4</v>
      </c>
      <c r="AQ125" s="87">
        <f t="shared" si="18"/>
        <v>-4.5984049999999999E-3</v>
      </c>
      <c r="AR125" s="37"/>
      <c r="AS125" s="233"/>
      <c r="AT125" s="37"/>
    </row>
    <row r="126" spans="2:46" ht="13.5" customHeight="1" x14ac:dyDescent="0.15">
      <c r="B126" s="294"/>
      <c r="C126" s="27" t="s">
        <v>36</v>
      </c>
      <c r="D126" s="186"/>
      <c r="E126" s="56"/>
      <c r="F126" s="187">
        <v>40.709760000000003</v>
      </c>
      <c r="G126" s="187">
        <v>44.648648999999999</v>
      </c>
      <c r="H126" s="187">
        <v>0.99393522000000001</v>
      </c>
      <c r="I126" s="62">
        <v>0.99645402000000005</v>
      </c>
      <c r="J126" s="62">
        <v>1.2905041000000001E-2</v>
      </c>
      <c r="K126" s="188"/>
      <c r="L126" s="258"/>
      <c r="M126" s="258"/>
      <c r="N126" s="56"/>
      <c r="O126" s="28"/>
      <c r="P126" s="56"/>
      <c r="Q126" s="28"/>
      <c r="R126" s="132"/>
      <c r="S126" s="213"/>
      <c r="T126" s="294"/>
      <c r="U126" s="27" t="s">
        <v>36</v>
      </c>
      <c r="V126" s="186"/>
      <c r="W126" s="56"/>
      <c r="X126" s="187">
        <v>43.205618999999999</v>
      </c>
      <c r="Y126" s="187">
        <v>46.150993999999997</v>
      </c>
      <c r="Z126" s="187">
        <v>0.99415964000000001</v>
      </c>
      <c r="AA126" s="62">
        <v>0.99687382999999996</v>
      </c>
      <c r="AB126" s="62">
        <v>9.0495060000000006E-3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4"/>
      <c r="AM126" s="86">
        <f t="shared" si="14"/>
        <v>2.4958589999999958</v>
      </c>
      <c r="AN126" s="121">
        <f t="shared" si="15"/>
        <v>1.5023449999999983</v>
      </c>
      <c r="AO126" s="121">
        <f t="shared" si="16"/>
        <v>2.2442000000000295E-4</v>
      </c>
      <c r="AP126" s="121">
        <f t="shared" si="17"/>
        <v>4.1980999999990942E-4</v>
      </c>
      <c r="AQ126" s="87">
        <f t="shared" si="18"/>
        <v>-3.8555350000000002E-3</v>
      </c>
      <c r="AR126" s="37"/>
      <c r="AS126" s="233"/>
      <c r="AT126" s="37"/>
    </row>
    <row r="127" spans="2:46" ht="13.5" customHeight="1" thickBot="1" x14ac:dyDescent="0.2">
      <c r="B127" s="295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95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5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93" t="s">
        <v>89</v>
      </c>
      <c r="C128" s="25" t="s">
        <v>32</v>
      </c>
      <c r="D128" s="39"/>
      <c r="E128" s="55"/>
      <c r="F128" s="96">
        <v>31.807158999999999</v>
      </c>
      <c r="G128" s="96">
        <v>35.396101999999999</v>
      </c>
      <c r="H128" s="96">
        <v>0.97278825000000002</v>
      </c>
      <c r="I128" s="60">
        <v>0.97866938999999997</v>
      </c>
      <c r="J128" s="60">
        <v>5.7497001999999998E-2</v>
      </c>
      <c r="K128" s="61"/>
      <c r="L128" s="257"/>
      <c r="M128" s="257"/>
      <c r="N128" s="55"/>
      <c r="O128" s="26"/>
      <c r="P128" s="55"/>
      <c r="Q128" s="26"/>
      <c r="R128" s="131"/>
      <c r="S128" s="213"/>
      <c r="T128" s="293" t="s">
        <v>89</v>
      </c>
      <c r="U128" s="25" t="s">
        <v>32</v>
      </c>
      <c r="V128" s="39"/>
      <c r="W128" s="55"/>
      <c r="X128" s="96">
        <v>32.077466000000001</v>
      </c>
      <c r="Y128" s="96">
        <v>35.960127999999997</v>
      </c>
      <c r="Z128" s="96">
        <v>0.97267941000000002</v>
      </c>
      <c r="AA128" s="60">
        <v>0.97834650000000001</v>
      </c>
      <c r="AB128" s="60">
        <v>5.2803256E-2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3" t="s">
        <v>89</v>
      </c>
      <c r="AM128" s="119">
        <f t="shared" si="14"/>
        <v>0.27030700000000252</v>
      </c>
      <c r="AN128" s="95">
        <f t="shared" si="15"/>
        <v>0.56402599999999836</v>
      </c>
      <c r="AO128" s="95">
        <f t="shared" si="16"/>
        <v>-1.0883999999999894E-4</v>
      </c>
      <c r="AP128" s="95">
        <f t="shared" si="17"/>
        <v>-3.2288999999996459E-4</v>
      </c>
      <c r="AQ128" s="120">
        <f t="shared" si="18"/>
        <v>-4.6937459999999986E-3</v>
      </c>
      <c r="AR128" s="37"/>
      <c r="AS128" s="233"/>
      <c r="AT128" s="37"/>
    </row>
    <row r="129" spans="2:46" ht="13.5" customHeight="1" x14ac:dyDescent="0.15">
      <c r="B129" s="294"/>
      <c r="C129" s="27" t="s">
        <v>33</v>
      </c>
      <c r="D129" s="186"/>
      <c r="E129" s="56"/>
      <c r="F129" s="187">
        <v>33.886718999999999</v>
      </c>
      <c r="G129" s="187">
        <v>37.660030999999996</v>
      </c>
      <c r="H129" s="187">
        <v>0.98246436000000004</v>
      </c>
      <c r="I129" s="62">
        <v>0.98694190999999998</v>
      </c>
      <c r="J129" s="62">
        <v>3.9546314999999999E-2</v>
      </c>
      <c r="K129" s="188"/>
      <c r="L129" s="258"/>
      <c r="M129" s="258"/>
      <c r="N129" s="56"/>
      <c r="O129" s="28"/>
      <c r="P129" s="56"/>
      <c r="Q129" s="28"/>
      <c r="R129" s="132"/>
      <c r="S129" s="213"/>
      <c r="T129" s="294"/>
      <c r="U129" s="27" t="s">
        <v>33</v>
      </c>
      <c r="V129" s="186"/>
      <c r="W129" s="56"/>
      <c r="X129" s="187">
        <v>34.678092999999997</v>
      </c>
      <c r="Y129" s="187">
        <v>38.223680999999999</v>
      </c>
      <c r="Z129" s="187">
        <v>0.98242291000000004</v>
      </c>
      <c r="AA129" s="62">
        <v>0.98689861999999995</v>
      </c>
      <c r="AB129" s="62">
        <v>3.4881663E-2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4"/>
      <c r="AM129" s="86">
        <f t="shared" si="14"/>
        <v>0.79137399999999758</v>
      </c>
      <c r="AN129" s="121">
        <f t="shared" si="15"/>
        <v>0.56365000000000265</v>
      </c>
      <c r="AO129" s="121">
        <f t="shared" si="16"/>
        <v>-4.1449999999998433E-5</v>
      </c>
      <c r="AP129" s="121">
        <f t="shared" si="17"/>
        <v>-4.3290000000029139E-5</v>
      </c>
      <c r="AQ129" s="87">
        <f t="shared" si="18"/>
        <v>-4.6646519999999983E-3</v>
      </c>
      <c r="AR129" s="37"/>
      <c r="AS129" s="233"/>
      <c r="AT129" s="37"/>
    </row>
    <row r="130" spans="2:46" ht="13.5" customHeight="1" x14ac:dyDescent="0.15">
      <c r="B130" s="294"/>
      <c r="C130" s="27" t="s">
        <v>34</v>
      </c>
      <c r="D130" s="186"/>
      <c r="E130" s="56"/>
      <c r="F130" s="187">
        <v>37.436754000000001</v>
      </c>
      <c r="G130" s="187">
        <v>41.172407999999997</v>
      </c>
      <c r="H130" s="187">
        <v>0.98995012000000004</v>
      </c>
      <c r="I130" s="62">
        <v>0.99315231999999998</v>
      </c>
      <c r="J130" s="62">
        <v>2.2111348999999999E-2</v>
      </c>
      <c r="K130" s="188"/>
      <c r="L130" s="258"/>
      <c r="M130" s="258"/>
      <c r="N130" s="56"/>
      <c r="O130" s="28"/>
      <c r="P130" s="56"/>
      <c r="Q130" s="28"/>
      <c r="R130" s="132"/>
      <c r="S130" s="213"/>
      <c r="T130" s="294"/>
      <c r="U130" s="27" t="s">
        <v>34</v>
      </c>
      <c r="V130" s="186"/>
      <c r="W130" s="56"/>
      <c r="X130" s="187">
        <v>38.780670999999998</v>
      </c>
      <c r="Y130" s="187">
        <v>42.005747999999997</v>
      </c>
      <c r="Z130" s="187">
        <v>0.99012988999999996</v>
      </c>
      <c r="AA130" s="62">
        <v>0.99355605000000002</v>
      </c>
      <c r="AB130" s="62">
        <v>1.8914554E-2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4"/>
      <c r="AM130" s="86">
        <f t="shared" si="14"/>
        <v>1.3439169999999976</v>
      </c>
      <c r="AN130" s="121">
        <f t="shared" si="15"/>
        <v>0.83333999999999975</v>
      </c>
      <c r="AO130" s="121">
        <f t="shared" si="16"/>
        <v>1.797699999999125E-4</v>
      </c>
      <c r="AP130" s="121">
        <f t="shared" si="17"/>
        <v>4.0373000000004655E-4</v>
      </c>
      <c r="AQ130" s="87">
        <f t="shared" si="18"/>
        <v>-3.1967949999999988E-3</v>
      </c>
      <c r="AR130" s="37"/>
      <c r="AS130" s="233"/>
      <c r="AT130" s="37"/>
    </row>
    <row r="131" spans="2:46" ht="13.5" customHeight="1" x14ac:dyDescent="0.15">
      <c r="B131" s="294"/>
      <c r="C131" s="27" t="s">
        <v>36</v>
      </c>
      <c r="D131" s="186"/>
      <c r="E131" s="56"/>
      <c r="F131" s="187">
        <v>41.195776000000002</v>
      </c>
      <c r="G131" s="187">
        <v>45.007351</v>
      </c>
      <c r="H131" s="187">
        <v>0.99401938999999995</v>
      </c>
      <c r="I131" s="62">
        <v>0.99645746999999996</v>
      </c>
      <c r="J131" s="62">
        <v>1.1059767999999999E-2</v>
      </c>
      <c r="K131" s="188"/>
      <c r="L131" s="258"/>
      <c r="M131" s="258"/>
      <c r="N131" s="56"/>
      <c r="O131" s="28"/>
      <c r="P131" s="56"/>
      <c r="Q131" s="28"/>
      <c r="R131" s="132"/>
      <c r="S131" s="213"/>
      <c r="T131" s="294"/>
      <c r="U131" s="27" t="s">
        <v>36</v>
      </c>
      <c r="V131" s="186"/>
      <c r="W131" s="56"/>
      <c r="X131" s="187">
        <v>43.30068</v>
      </c>
      <c r="Y131" s="187">
        <v>46.240107000000002</v>
      </c>
      <c r="Z131" s="187">
        <v>0.99423868999999998</v>
      </c>
      <c r="AA131" s="62">
        <v>0.99687833999999997</v>
      </c>
      <c r="AB131" s="62">
        <v>8.6220440000000006E-3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4"/>
      <c r="AM131" s="86">
        <f t="shared" si="14"/>
        <v>2.1049039999999977</v>
      </c>
      <c r="AN131" s="121">
        <f t="shared" si="15"/>
        <v>1.232756000000002</v>
      </c>
      <c r="AO131" s="121">
        <f t="shared" si="16"/>
        <v>2.1930000000003336E-4</v>
      </c>
      <c r="AP131" s="121">
        <f t="shared" si="17"/>
        <v>4.2087000000001762E-4</v>
      </c>
      <c r="AQ131" s="87">
        <f t="shared" si="18"/>
        <v>-2.4377239999999988E-3</v>
      </c>
      <c r="AR131" s="37"/>
      <c r="AS131" s="233"/>
      <c r="AT131" s="37"/>
    </row>
    <row r="132" spans="2:46" ht="13.5" customHeight="1" thickBot="1" x14ac:dyDescent="0.2">
      <c r="B132" s="295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95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5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93" t="s">
        <v>90</v>
      </c>
      <c r="C133" s="25" t="s">
        <v>32</v>
      </c>
      <c r="D133" s="39"/>
      <c r="E133" s="55"/>
      <c r="F133" s="96">
        <v>31.930237999999999</v>
      </c>
      <c r="G133" s="96">
        <v>35.469360000000002</v>
      </c>
      <c r="H133" s="96">
        <v>0.97130030000000001</v>
      </c>
      <c r="I133" s="60">
        <v>0.97737103999999997</v>
      </c>
      <c r="J133" s="60">
        <v>5.658357E-2</v>
      </c>
      <c r="K133" s="61"/>
      <c r="L133" s="257"/>
      <c r="M133" s="257"/>
      <c r="N133" s="55"/>
      <c r="O133" s="26"/>
      <c r="P133" s="55"/>
      <c r="Q133" s="26"/>
      <c r="R133" s="131"/>
      <c r="S133" s="213"/>
      <c r="T133" s="293" t="s">
        <v>90</v>
      </c>
      <c r="U133" s="25" t="s">
        <v>32</v>
      </c>
      <c r="V133" s="39"/>
      <c r="W133" s="55"/>
      <c r="X133" s="96">
        <v>31.807043</v>
      </c>
      <c r="Y133" s="96">
        <v>35.994185999999999</v>
      </c>
      <c r="Z133" s="96">
        <v>0.97109139</v>
      </c>
      <c r="AA133" s="60">
        <v>0.97690169999999998</v>
      </c>
      <c r="AB133" s="60">
        <v>5.4671034E-2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3" t="s">
        <v>90</v>
      </c>
      <c r="AM133" s="119">
        <f t="shared" si="14"/>
        <v>-0.12319499999999906</v>
      </c>
      <c r="AN133" s="95">
        <f t="shared" si="15"/>
        <v>0.52482599999999735</v>
      </c>
      <c r="AO133" s="95">
        <f t="shared" si="16"/>
        <v>-2.0891000000000659E-4</v>
      </c>
      <c r="AP133" s="95">
        <f t="shared" si="17"/>
        <v>-4.6933999999998477E-4</v>
      </c>
      <c r="AQ133" s="120">
        <f t="shared" si="18"/>
        <v>-1.9125359999999994E-3</v>
      </c>
      <c r="AR133" s="37"/>
      <c r="AS133" s="233"/>
      <c r="AT133" s="37"/>
    </row>
    <row r="134" spans="2:46" ht="13.5" customHeight="1" x14ac:dyDescent="0.15">
      <c r="B134" s="294"/>
      <c r="C134" s="27" t="s">
        <v>33</v>
      </c>
      <c r="D134" s="186"/>
      <c r="E134" s="56"/>
      <c r="F134" s="187">
        <v>34.383892000000003</v>
      </c>
      <c r="G134" s="187">
        <v>38.098208999999997</v>
      </c>
      <c r="H134" s="187">
        <v>0.98191764000000004</v>
      </c>
      <c r="I134" s="62">
        <v>0.98635066999999998</v>
      </c>
      <c r="J134" s="62">
        <v>3.6813878000000001E-2</v>
      </c>
      <c r="K134" s="188"/>
      <c r="L134" s="258"/>
      <c r="M134" s="258"/>
      <c r="N134" s="56"/>
      <c r="O134" s="28"/>
      <c r="P134" s="56"/>
      <c r="Q134" s="28"/>
      <c r="R134" s="132"/>
      <c r="S134" s="213"/>
      <c r="T134" s="294"/>
      <c r="U134" s="27" t="s">
        <v>33</v>
      </c>
      <c r="V134" s="186"/>
      <c r="W134" s="56"/>
      <c r="X134" s="187">
        <v>34.833236999999997</v>
      </c>
      <c r="Y134" s="187">
        <v>38.549554999999998</v>
      </c>
      <c r="Z134" s="187">
        <v>0.98180911999999998</v>
      </c>
      <c r="AA134" s="62">
        <v>0.98640474</v>
      </c>
      <c r="AB134" s="62">
        <v>3.5397629999999999E-2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4"/>
      <c r="AM134" s="86">
        <f t="shared" si="14"/>
        <v>0.44934499999999389</v>
      </c>
      <c r="AN134" s="121">
        <f t="shared" si="15"/>
        <v>0.45134600000000091</v>
      </c>
      <c r="AO134" s="121">
        <f t="shared" si="16"/>
        <v>-1.0852000000005635E-4</v>
      </c>
      <c r="AP134" s="121">
        <f t="shared" si="17"/>
        <v>5.407000000001716E-5</v>
      </c>
      <c r="AQ134" s="87">
        <f t="shared" si="18"/>
        <v>-1.4162480000000019E-3</v>
      </c>
      <c r="AR134" s="37"/>
      <c r="AS134" s="233"/>
      <c r="AT134" s="37"/>
    </row>
    <row r="135" spans="2:46" ht="13.5" customHeight="1" x14ac:dyDescent="0.15">
      <c r="B135" s="294"/>
      <c r="C135" s="27" t="s">
        <v>34</v>
      </c>
      <c r="D135" s="186"/>
      <c r="E135" s="56"/>
      <c r="F135" s="187">
        <v>37.837319999999998</v>
      </c>
      <c r="G135" s="187">
        <v>41.409244000000001</v>
      </c>
      <c r="H135" s="187">
        <v>0.98987457999999995</v>
      </c>
      <c r="I135" s="62">
        <v>0.99320189999999997</v>
      </c>
      <c r="J135" s="62">
        <v>2.1351966999999999E-2</v>
      </c>
      <c r="K135" s="188"/>
      <c r="L135" s="258"/>
      <c r="M135" s="258"/>
      <c r="N135" s="56"/>
      <c r="O135" s="28"/>
      <c r="P135" s="56"/>
      <c r="Q135" s="28"/>
      <c r="R135" s="132"/>
      <c r="S135" s="213"/>
      <c r="T135" s="294"/>
      <c r="U135" s="27" t="s">
        <v>34</v>
      </c>
      <c r="V135" s="186"/>
      <c r="W135" s="56"/>
      <c r="X135" s="187">
        <v>38.876379999999997</v>
      </c>
      <c r="Y135" s="187">
        <v>42.065522999999999</v>
      </c>
      <c r="Z135" s="187">
        <v>0.99001057999999997</v>
      </c>
      <c r="AA135" s="62">
        <v>0.99347490000000005</v>
      </c>
      <c r="AB135" s="62">
        <v>1.9342366999999999E-2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4"/>
      <c r="AM135" s="86">
        <f t="shared" si="14"/>
        <v>1.0390599999999992</v>
      </c>
      <c r="AN135" s="121">
        <f t="shared" si="15"/>
        <v>0.65627899999999784</v>
      </c>
      <c r="AO135" s="121">
        <f t="shared" si="16"/>
        <v>1.3600000000002499E-4</v>
      </c>
      <c r="AP135" s="121">
        <f t="shared" si="17"/>
        <v>2.7300000000007874E-4</v>
      </c>
      <c r="AQ135" s="87">
        <f t="shared" si="18"/>
        <v>-2.0096000000000003E-3</v>
      </c>
      <c r="AR135" s="37"/>
      <c r="AS135" s="233"/>
      <c r="AT135" s="37"/>
    </row>
    <row r="136" spans="2:46" ht="13.5" customHeight="1" x14ac:dyDescent="0.15">
      <c r="B136" s="294"/>
      <c r="C136" s="27" t="s">
        <v>36</v>
      </c>
      <c r="D136" s="186"/>
      <c r="E136" s="56"/>
      <c r="F136" s="187">
        <v>41.490552000000001</v>
      </c>
      <c r="G136" s="187">
        <v>45.142463999999997</v>
      </c>
      <c r="H136" s="187">
        <v>0.99395904000000002</v>
      </c>
      <c r="I136" s="62">
        <v>0.99639792000000005</v>
      </c>
      <c r="J136" s="62">
        <v>1.1023689999999999E-2</v>
      </c>
      <c r="K136" s="188"/>
      <c r="L136" s="258"/>
      <c r="M136" s="258"/>
      <c r="N136" s="56"/>
      <c r="O136" s="28"/>
      <c r="P136" s="56"/>
      <c r="Q136" s="28"/>
      <c r="R136" s="132"/>
      <c r="S136" s="213"/>
      <c r="T136" s="294"/>
      <c r="U136" s="27" t="s">
        <v>36</v>
      </c>
      <c r="V136" s="186"/>
      <c r="W136" s="56"/>
      <c r="X136" s="187">
        <v>43.215851000000001</v>
      </c>
      <c r="Y136" s="187">
        <v>46.193302000000003</v>
      </c>
      <c r="Z136" s="187">
        <v>0.99414458999999999</v>
      </c>
      <c r="AA136" s="62">
        <v>0.99681209000000004</v>
      </c>
      <c r="AB136" s="62">
        <v>9.1827195000000004E-3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4"/>
      <c r="AM136" s="86">
        <f t="shared" si="14"/>
        <v>1.7252989999999997</v>
      </c>
      <c r="AN136" s="121">
        <f t="shared" si="15"/>
        <v>1.0508380000000059</v>
      </c>
      <c r="AO136" s="121">
        <f t="shared" si="16"/>
        <v>1.8554999999997879E-4</v>
      </c>
      <c r="AP136" s="121">
        <f t="shared" si="17"/>
        <v>4.1416999999999149E-4</v>
      </c>
      <c r="AQ136" s="87">
        <f t="shared" si="18"/>
        <v>-1.8409704999999988E-3</v>
      </c>
      <c r="AR136" s="37"/>
      <c r="AS136" s="233"/>
      <c r="AT136" s="37"/>
    </row>
    <row r="137" spans="2:46" ht="13.5" customHeight="1" thickBot="1" x14ac:dyDescent="0.2">
      <c r="B137" s="295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95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5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93" t="s">
        <v>91</v>
      </c>
      <c r="C138" s="25" t="s">
        <v>32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3"/>
      <c r="T138" s="293" t="s">
        <v>91</v>
      </c>
      <c r="U138" s="25" t="s">
        <v>32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3" t="s">
        <v>91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94"/>
      <c r="C139" s="27" t="s">
        <v>33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3"/>
      <c r="T139" s="294"/>
      <c r="U139" s="27" t="s">
        <v>33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4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94"/>
      <c r="C140" s="27" t="s">
        <v>34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3"/>
      <c r="T140" s="294"/>
      <c r="U140" s="27" t="s">
        <v>34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4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94"/>
      <c r="C141" s="27" t="s">
        <v>36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3"/>
      <c r="T141" s="294"/>
      <c r="U141" s="27" t="s">
        <v>36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4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5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95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5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93" t="s">
        <v>92</v>
      </c>
      <c r="C143" s="25" t="s">
        <v>32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3"/>
      <c r="T143" s="293" t="s">
        <v>92</v>
      </c>
      <c r="U143" s="25" t="s">
        <v>32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3" t="s">
        <v>92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94"/>
      <c r="C144" s="27" t="s">
        <v>33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3"/>
      <c r="T144" s="294"/>
      <c r="U144" s="27" t="s">
        <v>33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4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94"/>
      <c r="C145" s="27" t="s">
        <v>34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3"/>
      <c r="T145" s="294"/>
      <c r="U145" s="27" t="s">
        <v>34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4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94"/>
      <c r="C146" s="27" t="s">
        <v>36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3"/>
      <c r="T146" s="294"/>
      <c r="U146" s="27" t="s">
        <v>36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4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5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95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5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93" t="s">
        <v>93</v>
      </c>
      <c r="C148" s="25" t="s">
        <v>32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3"/>
      <c r="T148" s="293" t="s">
        <v>93</v>
      </c>
      <c r="U148" s="25" t="s">
        <v>32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3" t="s">
        <v>93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94"/>
      <c r="C149" s="27" t="s">
        <v>33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3"/>
      <c r="T149" s="294"/>
      <c r="U149" s="27" t="s">
        <v>33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4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94"/>
      <c r="C150" s="27" t="s">
        <v>34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3"/>
      <c r="T150" s="294"/>
      <c r="U150" s="27" t="s">
        <v>34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4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94"/>
      <c r="C151" s="27" t="s">
        <v>36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3"/>
      <c r="T151" s="294"/>
      <c r="U151" s="27" t="s">
        <v>36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4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5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95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5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93" t="s">
        <v>94</v>
      </c>
      <c r="C153" s="25" t="s">
        <v>32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3"/>
      <c r="T153" s="293" t="s">
        <v>94</v>
      </c>
      <c r="U153" s="25" t="s">
        <v>32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3" t="s">
        <v>94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94"/>
      <c r="C154" s="27" t="s">
        <v>33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3"/>
      <c r="T154" s="294"/>
      <c r="U154" s="27" t="s">
        <v>33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4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94"/>
      <c r="C155" s="27" t="s">
        <v>34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3"/>
      <c r="T155" s="294"/>
      <c r="U155" s="27" t="s">
        <v>34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4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94"/>
      <c r="C156" s="27" t="s">
        <v>36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3"/>
      <c r="T156" s="294"/>
      <c r="U156" s="27" t="s">
        <v>36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4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5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95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5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93" t="s">
        <v>95</v>
      </c>
      <c r="C158" s="25" t="s">
        <v>32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3"/>
      <c r="T158" s="293" t="s">
        <v>95</v>
      </c>
      <c r="U158" s="25" t="s">
        <v>32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3" t="s">
        <v>95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94"/>
      <c r="C159" s="27" t="s">
        <v>33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3"/>
      <c r="T159" s="294"/>
      <c r="U159" s="27" t="s">
        <v>33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4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94"/>
      <c r="C160" s="27" t="s">
        <v>34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3"/>
      <c r="T160" s="294"/>
      <c r="U160" s="27" t="s">
        <v>34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4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94"/>
      <c r="C161" s="27" t="s">
        <v>36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3"/>
      <c r="T161" s="294"/>
      <c r="U161" s="27" t="s">
        <v>36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4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5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95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5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93" t="s">
        <v>96</v>
      </c>
      <c r="C163" s="25" t="s">
        <v>32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3"/>
      <c r="T163" s="293" t="s">
        <v>96</v>
      </c>
      <c r="U163" s="25" t="s">
        <v>32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3" t="s">
        <v>96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94"/>
      <c r="C164" s="27" t="s">
        <v>33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3"/>
      <c r="T164" s="294"/>
      <c r="U164" s="27" t="s">
        <v>33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4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94"/>
      <c r="C165" s="27" t="s">
        <v>34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3"/>
      <c r="T165" s="294"/>
      <c r="U165" s="27" t="s">
        <v>34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4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94"/>
      <c r="C166" s="27" t="s">
        <v>36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3"/>
      <c r="T166" s="294"/>
      <c r="U166" s="27" t="s">
        <v>36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4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5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95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5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93" t="s">
        <v>97</v>
      </c>
      <c r="C168" s="25" t="s">
        <v>32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3"/>
      <c r="T168" s="293" t="s">
        <v>97</v>
      </c>
      <c r="U168" s="25" t="s">
        <v>32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3" t="s">
        <v>97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94"/>
      <c r="C169" s="27" t="s">
        <v>33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3"/>
      <c r="T169" s="294"/>
      <c r="U169" s="27" t="s">
        <v>33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4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94"/>
      <c r="C170" s="27" t="s">
        <v>34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3"/>
      <c r="T170" s="294"/>
      <c r="U170" s="27" t="s">
        <v>34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4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94"/>
      <c r="C171" s="27" t="s">
        <v>36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3"/>
      <c r="T171" s="294"/>
      <c r="U171" s="27" t="s">
        <v>36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4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5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95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5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93" t="s">
        <v>98</v>
      </c>
      <c r="C173" s="25" t="s">
        <v>32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3"/>
      <c r="T173" s="293" t="s">
        <v>98</v>
      </c>
      <c r="U173" s="25" t="s">
        <v>32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3" t="s">
        <v>98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94"/>
      <c r="C174" s="27" t="s">
        <v>33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3"/>
      <c r="T174" s="294"/>
      <c r="U174" s="27" t="s">
        <v>33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4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94"/>
      <c r="C175" s="27" t="s">
        <v>34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3"/>
      <c r="T175" s="294"/>
      <c r="U175" s="27" t="s">
        <v>34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4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94"/>
      <c r="C176" s="27" t="s">
        <v>36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3"/>
      <c r="T176" s="294"/>
      <c r="U176" s="27" t="s">
        <v>36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4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5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95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5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93" t="s">
        <v>99</v>
      </c>
      <c r="C178" s="25" t="s">
        <v>32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3"/>
      <c r="T178" s="293" t="s">
        <v>99</v>
      </c>
      <c r="U178" s="25" t="s">
        <v>32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3" t="s">
        <v>99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94"/>
      <c r="C179" s="27" t="s">
        <v>33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3"/>
      <c r="T179" s="294"/>
      <c r="U179" s="27" t="s">
        <v>33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4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94"/>
      <c r="C180" s="27" t="s">
        <v>34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3"/>
      <c r="T180" s="294"/>
      <c r="U180" s="27" t="s">
        <v>34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4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94"/>
      <c r="C181" s="27" t="s">
        <v>36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3"/>
      <c r="T181" s="294"/>
      <c r="U181" s="27" t="s">
        <v>36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4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5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95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5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93" t="s">
        <v>100</v>
      </c>
      <c r="C183" s="25" t="s">
        <v>32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3"/>
      <c r="T183" s="293" t="s">
        <v>100</v>
      </c>
      <c r="U183" s="25" t="s">
        <v>32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3" t="s">
        <v>100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94"/>
      <c r="C184" s="27" t="s">
        <v>33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3"/>
      <c r="T184" s="294"/>
      <c r="U184" s="27" t="s">
        <v>33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4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94"/>
      <c r="C185" s="27" t="s">
        <v>34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3"/>
      <c r="T185" s="294"/>
      <c r="U185" s="27" t="s">
        <v>34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4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94"/>
      <c r="C186" s="27" t="s">
        <v>36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3"/>
      <c r="T186" s="294"/>
      <c r="U186" s="27" t="s">
        <v>36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4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5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95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5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93" t="s">
        <v>101</v>
      </c>
      <c r="C188" s="25" t="s">
        <v>32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3"/>
      <c r="T188" s="293" t="s">
        <v>101</v>
      </c>
      <c r="U188" s="25" t="s">
        <v>32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3" t="s">
        <v>101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94"/>
      <c r="C189" s="27" t="s">
        <v>33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3"/>
      <c r="T189" s="294"/>
      <c r="U189" s="27" t="s">
        <v>33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4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94"/>
      <c r="C190" s="27" t="s">
        <v>34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3"/>
      <c r="T190" s="294"/>
      <c r="U190" s="27" t="s">
        <v>34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4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94"/>
      <c r="C191" s="27" t="s">
        <v>36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3"/>
      <c r="T191" s="294"/>
      <c r="U191" s="27" t="s">
        <v>36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4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5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95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5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93" t="s">
        <v>102</v>
      </c>
      <c r="C193" s="25" t="s">
        <v>32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93" t="s">
        <v>102</v>
      </c>
      <c r="U193" s="25" t="s">
        <v>32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3" t="s">
        <v>102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94"/>
      <c r="C194" s="27" t="s">
        <v>33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94"/>
      <c r="U194" s="27" t="s">
        <v>33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4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94"/>
      <c r="C195" s="27" t="s">
        <v>34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94"/>
      <c r="U195" s="27" t="s">
        <v>34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4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94"/>
      <c r="C196" s="27" t="s">
        <v>36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94"/>
      <c r="U196" s="27" t="s">
        <v>36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4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5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95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5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93" t="s">
        <v>103</v>
      </c>
      <c r="C198" s="25" t="s">
        <v>32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93" t="s">
        <v>103</v>
      </c>
      <c r="U198" s="25" t="s">
        <v>32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3" t="s">
        <v>103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94"/>
      <c r="C199" s="27" t="s">
        <v>33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94"/>
      <c r="U199" s="27" t="s">
        <v>33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4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94"/>
      <c r="C200" s="27" t="s">
        <v>34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94"/>
      <c r="U200" s="27" t="s">
        <v>34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4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94"/>
      <c r="C201" s="27" t="s">
        <v>36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94"/>
      <c r="U201" s="27" t="s">
        <v>36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4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5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95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5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93" t="s">
        <v>104</v>
      </c>
      <c r="C203" s="25" t="s">
        <v>32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93" t="s">
        <v>104</v>
      </c>
      <c r="U203" s="25" t="s">
        <v>32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3" t="s">
        <v>104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94"/>
      <c r="C204" s="27" t="s">
        <v>33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94"/>
      <c r="U204" s="27" t="s">
        <v>33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4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94"/>
      <c r="C205" s="27" t="s">
        <v>34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94"/>
      <c r="U205" s="27" t="s">
        <v>34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4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94"/>
      <c r="C206" s="27" t="s">
        <v>36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94"/>
      <c r="U206" s="27" t="s">
        <v>36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4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5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95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5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93" t="s">
        <v>105</v>
      </c>
      <c r="C208" s="25" t="s">
        <v>32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93" t="s">
        <v>105</v>
      </c>
      <c r="U208" s="25" t="s">
        <v>32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3" t="s">
        <v>105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94"/>
      <c r="C209" s="27" t="s">
        <v>33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94"/>
      <c r="U209" s="27" t="s">
        <v>33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4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94"/>
      <c r="C210" s="27" t="s">
        <v>34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94"/>
      <c r="U210" s="27" t="s">
        <v>34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4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94"/>
      <c r="C211" s="27" t="s">
        <v>36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94"/>
      <c r="U211" s="27" t="s">
        <v>36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4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5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95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5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93" t="s">
        <v>106</v>
      </c>
      <c r="C213" s="25" t="s">
        <v>32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93" t="s">
        <v>106</v>
      </c>
      <c r="U213" s="25" t="s">
        <v>32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3" t="s">
        <v>106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94"/>
      <c r="C214" s="27" t="s">
        <v>33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94"/>
      <c r="U214" s="27" t="s">
        <v>33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4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94"/>
      <c r="C215" s="27" t="s">
        <v>34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94"/>
      <c r="U215" s="27" t="s">
        <v>34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4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94"/>
      <c r="C216" s="27" t="s">
        <v>36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94"/>
      <c r="U216" s="27" t="s">
        <v>36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4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5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95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5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93" t="s">
        <v>107</v>
      </c>
      <c r="C218" s="25" t="s">
        <v>32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93" t="s">
        <v>107</v>
      </c>
      <c r="U218" s="25" t="s">
        <v>32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3" t="s">
        <v>107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94"/>
      <c r="C219" s="27" t="s">
        <v>33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94"/>
      <c r="U219" s="27" t="s">
        <v>33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4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94"/>
      <c r="C220" s="27" t="s">
        <v>34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94"/>
      <c r="U220" s="27" t="s">
        <v>34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4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94"/>
      <c r="C221" s="27" t="s">
        <v>36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94"/>
      <c r="U221" s="27" t="s">
        <v>36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4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5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95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5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93" t="s">
        <v>108</v>
      </c>
      <c r="C223" s="25" t="s">
        <v>32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93" t="s">
        <v>108</v>
      </c>
      <c r="U223" s="25" t="s">
        <v>32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3" t="s">
        <v>108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94"/>
      <c r="C224" s="27" t="s">
        <v>33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94"/>
      <c r="U224" s="27" t="s">
        <v>33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4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94"/>
      <c r="C225" s="27" t="s">
        <v>34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94"/>
      <c r="U225" s="27" t="s">
        <v>34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4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94"/>
      <c r="C226" s="27" t="s">
        <v>36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94"/>
      <c r="U226" s="27" t="s">
        <v>36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4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5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95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5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93" t="s">
        <v>109</v>
      </c>
      <c r="C228" s="25" t="s">
        <v>32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93" t="s">
        <v>109</v>
      </c>
      <c r="U228" s="25" t="s">
        <v>32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3" t="s">
        <v>109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94"/>
      <c r="C229" s="27" t="s">
        <v>33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94"/>
      <c r="U229" s="27" t="s">
        <v>33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4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94"/>
      <c r="C230" s="27" t="s">
        <v>34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94"/>
      <c r="U230" s="27" t="s">
        <v>34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4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94"/>
      <c r="C231" s="27" t="s">
        <v>36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94"/>
      <c r="U231" s="27" t="s">
        <v>36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4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5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95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5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93" t="s">
        <v>110</v>
      </c>
      <c r="C233" s="25" t="s">
        <v>32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93" t="s">
        <v>110</v>
      </c>
      <c r="U233" s="25" t="s">
        <v>32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3" t="s">
        <v>110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94"/>
      <c r="C234" s="27" t="s">
        <v>33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94"/>
      <c r="U234" s="27" t="s">
        <v>33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4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94"/>
      <c r="C235" s="27" t="s">
        <v>34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94"/>
      <c r="U235" s="27" t="s">
        <v>34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4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94"/>
      <c r="C236" s="27" t="s">
        <v>36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94"/>
      <c r="U236" s="27" t="s">
        <v>36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4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5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95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5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93" t="s">
        <v>111</v>
      </c>
      <c r="C238" s="25" t="s">
        <v>32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93" t="s">
        <v>111</v>
      </c>
      <c r="U238" s="25" t="s">
        <v>32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3" t="s">
        <v>111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94"/>
      <c r="C239" s="27" t="s">
        <v>33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94"/>
      <c r="U239" s="27" t="s">
        <v>33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4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94"/>
      <c r="C240" s="27" t="s">
        <v>34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94"/>
      <c r="U240" s="27" t="s">
        <v>34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4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94"/>
      <c r="C241" s="27" t="s">
        <v>36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94"/>
      <c r="U241" s="27" t="s">
        <v>36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4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5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95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5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93" t="s">
        <v>112</v>
      </c>
      <c r="C243" s="25" t="s">
        <v>32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93" t="s">
        <v>112</v>
      </c>
      <c r="U243" s="25" t="s">
        <v>32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3" t="s">
        <v>112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94"/>
      <c r="C244" s="27" t="s">
        <v>33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94"/>
      <c r="U244" s="27" t="s">
        <v>33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4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94"/>
      <c r="C245" s="27" t="s">
        <v>34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94"/>
      <c r="U245" s="27" t="s">
        <v>34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4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94"/>
      <c r="C246" s="27" t="s">
        <v>36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94"/>
      <c r="U246" s="27" t="s">
        <v>36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4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5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95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5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93" t="s">
        <v>113</v>
      </c>
      <c r="C248" s="25" t="s">
        <v>32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93" t="s">
        <v>113</v>
      </c>
      <c r="U248" s="25" t="s">
        <v>32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3" t="s">
        <v>113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94"/>
      <c r="C249" s="27" t="s">
        <v>33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94"/>
      <c r="U249" s="27" t="s">
        <v>33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4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94"/>
      <c r="C250" s="27" t="s">
        <v>34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94"/>
      <c r="U250" s="27" t="s">
        <v>34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4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94"/>
      <c r="C251" s="27" t="s">
        <v>36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94"/>
      <c r="U251" s="27" t="s">
        <v>36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4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5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95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5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93" t="s">
        <v>114</v>
      </c>
      <c r="C253" s="25" t="s">
        <v>32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93" t="s">
        <v>114</v>
      </c>
      <c r="U253" s="25" t="s">
        <v>32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3" t="s">
        <v>114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94"/>
      <c r="C254" s="27" t="s">
        <v>33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94"/>
      <c r="U254" s="27" t="s">
        <v>33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4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94"/>
      <c r="C255" s="27" t="s">
        <v>34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94"/>
      <c r="U255" s="27" t="s">
        <v>34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4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94"/>
      <c r="C256" s="27" t="s">
        <v>36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94"/>
      <c r="U256" s="27" t="s">
        <v>36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4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5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95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5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93" t="s">
        <v>115</v>
      </c>
      <c r="C258" s="25" t="s">
        <v>32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93" t="s">
        <v>115</v>
      </c>
      <c r="U258" s="25" t="s">
        <v>32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3" t="s">
        <v>115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94"/>
      <c r="C259" s="27" t="s">
        <v>33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94"/>
      <c r="U259" s="27" t="s">
        <v>33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4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94"/>
      <c r="C260" s="27" t="s">
        <v>34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94"/>
      <c r="U260" s="27" t="s">
        <v>34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4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94"/>
      <c r="C261" s="27" t="s">
        <v>36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94"/>
      <c r="U261" s="27" t="s">
        <v>36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4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5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95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5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93" t="s">
        <v>116</v>
      </c>
      <c r="C263" s="25" t="s">
        <v>32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93" t="s">
        <v>116</v>
      </c>
      <c r="U263" s="25" t="s">
        <v>32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3" t="s">
        <v>116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94"/>
      <c r="C264" s="27" t="s">
        <v>33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94"/>
      <c r="U264" s="27" t="s">
        <v>33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4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94"/>
      <c r="C265" s="27" t="s">
        <v>34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94"/>
      <c r="U265" s="27" t="s">
        <v>34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4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94"/>
      <c r="C266" s="27" t="s">
        <v>36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94"/>
      <c r="U266" s="27" t="s">
        <v>36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4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5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95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5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93" t="s">
        <v>117</v>
      </c>
      <c r="C268" s="25" t="s">
        <v>32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93" t="s">
        <v>117</v>
      </c>
      <c r="U268" s="25" t="s">
        <v>32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3" t="s">
        <v>117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94"/>
      <c r="C269" s="27" t="s">
        <v>33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94"/>
      <c r="U269" s="27" t="s">
        <v>33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4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94"/>
      <c r="C270" s="27" t="s">
        <v>34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94"/>
      <c r="U270" s="27" t="s">
        <v>34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4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94"/>
      <c r="C271" s="27" t="s">
        <v>36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94"/>
      <c r="U271" s="27" t="s">
        <v>36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4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5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95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5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93" t="s">
        <v>118</v>
      </c>
      <c r="C273" s="25" t="s">
        <v>32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93" t="s">
        <v>118</v>
      </c>
      <c r="U273" s="25" t="s">
        <v>32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3" t="s">
        <v>118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94"/>
      <c r="C274" s="27" t="s">
        <v>33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94"/>
      <c r="U274" s="27" t="s">
        <v>33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4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94"/>
      <c r="C275" s="27" t="s">
        <v>34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94"/>
      <c r="U275" s="27" t="s">
        <v>34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4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94"/>
      <c r="C276" s="27" t="s">
        <v>36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94"/>
      <c r="U276" s="27" t="s">
        <v>36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4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5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95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5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93" t="s">
        <v>119</v>
      </c>
      <c r="C278" s="25" t="s">
        <v>32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93" t="s">
        <v>119</v>
      </c>
      <c r="U278" s="25" t="s">
        <v>32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3" t="s">
        <v>119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94"/>
      <c r="C279" s="27" t="s">
        <v>33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94"/>
      <c r="U279" s="27" t="s">
        <v>33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4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94"/>
      <c r="C280" s="27" t="s">
        <v>34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94"/>
      <c r="U280" s="27" t="s">
        <v>34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4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94"/>
      <c r="C281" s="27" t="s">
        <v>36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94"/>
      <c r="U281" s="27" t="s">
        <v>36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4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5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95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5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93" t="s">
        <v>120</v>
      </c>
      <c r="C283" s="25" t="s">
        <v>32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93" t="s">
        <v>120</v>
      </c>
      <c r="U283" s="25" t="s">
        <v>32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3" t="s">
        <v>120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94"/>
      <c r="C284" s="27" t="s">
        <v>33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94"/>
      <c r="U284" s="27" t="s">
        <v>33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4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94"/>
      <c r="C285" s="27" t="s">
        <v>34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94"/>
      <c r="U285" s="27" t="s">
        <v>34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4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94"/>
      <c r="C286" s="27" t="s">
        <v>36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94"/>
      <c r="U286" s="27" t="s">
        <v>36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4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5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95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5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93" t="s">
        <v>121</v>
      </c>
      <c r="C288" s="25" t="s">
        <v>32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93" t="s">
        <v>121</v>
      </c>
      <c r="U288" s="25" t="s">
        <v>32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3" t="s">
        <v>121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94"/>
      <c r="C289" s="27" t="s">
        <v>33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94"/>
      <c r="U289" s="27" t="s">
        <v>33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4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94"/>
      <c r="C290" s="27" t="s">
        <v>34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94"/>
      <c r="U290" s="27" t="s">
        <v>34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4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94"/>
      <c r="C291" s="27" t="s">
        <v>36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94"/>
      <c r="U291" s="27" t="s">
        <v>36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4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5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95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5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93" t="s">
        <v>122</v>
      </c>
      <c r="C293" s="25" t="s">
        <v>32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93" t="s">
        <v>122</v>
      </c>
      <c r="U293" s="25" t="s">
        <v>32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3" t="s">
        <v>122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94"/>
      <c r="C294" s="27" t="s">
        <v>33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94"/>
      <c r="U294" s="27" t="s">
        <v>33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4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94"/>
      <c r="C295" s="27" t="s">
        <v>34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94"/>
      <c r="U295" s="27" t="s">
        <v>34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4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94"/>
      <c r="C296" s="27" t="s">
        <v>36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94"/>
      <c r="U296" s="27" t="s">
        <v>36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4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5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95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5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93" t="s">
        <v>123</v>
      </c>
      <c r="C298" s="25" t="s">
        <v>32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93" t="s">
        <v>123</v>
      </c>
      <c r="U298" s="25" t="s">
        <v>32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3" t="s">
        <v>123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94"/>
      <c r="C299" s="27" t="s">
        <v>33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94"/>
      <c r="U299" s="27" t="s">
        <v>33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4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94"/>
      <c r="C300" s="27" t="s">
        <v>34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94"/>
      <c r="U300" s="27" t="s">
        <v>34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4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94"/>
      <c r="C301" s="27" t="s">
        <v>36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94"/>
      <c r="U301" s="27" t="s">
        <v>36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4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5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95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5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93" t="s">
        <v>124</v>
      </c>
      <c r="C303" s="25" t="s">
        <v>32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93" t="s">
        <v>124</v>
      </c>
      <c r="U303" s="25" t="s">
        <v>32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3" t="s">
        <v>124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94"/>
      <c r="C304" s="27" t="s">
        <v>33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94"/>
      <c r="U304" s="27" t="s">
        <v>33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4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94"/>
      <c r="C305" s="27" t="s">
        <v>34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94"/>
      <c r="U305" s="27" t="s">
        <v>34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4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94"/>
      <c r="C306" s="27" t="s">
        <v>36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94"/>
      <c r="U306" s="27" t="s">
        <v>36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4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5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95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5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93" t="s">
        <v>125</v>
      </c>
      <c r="C308" s="25" t="s">
        <v>32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93" t="s">
        <v>125</v>
      </c>
      <c r="U308" s="25" t="s">
        <v>32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3" t="s">
        <v>125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94"/>
      <c r="C309" s="27" t="s">
        <v>33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94"/>
      <c r="U309" s="27" t="s">
        <v>33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4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94"/>
      <c r="C310" s="27" t="s">
        <v>34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94"/>
      <c r="U310" s="27" t="s">
        <v>34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4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94"/>
      <c r="C311" s="27" t="s">
        <v>36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94"/>
      <c r="U311" s="27" t="s">
        <v>36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4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5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95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5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93" t="s">
        <v>126</v>
      </c>
      <c r="C313" s="25" t="s">
        <v>32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93" t="s">
        <v>126</v>
      </c>
      <c r="U313" s="25" t="s">
        <v>32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3" t="s">
        <v>126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94"/>
      <c r="C314" s="27" t="s">
        <v>33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94"/>
      <c r="U314" s="27" t="s">
        <v>33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4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94"/>
      <c r="C315" s="27" t="s">
        <v>34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94"/>
      <c r="U315" s="27" t="s">
        <v>34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4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94"/>
      <c r="C316" s="27" t="s">
        <v>36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94"/>
      <c r="U316" s="27" t="s">
        <v>36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4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5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95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5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93" t="s">
        <v>127</v>
      </c>
      <c r="C318" s="25" t="s">
        <v>32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93" t="s">
        <v>127</v>
      </c>
      <c r="U318" s="25" t="s">
        <v>32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3" t="s">
        <v>127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94"/>
      <c r="C319" s="27" t="s">
        <v>33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94"/>
      <c r="U319" s="27" t="s">
        <v>33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4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94"/>
      <c r="C320" s="27" t="s">
        <v>34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94"/>
      <c r="U320" s="27" t="s">
        <v>34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4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94"/>
      <c r="C321" s="27" t="s">
        <v>36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94"/>
      <c r="U321" s="27" t="s">
        <v>36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4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5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95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5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93" t="s">
        <v>128</v>
      </c>
      <c r="C323" s="25" t="s">
        <v>32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93" t="s">
        <v>128</v>
      </c>
      <c r="U323" s="25" t="s">
        <v>32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3" t="s">
        <v>128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94"/>
      <c r="C324" s="27" t="s">
        <v>33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94"/>
      <c r="U324" s="27" t="s">
        <v>33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4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94"/>
      <c r="C325" s="27" t="s">
        <v>34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94"/>
      <c r="U325" s="27" t="s">
        <v>34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4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94"/>
      <c r="C326" s="27" t="s">
        <v>36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94"/>
      <c r="U326" s="27" t="s">
        <v>36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4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5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95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5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93" t="s">
        <v>129</v>
      </c>
      <c r="C328" s="25" t="s">
        <v>32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93" t="s">
        <v>129</v>
      </c>
      <c r="U328" s="25" t="s">
        <v>32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3" t="s">
        <v>129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94"/>
      <c r="C329" s="27" t="s">
        <v>33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94"/>
      <c r="U329" s="27" t="s">
        <v>33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4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94"/>
      <c r="C330" s="27" t="s">
        <v>34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94"/>
      <c r="U330" s="27" t="s">
        <v>34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4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94"/>
      <c r="C331" s="27" t="s">
        <v>36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94"/>
      <c r="U331" s="27" t="s">
        <v>36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4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5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95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5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93" t="s">
        <v>130</v>
      </c>
      <c r="C333" s="25" t="s">
        <v>32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93" t="s">
        <v>130</v>
      </c>
      <c r="U333" s="25" t="s">
        <v>32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3" t="s">
        <v>130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94"/>
      <c r="C334" s="27" t="s">
        <v>33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94"/>
      <c r="U334" s="27" t="s">
        <v>33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4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94"/>
      <c r="C335" s="27" t="s">
        <v>34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94"/>
      <c r="U335" s="27" t="s">
        <v>34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4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94"/>
      <c r="C336" s="27" t="s">
        <v>36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94"/>
      <c r="U336" s="27" t="s">
        <v>36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4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5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95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5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93" t="s">
        <v>131</v>
      </c>
      <c r="C338" s="25" t="s">
        <v>32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93" t="s">
        <v>131</v>
      </c>
      <c r="U338" s="25" t="s">
        <v>32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3" t="s">
        <v>131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94"/>
      <c r="C339" s="27" t="s">
        <v>33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94"/>
      <c r="U339" s="27" t="s">
        <v>33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4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94"/>
      <c r="C340" s="27" t="s">
        <v>34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94"/>
      <c r="U340" s="27" t="s">
        <v>34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4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94"/>
      <c r="C341" s="27" t="s">
        <v>36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94"/>
      <c r="U341" s="27" t="s">
        <v>36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4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5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95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5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93" t="s">
        <v>132</v>
      </c>
      <c r="C343" s="25" t="s">
        <v>32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93" t="s">
        <v>132</v>
      </c>
      <c r="U343" s="25" t="s">
        <v>32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3" t="s">
        <v>132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94"/>
      <c r="C344" s="27" t="s">
        <v>33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94"/>
      <c r="U344" s="27" t="s">
        <v>33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4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94"/>
      <c r="C345" s="27" t="s">
        <v>34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94"/>
      <c r="U345" s="27" t="s">
        <v>34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4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94"/>
      <c r="C346" s="27" t="s">
        <v>36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94"/>
      <c r="U346" s="27" t="s">
        <v>36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4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5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95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5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93" t="s">
        <v>133</v>
      </c>
      <c r="C348" s="25" t="s">
        <v>32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93" t="s">
        <v>133</v>
      </c>
      <c r="U348" s="25" t="s">
        <v>32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3" t="s">
        <v>133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94"/>
      <c r="C349" s="27" t="s">
        <v>33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94"/>
      <c r="U349" s="27" t="s">
        <v>33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4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94"/>
      <c r="C350" s="27" t="s">
        <v>34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94"/>
      <c r="U350" s="27" t="s">
        <v>34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4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94"/>
      <c r="C351" s="27" t="s">
        <v>36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94"/>
      <c r="U351" s="27" t="s">
        <v>36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4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5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95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5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93" t="s">
        <v>134</v>
      </c>
      <c r="C353" s="25" t="s">
        <v>32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93" t="s">
        <v>134</v>
      </c>
      <c r="U353" s="25" t="s">
        <v>32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3" t="s">
        <v>134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94"/>
      <c r="C354" s="27" t="s">
        <v>33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94"/>
      <c r="U354" s="27" t="s">
        <v>33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4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94"/>
      <c r="C355" s="27" t="s">
        <v>34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94"/>
      <c r="U355" s="27" t="s">
        <v>34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4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94"/>
      <c r="C356" s="27" t="s">
        <v>36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94"/>
      <c r="U356" s="27" t="s">
        <v>36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4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5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95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5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93" t="s">
        <v>135</v>
      </c>
      <c r="C358" s="25" t="s">
        <v>32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93" t="s">
        <v>135</v>
      </c>
      <c r="U358" s="25" t="s">
        <v>32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3" t="s">
        <v>135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94"/>
      <c r="C359" s="27" t="s">
        <v>33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94"/>
      <c r="U359" s="27" t="s">
        <v>33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4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94"/>
      <c r="C360" s="27" t="s">
        <v>34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94"/>
      <c r="U360" s="27" t="s">
        <v>34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4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94"/>
      <c r="C361" s="27" t="s">
        <v>36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94"/>
      <c r="U361" s="27" t="s">
        <v>36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4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5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95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5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93" t="s">
        <v>136</v>
      </c>
      <c r="C363" s="25" t="s">
        <v>32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93" t="s">
        <v>136</v>
      </c>
      <c r="U363" s="25" t="s">
        <v>32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3" t="s">
        <v>136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94"/>
      <c r="C364" s="27" t="s">
        <v>33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94"/>
      <c r="U364" s="27" t="s">
        <v>33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4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94"/>
      <c r="C365" s="27" t="s">
        <v>34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94"/>
      <c r="U365" s="27" t="s">
        <v>34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4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94"/>
      <c r="C366" s="27" t="s">
        <v>36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94"/>
      <c r="U366" s="27" t="s">
        <v>36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4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5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95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5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93" t="s">
        <v>137</v>
      </c>
      <c r="C368" s="25" t="s">
        <v>32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93" t="s">
        <v>137</v>
      </c>
      <c r="U368" s="25" t="s">
        <v>32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3" t="s">
        <v>137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94"/>
      <c r="C369" s="27" t="s">
        <v>33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94"/>
      <c r="U369" s="27" t="s">
        <v>33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4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94"/>
      <c r="C370" s="27" t="s">
        <v>34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94"/>
      <c r="U370" s="27" t="s">
        <v>34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4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94"/>
      <c r="C371" s="27" t="s">
        <v>36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94"/>
      <c r="U371" s="27" t="s">
        <v>36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4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5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95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5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93" t="s">
        <v>138</v>
      </c>
      <c r="C373" s="25" t="s">
        <v>32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93" t="s">
        <v>138</v>
      </c>
      <c r="U373" s="25" t="s">
        <v>32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3" t="s">
        <v>138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94"/>
      <c r="C374" s="27" t="s">
        <v>33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94"/>
      <c r="U374" s="27" t="s">
        <v>33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4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94"/>
      <c r="C375" s="27" t="s">
        <v>34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94"/>
      <c r="U375" s="27" t="s">
        <v>34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4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94"/>
      <c r="C376" s="27" t="s">
        <v>36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94"/>
      <c r="U376" s="27" t="s">
        <v>36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4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5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95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5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93" t="s">
        <v>139</v>
      </c>
      <c r="C378" s="25" t="s">
        <v>32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93" t="s">
        <v>139</v>
      </c>
      <c r="U378" s="25" t="s">
        <v>32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3" t="s">
        <v>139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94"/>
      <c r="C379" s="27" t="s">
        <v>33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94"/>
      <c r="U379" s="27" t="s">
        <v>33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4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94"/>
      <c r="C380" s="27" t="s">
        <v>34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94"/>
      <c r="U380" s="27" t="s">
        <v>34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4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94"/>
      <c r="C381" s="27" t="s">
        <v>36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94"/>
      <c r="U381" s="27" t="s">
        <v>36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4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5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95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5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93" t="s">
        <v>140</v>
      </c>
      <c r="C383" s="25" t="s">
        <v>32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93" t="s">
        <v>140</v>
      </c>
      <c r="U383" s="25" t="s">
        <v>32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3" t="s">
        <v>140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94"/>
      <c r="C384" s="27" t="s">
        <v>33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94"/>
      <c r="U384" s="27" t="s">
        <v>33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4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94"/>
      <c r="C385" s="27" t="s">
        <v>34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94"/>
      <c r="U385" s="27" t="s">
        <v>34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4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94"/>
      <c r="C386" s="27" t="s">
        <v>36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94"/>
      <c r="U386" s="27" t="s">
        <v>36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4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5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95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5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93" t="s">
        <v>141</v>
      </c>
      <c r="C388" s="25" t="s">
        <v>32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93" t="s">
        <v>141</v>
      </c>
      <c r="U388" s="25" t="s">
        <v>32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3" t="s">
        <v>141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94"/>
      <c r="C389" s="27" t="s">
        <v>33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94"/>
      <c r="U389" s="27" t="s">
        <v>33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4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94"/>
      <c r="C390" s="27" t="s">
        <v>34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94"/>
      <c r="U390" s="27" t="s">
        <v>34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4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94"/>
      <c r="C391" s="27" t="s">
        <v>36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94"/>
      <c r="U391" s="27" t="s">
        <v>36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4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5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95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5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93" t="s">
        <v>142</v>
      </c>
      <c r="C393" s="25" t="s">
        <v>32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93" t="s">
        <v>142</v>
      </c>
      <c r="U393" s="25" t="s">
        <v>32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3" t="s">
        <v>142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94"/>
      <c r="C394" s="27" t="s">
        <v>33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94"/>
      <c r="U394" s="27" t="s">
        <v>33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4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94"/>
      <c r="C395" s="27" t="s">
        <v>34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94"/>
      <c r="U395" s="27" t="s">
        <v>34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4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94"/>
      <c r="C396" s="27" t="s">
        <v>36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94"/>
      <c r="U396" s="27" t="s">
        <v>36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4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5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95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5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93" t="s">
        <v>143</v>
      </c>
      <c r="C398" s="25" t="s">
        <v>32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93" t="s">
        <v>143</v>
      </c>
      <c r="U398" s="25" t="s">
        <v>32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3" t="s">
        <v>143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94"/>
      <c r="C399" s="27" t="s">
        <v>33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94"/>
      <c r="U399" s="27" t="s">
        <v>33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4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94"/>
      <c r="C400" s="27" t="s">
        <v>34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94"/>
      <c r="U400" s="27" t="s">
        <v>34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4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94"/>
      <c r="C401" s="27" t="s">
        <v>36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94"/>
      <c r="U401" s="27" t="s">
        <v>36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4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5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95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5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93" t="s">
        <v>144</v>
      </c>
      <c r="C403" s="25" t="s">
        <v>32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93" t="s">
        <v>144</v>
      </c>
      <c r="U403" s="25" t="s">
        <v>32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3" t="s">
        <v>144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94"/>
      <c r="C404" s="27" t="s">
        <v>33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94"/>
      <c r="U404" s="27" t="s">
        <v>33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4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94"/>
      <c r="C405" s="27" t="s">
        <v>34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94"/>
      <c r="U405" s="27" t="s">
        <v>34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4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94"/>
      <c r="C406" s="27" t="s">
        <v>36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94"/>
      <c r="U406" s="27" t="s">
        <v>36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4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5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95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5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93" t="s">
        <v>145</v>
      </c>
      <c r="C408" s="25" t="s">
        <v>32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93" t="s">
        <v>145</v>
      </c>
      <c r="U408" s="25" t="s">
        <v>32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3" t="s">
        <v>145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94"/>
      <c r="C409" s="27" t="s">
        <v>33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94"/>
      <c r="U409" s="27" t="s">
        <v>33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4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94"/>
      <c r="C410" s="27" t="s">
        <v>34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94"/>
      <c r="U410" s="27" t="s">
        <v>34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4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94"/>
      <c r="C411" s="27" t="s">
        <v>36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94"/>
      <c r="U411" s="27" t="s">
        <v>36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4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5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95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5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93" t="s">
        <v>146</v>
      </c>
      <c r="C413" s="25" t="s">
        <v>32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93" t="s">
        <v>146</v>
      </c>
      <c r="U413" s="25" t="s">
        <v>32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3" t="s">
        <v>146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94"/>
      <c r="C414" s="27" t="s">
        <v>33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94"/>
      <c r="U414" s="27" t="s">
        <v>33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4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94"/>
      <c r="C415" s="27" t="s">
        <v>34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94"/>
      <c r="U415" s="27" t="s">
        <v>34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4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94"/>
      <c r="C416" s="27" t="s">
        <v>36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94"/>
      <c r="U416" s="27" t="s">
        <v>36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4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5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95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5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93" t="s">
        <v>147</v>
      </c>
      <c r="C418" s="25" t="s">
        <v>32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93" t="s">
        <v>147</v>
      </c>
      <c r="U418" s="25" t="s">
        <v>32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3" t="s">
        <v>147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94"/>
      <c r="C419" s="27" t="s">
        <v>33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94"/>
      <c r="U419" s="27" t="s">
        <v>33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4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94"/>
      <c r="C420" s="27" t="s">
        <v>34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94"/>
      <c r="U420" s="27" t="s">
        <v>34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4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94"/>
      <c r="C421" s="27" t="s">
        <v>36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94"/>
      <c r="U421" s="27" t="s">
        <v>36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4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5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95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5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93" t="s">
        <v>148</v>
      </c>
      <c r="C423" s="25" t="s">
        <v>32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93" t="s">
        <v>148</v>
      </c>
      <c r="U423" s="25" t="s">
        <v>32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3" t="s">
        <v>148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94"/>
      <c r="C424" s="27" t="s">
        <v>33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94"/>
      <c r="U424" s="27" t="s">
        <v>33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4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94"/>
      <c r="C425" s="27" t="s">
        <v>34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94"/>
      <c r="U425" s="27" t="s">
        <v>34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4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94"/>
      <c r="C426" s="27" t="s">
        <v>36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94"/>
      <c r="U426" s="27" t="s">
        <v>36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4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5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95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5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93" t="s">
        <v>149</v>
      </c>
      <c r="C428" s="25" t="s">
        <v>32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93" t="s">
        <v>149</v>
      </c>
      <c r="U428" s="25" t="s">
        <v>32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3" t="s">
        <v>149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94"/>
      <c r="C429" s="27" t="s">
        <v>33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94"/>
      <c r="U429" s="27" t="s">
        <v>33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4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94"/>
      <c r="C430" s="27" t="s">
        <v>34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94"/>
      <c r="U430" s="27" t="s">
        <v>34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4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94"/>
      <c r="C431" s="27" t="s">
        <v>36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94"/>
      <c r="U431" s="27" t="s">
        <v>36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4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5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95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5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93" t="s">
        <v>150</v>
      </c>
      <c r="C433" s="25" t="s">
        <v>32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93" t="s">
        <v>150</v>
      </c>
      <c r="U433" s="25" t="s">
        <v>32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3" t="s">
        <v>150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94"/>
      <c r="C434" s="27" t="s">
        <v>33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94"/>
      <c r="U434" s="27" t="s">
        <v>33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4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94"/>
      <c r="C435" s="27" t="s">
        <v>34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94"/>
      <c r="U435" s="27" t="s">
        <v>34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4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94"/>
      <c r="C436" s="27" t="s">
        <v>36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94"/>
      <c r="U436" s="27" t="s">
        <v>36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4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5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95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5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93" t="s">
        <v>151</v>
      </c>
      <c r="C438" s="25" t="s">
        <v>32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93" t="s">
        <v>151</v>
      </c>
      <c r="U438" s="25" t="s">
        <v>32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3" t="s">
        <v>151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94"/>
      <c r="C439" s="27" t="s">
        <v>33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94"/>
      <c r="U439" s="27" t="s">
        <v>33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4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94"/>
      <c r="C440" s="27" t="s">
        <v>34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94"/>
      <c r="U440" s="27" t="s">
        <v>34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4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94"/>
      <c r="C441" s="27" t="s">
        <v>36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94"/>
      <c r="U441" s="27" t="s">
        <v>36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4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5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95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5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93" t="s">
        <v>152</v>
      </c>
      <c r="C443" s="25" t="s">
        <v>32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93" t="s">
        <v>152</v>
      </c>
      <c r="U443" s="25" t="s">
        <v>32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3" t="s">
        <v>152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94"/>
      <c r="C444" s="27" t="s">
        <v>33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94"/>
      <c r="U444" s="27" t="s">
        <v>33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4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94"/>
      <c r="C445" s="27" t="s">
        <v>34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94"/>
      <c r="U445" s="27" t="s">
        <v>34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4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94"/>
      <c r="C446" s="27" t="s">
        <v>36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94"/>
      <c r="U446" s="27" t="s">
        <v>36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4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5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95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5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93" t="s">
        <v>153</v>
      </c>
      <c r="C448" s="25" t="s">
        <v>32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93" t="s">
        <v>153</v>
      </c>
      <c r="U448" s="25" t="s">
        <v>32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3" t="s">
        <v>153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94"/>
      <c r="C449" s="27" t="s">
        <v>33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94"/>
      <c r="U449" s="27" t="s">
        <v>33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4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94"/>
      <c r="C450" s="27" t="s">
        <v>34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94"/>
      <c r="U450" s="27" t="s">
        <v>34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4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94"/>
      <c r="C451" s="27" t="s">
        <v>36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94"/>
      <c r="U451" s="27" t="s">
        <v>36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4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5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95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5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93" t="s">
        <v>154</v>
      </c>
      <c r="C453" s="25" t="s">
        <v>32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93" t="s">
        <v>154</v>
      </c>
      <c r="U453" s="25" t="s">
        <v>32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3" t="s">
        <v>154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94"/>
      <c r="C454" s="27" t="s">
        <v>33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94"/>
      <c r="U454" s="27" t="s">
        <v>33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4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94"/>
      <c r="C455" s="27" t="s">
        <v>34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94"/>
      <c r="U455" s="27" t="s">
        <v>34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4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94"/>
      <c r="C456" s="27" t="s">
        <v>36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94"/>
      <c r="U456" s="27" t="s">
        <v>36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4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5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95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5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93" t="s">
        <v>155</v>
      </c>
      <c r="C458" s="25" t="s">
        <v>32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93" t="s">
        <v>155</v>
      </c>
      <c r="U458" s="25" t="s">
        <v>32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3" t="s">
        <v>155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94"/>
      <c r="C459" s="27" t="s">
        <v>33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94"/>
      <c r="U459" s="27" t="s">
        <v>33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4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94"/>
      <c r="C460" s="27" t="s">
        <v>34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94"/>
      <c r="U460" s="27" t="s">
        <v>34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4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94"/>
      <c r="C461" s="27" t="s">
        <v>36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94"/>
      <c r="U461" s="27" t="s">
        <v>36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4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5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95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5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93" t="s">
        <v>156</v>
      </c>
      <c r="C463" s="25" t="s">
        <v>32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93" t="s">
        <v>156</v>
      </c>
      <c r="U463" s="25" t="s">
        <v>32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3" t="s">
        <v>156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94"/>
      <c r="C464" s="27" t="s">
        <v>33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94"/>
      <c r="U464" s="27" t="s">
        <v>33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4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94"/>
      <c r="C465" s="27" t="s">
        <v>34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94"/>
      <c r="U465" s="27" t="s">
        <v>34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4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94"/>
      <c r="C466" s="27" t="s">
        <v>36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94"/>
      <c r="U466" s="27" t="s">
        <v>36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4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5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95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5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93" t="s">
        <v>157</v>
      </c>
      <c r="C468" s="25" t="s">
        <v>32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93" t="s">
        <v>157</v>
      </c>
      <c r="U468" s="25" t="s">
        <v>32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3" t="s">
        <v>157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94"/>
      <c r="C469" s="27" t="s">
        <v>33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94"/>
      <c r="U469" s="27" t="s">
        <v>33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4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94"/>
      <c r="C470" s="27" t="s">
        <v>34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94"/>
      <c r="U470" s="27" t="s">
        <v>34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4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94"/>
      <c r="C471" s="27" t="s">
        <v>36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94"/>
      <c r="U471" s="27" t="s">
        <v>36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4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5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95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5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93" t="s">
        <v>158</v>
      </c>
      <c r="C473" s="25" t="s">
        <v>32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93" t="s">
        <v>158</v>
      </c>
      <c r="U473" s="25" t="s">
        <v>32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3" t="s">
        <v>158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94"/>
      <c r="C474" s="27" t="s">
        <v>33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94"/>
      <c r="U474" s="27" t="s">
        <v>33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4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94"/>
      <c r="C475" s="27" t="s">
        <v>34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94"/>
      <c r="U475" s="27" t="s">
        <v>34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4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94"/>
      <c r="C476" s="27" t="s">
        <v>36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94"/>
      <c r="U476" s="27" t="s">
        <v>36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4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5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95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5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93" t="s">
        <v>159</v>
      </c>
      <c r="C478" s="25" t="s">
        <v>32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93" t="s">
        <v>159</v>
      </c>
      <c r="U478" s="25" t="s">
        <v>32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3" t="s">
        <v>159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94"/>
      <c r="C479" s="27" t="s">
        <v>33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94"/>
      <c r="U479" s="27" t="s">
        <v>33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4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94"/>
      <c r="C480" s="27" t="s">
        <v>34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94"/>
      <c r="U480" s="27" t="s">
        <v>34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4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94"/>
      <c r="C481" s="27" t="s">
        <v>36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94"/>
      <c r="U481" s="27" t="s">
        <v>36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4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5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95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5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93" t="s">
        <v>160</v>
      </c>
      <c r="C483" s="25" t="s">
        <v>32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93" t="s">
        <v>160</v>
      </c>
      <c r="U483" s="25" t="s">
        <v>32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3" t="s">
        <v>160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94"/>
      <c r="C484" s="27" t="s">
        <v>33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94"/>
      <c r="U484" s="27" t="s">
        <v>33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4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94"/>
      <c r="C485" s="27" t="s">
        <v>34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94"/>
      <c r="U485" s="27" t="s">
        <v>34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4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94"/>
      <c r="C486" s="27" t="s">
        <v>36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94"/>
      <c r="U486" s="27" t="s">
        <v>36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4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5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95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5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93" t="s">
        <v>161</v>
      </c>
      <c r="C488" s="25" t="s">
        <v>32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93" t="s">
        <v>161</v>
      </c>
      <c r="U488" s="25" t="s">
        <v>32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3" t="s">
        <v>161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94"/>
      <c r="C489" s="27" t="s">
        <v>33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94"/>
      <c r="U489" s="27" t="s">
        <v>33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4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94"/>
      <c r="C490" s="27" t="s">
        <v>34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94"/>
      <c r="U490" s="27" t="s">
        <v>34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4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94"/>
      <c r="C491" s="27" t="s">
        <v>36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94"/>
      <c r="U491" s="27" t="s">
        <v>36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4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5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95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5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93" t="s">
        <v>162</v>
      </c>
      <c r="C493" s="25" t="s">
        <v>32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93" t="s">
        <v>162</v>
      </c>
      <c r="U493" s="25" t="s">
        <v>32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3" t="s">
        <v>162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94"/>
      <c r="C494" s="27" t="s">
        <v>33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94"/>
      <c r="U494" s="27" t="s">
        <v>33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4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94"/>
      <c r="C495" s="27" t="s">
        <v>34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94"/>
      <c r="U495" s="27" t="s">
        <v>34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4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94"/>
      <c r="C496" s="27" t="s">
        <v>36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94"/>
      <c r="U496" s="27" t="s">
        <v>36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4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5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95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5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93" t="s">
        <v>163</v>
      </c>
      <c r="C498" s="25" t="s">
        <v>32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93" t="s">
        <v>163</v>
      </c>
      <c r="U498" s="25" t="s">
        <v>32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3" t="s">
        <v>163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94"/>
      <c r="C499" s="27" t="s">
        <v>33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94"/>
      <c r="U499" s="27" t="s">
        <v>33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4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94"/>
      <c r="C500" s="27" t="s">
        <v>34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94"/>
      <c r="U500" s="27" t="s">
        <v>34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4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94"/>
      <c r="C501" s="27" t="s">
        <v>36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94"/>
      <c r="U501" s="27" t="s">
        <v>36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4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5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95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5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93" t="s">
        <v>164</v>
      </c>
      <c r="C503" s="25" t="s">
        <v>32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93" t="s">
        <v>164</v>
      </c>
      <c r="U503" s="25" t="s">
        <v>32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3" t="s">
        <v>164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94"/>
      <c r="C504" s="27" t="s">
        <v>33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94"/>
      <c r="U504" s="27" t="s">
        <v>33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4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94"/>
      <c r="C505" s="27" t="s">
        <v>34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94"/>
      <c r="U505" s="27" t="s">
        <v>34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4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94"/>
      <c r="C506" s="27" t="s">
        <v>36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94"/>
      <c r="U506" s="27" t="s">
        <v>36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4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5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95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5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93" t="s">
        <v>165</v>
      </c>
      <c r="C508" s="25" t="s">
        <v>32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93" t="s">
        <v>165</v>
      </c>
      <c r="U508" s="25" t="s">
        <v>32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3" t="s">
        <v>165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94"/>
      <c r="C509" s="27" t="s">
        <v>33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94"/>
      <c r="U509" s="27" t="s">
        <v>33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4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94"/>
      <c r="C510" s="27" t="s">
        <v>34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94"/>
      <c r="U510" s="27" t="s">
        <v>34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4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94"/>
      <c r="C511" s="27" t="s">
        <v>36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94"/>
      <c r="U511" s="27" t="s">
        <v>36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4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5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95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5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93" t="s">
        <v>166</v>
      </c>
      <c r="C513" s="25" t="s">
        <v>32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93" t="s">
        <v>166</v>
      </c>
      <c r="U513" s="25" t="s">
        <v>32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3" t="s">
        <v>166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94"/>
      <c r="C514" s="27" t="s">
        <v>33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94"/>
      <c r="U514" s="27" t="s">
        <v>33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4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94"/>
      <c r="C515" s="27" t="s">
        <v>34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94"/>
      <c r="U515" s="27" t="s">
        <v>34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4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94"/>
      <c r="C516" s="27" t="s">
        <v>36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94"/>
      <c r="U516" s="27" t="s">
        <v>36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4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5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95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5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93" t="s">
        <v>167</v>
      </c>
      <c r="C518" s="25" t="s">
        <v>32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93" t="s">
        <v>167</v>
      </c>
      <c r="U518" s="25" t="s">
        <v>32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3" t="s">
        <v>167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94"/>
      <c r="C519" s="27" t="s">
        <v>33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94"/>
      <c r="U519" s="27" t="s">
        <v>33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4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94"/>
      <c r="C520" s="27" t="s">
        <v>34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94"/>
      <c r="U520" s="27" t="s">
        <v>34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4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94"/>
      <c r="C521" s="27" t="s">
        <v>36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94"/>
      <c r="U521" s="27" t="s">
        <v>36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4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5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95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5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93" t="s">
        <v>168</v>
      </c>
      <c r="C523" s="25" t="s">
        <v>32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93" t="s">
        <v>168</v>
      </c>
      <c r="U523" s="25" t="s">
        <v>32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3" t="s">
        <v>168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94"/>
      <c r="C524" s="27" t="s">
        <v>33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94"/>
      <c r="U524" s="27" t="s">
        <v>33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4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94"/>
      <c r="C525" s="27" t="s">
        <v>34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94"/>
      <c r="U525" s="27" t="s">
        <v>34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4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94"/>
      <c r="C526" s="27" t="s">
        <v>36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94"/>
      <c r="U526" s="27" t="s">
        <v>36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4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5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95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5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93" t="s">
        <v>169</v>
      </c>
      <c r="C528" s="25" t="s">
        <v>32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93" t="s">
        <v>169</v>
      </c>
      <c r="U528" s="25" t="s">
        <v>32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3" t="s">
        <v>169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94"/>
      <c r="C529" s="27" t="s">
        <v>33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94"/>
      <c r="U529" s="27" t="s">
        <v>33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4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94"/>
      <c r="C530" s="27" t="s">
        <v>34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94"/>
      <c r="U530" s="27" t="s">
        <v>34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4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94"/>
      <c r="C531" s="27" t="s">
        <v>36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94"/>
      <c r="U531" s="27" t="s">
        <v>36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4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5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95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5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93" t="s">
        <v>170</v>
      </c>
      <c r="C533" s="25" t="s">
        <v>32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93" t="s">
        <v>170</v>
      </c>
      <c r="U533" s="25" t="s">
        <v>32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3" t="s">
        <v>170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94"/>
      <c r="C534" s="27" t="s">
        <v>33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94"/>
      <c r="U534" s="27" t="s">
        <v>33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4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94"/>
      <c r="C535" s="27" t="s">
        <v>34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94"/>
      <c r="U535" s="27" t="s">
        <v>34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4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94"/>
      <c r="C536" s="27" t="s">
        <v>36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94"/>
      <c r="U536" s="27" t="s">
        <v>36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4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5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95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5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93" t="s">
        <v>171</v>
      </c>
      <c r="C538" s="25" t="s">
        <v>32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93" t="s">
        <v>171</v>
      </c>
      <c r="U538" s="25" t="s">
        <v>32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3" t="s">
        <v>171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94"/>
      <c r="C539" s="27" t="s">
        <v>33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94"/>
      <c r="U539" s="27" t="s">
        <v>33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4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94"/>
      <c r="C540" s="27" t="s">
        <v>34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94"/>
      <c r="U540" s="27" t="s">
        <v>34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4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94"/>
      <c r="C541" s="27" t="s">
        <v>36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94"/>
      <c r="U541" s="27" t="s">
        <v>36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4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5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95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5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93" t="s">
        <v>172</v>
      </c>
      <c r="C543" s="25" t="s">
        <v>32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93" t="s">
        <v>172</v>
      </c>
      <c r="U543" s="25" t="s">
        <v>32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3" t="s">
        <v>172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94"/>
      <c r="C544" s="27" t="s">
        <v>33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94"/>
      <c r="U544" s="27" t="s">
        <v>33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4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94"/>
      <c r="C545" s="27" t="s">
        <v>34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94"/>
      <c r="U545" s="27" t="s">
        <v>34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4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94"/>
      <c r="C546" s="27" t="s">
        <v>36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94"/>
      <c r="U546" s="27" t="s">
        <v>36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4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5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95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5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93" t="s">
        <v>173</v>
      </c>
      <c r="C548" s="25" t="s">
        <v>32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93" t="s">
        <v>173</v>
      </c>
      <c r="U548" s="25" t="s">
        <v>32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3" t="s">
        <v>173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94"/>
      <c r="C549" s="27" t="s">
        <v>33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94"/>
      <c r="U549" s="27" t="s">
        <v>33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4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94"/>
      <c r="C550" s="27" t="s">
        <v>34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94"/>
      <c r="U550" s="27" t="s">
        <v>34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4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94"/>
      <c r="C551" s="27" t="s">
        <v>36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94"/>
      <c r="U551" s="27" t="s">
        <v>36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4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5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95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5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93" t="s">
        <v>174</v>
      </c>
      <c r="C553" s="25" t="s">
        <v>32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93" t="s">
        <v>174</v>
      </c>
      <c r="U553" s="25" t="s">
        <v>32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3" t="s">
        <v>174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94"/>
      <c r="C554" s="27" t="s">
        <v>33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94"/>
      <c r="U554" s="27" t="s">
        <v>33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4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94"/>
      <c r="C555" s="27" t="s">
        <v>34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94"/>
      <c r="U555" s="27" t="s">
        <v>34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4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94"/>
      <c r="C556" s="27" t="s">
        <v>36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94"/>
      <c r="U556" s="27" t="s">
        <v>36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4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5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95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5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93" t="s">
        <v>175</v>
      </c>
      <c r="C558" s="25" t="s">
        <v>32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93" t="s">
        <v>175</v>
      </c>
      <c r="U558" s="25" t="s">
        <v>32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3" t="s">
        <v>175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94"/>
      <c r="C559" s="27" t="s">
        <v>33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94"/>
      <c r="U559" s="27" t="s">
        <v>33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4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94"/>
      <c r="C560" s="27" t="s">
        <v>34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94"/>
      <c r="U560" s="27" t="s">
        <v>34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4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94"/>
      <c r="C561" s="27" t="s">
        <v>36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94"/>
      <c r="U561" s="27" t="s">
        <v>36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4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5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95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5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93" t="s">
        <v>176</v>
      </c>
      <c r="C563" s="25" t="s">
        <v>32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93" t="s">
        <v>176</v>
      </c>
      <c r="U563" s="25" t="s">
        <v>32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3" t="s">
        <v>176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94"/>
      <c r="C564" s="27" t="s">
        <v>33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94"/>
      <c r="U564" s="27" t="s">
        <v>33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4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94"/>
      <c r="C565" s="27" t="s">
        <v>34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94"/>
      <c r="U565" s="27" t="s">
        <v>34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4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94"/>
      <c r="C566" s="27" t="s">
        <v>36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94"/>
      <c r="U566" s="27" t="s">
        <v>36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4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5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95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5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93" t="s">
        <v>177</v>
      </c>
      <c r="C568" s="25" t="s">
        <v>32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93" t="s">
        <v>177</v>
      </c>
      <c r="U568" s="25" t="s">
        <v>32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3" t="s">
        <v>177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94"/>
      <c r="C569" s="27" t="s">
        <v>33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94"/>
      <c r="U569" s="27" t="s">
        <v>33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4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94"/>
      <c r="C570" s="27" t="s">
        <v>34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94"/>
      <c r="U570" s="27" t="s">
        <v>34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4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94"/>
      <c r="C571" s="27" t="s">
        <v>36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94"/>
      <c r="U571" s="27" t="s">
        <v>36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4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5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95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5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93" t="s">
        <v>178</v>
      </c>
      <c r="C573" s="25" t="s">
        <v>32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93" t="s">
        <v>178</v>
      </c>
      <c r="U573" s="25" t="s">
        <v>32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3" t="s">
        <v>178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94"/>
      <c r="C574" s="27" t="s">
        <v>33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94"/>
      <c r="U574" s="27" t="s">
        <v>33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4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94"/>
      <c r="C575" s="27" t="s">
        <v>34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94"/>
      <c r="U575" s="27" t="s">
        <v>34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4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94"/>
      <c r="C576" s="27" t="s">
        <v>36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94"/>
      <c r="U576" s="27" t="s">
        <v>36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4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5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95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5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93" t="s">
        <v>179</v>
      </c>
      <c r="C578" s="25" t="s">
        <v>32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93" t="s">
        <v>179</v>
      </c>
      <c r="U578" s="25" t="s">
        <v>32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3" t="s">
        <v>179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94"/>
      <c r="C579" s="27" t="s">
        <v>33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94"/>
      <c r="U579" s="27" t="s">
        <v>33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4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94"/>
      <c r="C580" s="27" t="s">
        <v>34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94"/>
      <c r="U580" s="27" t="s">
        <v>34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4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94"/>
      <c r="C581" s="27" t="s">
        <v>36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94"/>
      <c r="U581" s="27" t="s">
        <v>36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4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5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95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5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93" t="s">
        <v>180</v>
      </c>
      <c r="C583" s="25" t="s">
        <v>32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93" t="s">
        <v>180</v>
      </c>
      <c r="U583" s="25" t="s">
        <v>32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3" t="s">
        <v>180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94"/>
      <c r="C584" s="27" t="s">
        <v>33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94"/>
      <c r="U584" s="27" t="s">
        <v>33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4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94"/>
      <c r="C585" s="27" t="s">
        <v>34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94"/>
      <c r="U585" s="27" t="s">
        <v>34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4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94"/>
      <c r="C586" s="27" t="s">
        <v>36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94"/>
      <c r="U586" s="27" t="s">
        <v>36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4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5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95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5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93" t="s">
        <v>181</v>
      </c>
      <c r="C588" s="25" t="s">
        <v>32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93" t="s">
        <v>181</v>
      </c>
      <c r="U588" s="25" t="s">
        <v>32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3" t="s">
        <v>181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94"/>
      <c r="C589" s="27" t="s">
        <v>33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94"/>
      <c r="U589" s="27" t="s">
        <v>33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4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94"/>
      <c r="C590" s="27" t="s">
        <v>34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94"/>
      <c r="U590" s="27" t="s">
        <v>34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4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94"/>
      <c r="C591" s="27" t="s">
        <v>36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94"/>
      <c r="U591" s="27" t="s">
        <v>36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4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5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95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5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93" t="s">
        <v>182</v>
      </c>
      <c r="C593" s="25" t="s">
        <v>32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93" t="s">
        <v>182</v>
      </c>
      <c r="U593" s="25" t="s">
        <v>32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3" t="s">
        <v>182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94"/>
      <c r="C594" s="27" t="s">
        <v>33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94"/>
      <c r="U594" s="27" t="s">
        <v>33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4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94"/>
      <c r="C595" s="27" t="s">
        <v>34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94"/>
      <c r="U595" s="27" t="s">
        <v>34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4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94"/>
      <c r="C596" s="27" t="s">
        <v>36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94"/>
      <c r="U596" s="27" t="s">
        <v>36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4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5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95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5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93" t="s">
        <v>183</v>
      </c>
      <c r="C598" s="25" t="s">
        <v>32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93" t="s">
        <v>183</v>
      </c>
      <c r="U598" s="25" t="s">
        <v>32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3" t="s">
        <v>183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94"/>
      <c r="C599" s="27" t="s">
        <v>33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94"/>
      <c r="U599" s="27" t="s">
        <v>33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4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94"/>
      <c r="C600" s="27" t="s">
        <v>34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94"/>
      <c r="U600" s="27" t="s">
        <v>34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4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94"/>
      <c r="C601" s="27" t="s">
        <v>36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94"/>
      <c r="U601" s="27" t="s">
        <v>36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4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5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95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5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93" t="s">
        <v>184</v>
      </c>
      <c r="C603" s="25" t="s">
        <v>32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93" t="s">
        <v>184</v>
      </c>
      <c r="U603" s="25" t="s">
        <v>32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3" t="s">
        <v>184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94"/>
      <c r="C604" s="27" t="s">
        <v>33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94"/>
      <c r="U604" s="27" t="s">
        <v>33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4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94"/>
      <c r="C605" s="27" t="s">
        <v>34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94"/>
      <c r="U605" s="27" t="s">
        <v>34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4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94"/>
      <c r="C606" s="27" t="s">
        <v>36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94"/>
      <c r="U606" s="27" t="s">
        <v>36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4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5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95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5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93" t="s">
        <v>185</v>
      </c>
      <c r="C608" s="25" t="s">
        <v>32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93" t="s">
        <v>185</v>
      </c>
      <c r="U608" s="25" t="s">
        <v>32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3" t="s">
        <v>185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94"/>
      <c r="C609" s="27" t="s">
        <v>33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94"/>
      <c r="U609" s="27" t="s">
        <v>33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4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94"/>
      <c r="C610" s="27" t="s">
        <v>34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94"/>
      <c r="U610" s="27" t="s">
        <v>34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4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94"/>
      <c r="C611" s="27" t="s">
        <v>36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94"/>
      <c r="U611" s="27" t="s">
        <v>36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4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5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95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5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93" t="s">
        <v>186</v>
      </c>
      <c r="C613" s="25" t="s">
        <v>32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93" t="s">
        <v>186</v>
      </c>
      <c r="U613" s="25" t="s">
        <v>32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3" t="s">
        <v>186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94"/>
      <c r="C614" s="27" t="s">
        <v>33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94"/>
      <c r="U614" s="27" t="s">
        <v>33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4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94"/>
      <c r="C615" s="27" t="s">
        <v>34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94"/>
      <c r="U615" s="27" t="s">
        <v>34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4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94"/>
      <c r="C616" s="27" t="s">
        <v>36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94"/>
      <c r="U616" s="27" t="s">
        <v>36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4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5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95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5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93" t="s">
        <v>187</v>
      </c>
      <c r="C618" s="25" t="s">
        <v>32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93" t="s">
        <v>187</v>
      </c>
      <c r="U618" s="25" t="s">
        <v>32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3" t="s">
        <v>187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94"/>
      <c r="C619" s="27" t="s">
        <v>33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94"/>
      <c r="U619" s="27" t="s">
        <v>33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4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94"/>
      <c r="C620" s="27" t="s">
        <v>34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94"/>
      <c r="U620" s="27" t="s">
        <v>34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4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94"/>
      <c r="C621" s="27" t="s">
        <v>36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94"/>
      <c r="U621" s="27" t="s">
        <v>36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4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5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95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5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93" t="s">
        <v>188</v>
      </c>
      <c r="C623" s="25" t="s">
        <v>32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93" t="s">
        <v>188</v>
      </c>
      <c r="U623" s="25" t="s">
        <v>32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3" t="s">
        <v>188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94"/>
      <c r="C624" s="27" t="s">
        <v>33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94"/>
      <c r="U624" s="27" t="s">
        <v>33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4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94"/>
      <c r="C625" s="27" t="s">
        <v>34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94"/>
      <c r="U625" s="27" t="s">
        <v>34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4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94"/>
      <c r="C626" s="27" t="s">
        <v>36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94"/>
      <c r="U626" s="27" t="s">
        <v>36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4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5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95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5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93" t="s">
        <v>189</v>
      </c>
      <c r="C628" s="25" t="s">
        <v>32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93" t="s">
        <v>189</v>
      </c>
      <c r="U628" s="25" t="s">
        <v>32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3" t="s">
        <v>189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94"/>
      <c r="C629" s="27" t="s">
        <v>33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94"/>
      <c r="U629" s="27" t="s">
        <v>33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4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94"/>
      <c r="C630" s="27" t="s">
        <v>34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94"/>
      <c r="U630" s="27" t="s">
        <v>34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4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94"/>
      <c r="C631" s="27" t="s">
        <v>36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94"/>
      <c r="U631" s="27" t="s">
        <v>36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4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5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95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5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93" t="s">
        <v>190</v>
      </c>
      <c r="C633" s="25" t="s">
        <v>32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93" t="s">
        <v>190</v>
      </c>
      <c r="U633" s="25" t="s">
        <v>32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3" t="s">
        <v>190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94"/>
      <c r="C634" s="27" t="s">
        <v>33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94"/>
      <c r="U634" s="27" t="s">
        <v>33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4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94"/>
      <c r="C635" s="27" t="s">
        <v>34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94"/>
      <c r="U635" s="27" t="s">
        <v>34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4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94"/>
      <c r="C636" s="27" t="s">
        <v>36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94"/>
      <c r="U636" s="27" t="s">
        <v>36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4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5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95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5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49</v>
      </c>
      <c r="G639" s="203" t="s">
        <v>49</v>
      </c>
      <c r="H639" s="203" t="s">
        <v>49</v>
      </c>
      <c r="I639" s="203" t="s">
        <v>49</v>
      </c>
      <c r="J639" s="203" t="s">
        <v>49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49</v>
      </c>
      <c r="Y639" s="203" t="s">
        <v>49</v>
      </c>
      <c r="Z639" s="203" t="s">
        <v>49</v>
      </c>
      <c r="AA639" s="203" t="s">
        <v>49</v>
      </c>
      <c r="AB639" s="203" t="s">
        <v>49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28</v>
      </c>
      <c r="G640" s="249" t="s">
        <v>39</v>
      </c>
      <c r="H640" s="249" t="s">
        <v>42</v>
      </c>
      <c r="I640" s="249" t="s">
        <v>45</v>
      </c>
      <c r="J640" s="249" t="s">
        <v>55</v>
      </c>
      <c r="R640" s="105"/>
      <c r="T640" s="140"/>
      <c r="U640" s="199"/>
      <c r="V640" s="8"/>
      <c r="W640" s="231"/>
      <c r="X640" s="90" t="s">
        <v>28</v>
      </c>
      <c r="Y640" s="249" t="s">
        <v>39</v>
      </c>
      <c r="Z640" s="249" t="s">
        <v>42</v>
      </c>
      <c r="AA640" s="249" t="s">
        <v>45</v>
      </c>
      <c r="AB640" s="249" t="s">
        <v>55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93" t="s">
        <v>191</v>
      </c>
      <c r="C641" s="25" t="s">
        <v>32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28.831111</v>
      </c>
      <c r="G641" s="135">
        <f t="shared" si="59"/>
        <v>32.108215000000001</v>
      </c>
      <c r="H641" s="135">
        <f t="shared" si="59"/>
        <v>0.96204595999999998</v>
      </c>
      <c r="I641" s="135">
        <f t="shared" si="59"/>
        <v>0.96726049999999997</v>
      </c>
      <c r="J641" s="135">
        <f t="shared" si="59"/>
        <v>5.3604263999999999E-2</v>
      </c>
      <c r="K641" s="109"/>
      <c r="L641" s="109"/>
      <c r="M641" s="109"/>
      <c r="N641" s="109"/>
      <c r="O641" s="262"/>
      <c r="P641" s="109"/>
      <c r="Q641" s="110"/>
      <c r="R641" s="111"/>
      <c r="T641" s="293" t="s">
        <v>191</v>
      </c>
      <c r="U641" s="25" t="s">
        <v>32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29.351011</v>
      </c>
      <c r="Y641" s="135">
        <f t="shared" si="60"/>
        <v>33.152754999999999</v>
      </c>
      <c r="Z641" s="135">
        <f t="shared" si="60"/>
        <v>0.96237885999999995</v>
      </c>
      <c r="AA641" s="135">
        <f t="shared" si="60"/>
        <v>0.96831540999999999</v>
      </c>
      <c r="AB641" s="135">
        <f t="shared" si="60"/>
        <v>5.0535360000000001E-2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4"/>
      <c r="C642" s="27" t="s">
        <v>33</v>
      </c>
      <c r="D642" s="107"/>
      <c r="E642" s="263"/>
      <c r="F642" s="18">
        <f t="shared" si="59"/>
        <v>31.718585000000001</v>
      </c>
      <c r="G642" s="18">
        <f t="shared" si="59"/>
        <v>35.356662</v>
      </c>
      <c r="H642" s="18">
        <f t="shared" si="59"/>
        <v>0.97779764000000002</v>
      </c>
      <c r="I642" s="18">
        <f t="shared" si="59"/>
        <v>0.98146847000000004</v>
      </c>
      <c r="J642" s="18">
        <f t="shared" si="59"/>
        <v>3.3766795000000002E-2</v>
      </c>
      <c r="K642" s="112"/>
      <c r="L642" s="112"/>
      <c r="M642" s="112"/>
      <c r="N642" s="112"/>
      <c r="O642" s="264"/>
      <c r="P642" s="112"/>
      <c r="Q642" s="113"/>
      <c r="R642" s="114"/>
      <c r="T642" s="294"/>
      <c r="U642" s="27" t="s">
        <v>33</v>
      </c>
      <c r="V642" s="107"/>
      <c r="W642" s="263"/>
      <c r="X642" s="18">
        <f t="shared" si="60"/>
        <v>33.275032000000003</v>
      </c>
      <c r="Y642" s="18">
        <f t="shared" si="60"/>
        <v>36.556255</v>
      </c>
      <c r="Z642" s="18">
        <f t="shared" si="60"/>
        <v>0.97810704000000004</v>
      </c>
      <c r="AA642" s="18">
        <f t="shared" si="60"/>
        <v>0.98215604000000001</v>
      </c>
      <c r="AB642" s="18">
        <f t="shared" si="60"/>
        <v>3.2664508000000002E-2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4"/>
      <c r="C643" s="27" t="s">
        <v>34</v>
      </c>
      <c r="D643" s="107"/>
      <c r="E643" s="263"/>
      <c r="F643" s="18">
        <f t="shared" si="59"/>
        <v>34.631532</v>
      </c>
      <c r="G643" s="18">
        <f t="shared" si="59"/>
        <v>39.171264999999998</v>
      </c>
      <c r="H643" s="18">
        <f t="shared" si="59"/>
        <v>0.98839880000000002</v>
      </c>
      <c r="I643" s="18">
        <f t="shared" si="59"/>
        <v>0.99151511000000003</v>
      </c>
      <c r="J643" s="18">
        <f t="shared" si="59"/>
        <v>2.0964013E-2</v>
      </c>
      <c r="K643" s="112"/>
      <c r="L643" s="112"/>
      <c r="M643" s="112"/>
      <c r="N643" s="112"/>
      <c r="O643" s="264"/>
      <c r="P643" s="112"/>
      <c r="Q643" s="113"/>
      <c r="R643" s="114"/>
      <c r="T643" s="294"/>
      <c r="U643" s="27" t="s">
        <v>34</v>
      </c>
      <c r="V643" s="107"/>
      <c r="W643" s="263"/>
      <c r="X643" s="18">
        <f t="shared" si="60"/>
        <v>37.821035000000002</v>
      </c>
      <c r="Y643" s="18">
        <f t="shared" si="60"/>
        <v>41.142567999999997</v>
      </c>
      <c r="Z643" s="18">
        <f t="shared" si="60"/>
        <v>0.98883436000000002</v>
      </c>
      <c r="AA643" s="18">
        <f t="shared" si="60"/>
        <v>0.99218877000000005</v>
      </c>
      <c r="AB643" s="18">
        <f t="shared" si="60"/>
        <v>1.8174794000000001E-2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4"/>
      <c r="C644" s="27" t="s">
        <v>36</v>
      </c>
      <c r="D644" s="107"/>
      <c r="E644" s="263"/>
      <c r="F644" s="18">
        <f t="shared" si="59"/>
        <v>37.744433999999998</v>
      </c>
      <c r="G644" s="18">
        <f t="shared" si="59"/>
        <v>42.114986999999999</v>
      </c>
      <c r="H644" s="18">
        <f t="shared" si="59"/>
        <v>0.99339034999999998</v>
      </c>
      <c r="I644" s="18">
        <f t="shared" si="59"/>
        <v>0.99558453000000002</v>
      </c>
      <c r="J644" s="18">
        <f t="shared" si="59"/>
        <v>1.0668828999999999E-2</v>
      </c>
      <c r="K644" s="112"/>
      <c r="L644" s="112"/>
      <c r="M644" s="112"/>
      <c r="N644" s="112"/>
      <c r="O644" s="264"/>
      <c r="P644" s="112"/>
      <c r="Q644" s="113"/>
      <c r="R644" s="114"/>
      <c r="T644" s="294"/>
      <c r="U644" s="27" t="s">
        <v>36</v>
      </c>
      <c r="V644" s="107"/>
      <c r="W644" s="263"/>
      <c r="X644" s="18">
        <f t="shared" si="60"/>
        <v>42.118121000000002</v>
      </c>
      <c r="Y644" s="18">
        <f t="shared" si="60"/>
        <v>45.183518999999997</v>
      </c>
      <c r="Z644" s="18">
        <f t="shared" si="60"/>
        <v>0.99379563999999998</v>
      </c>
      <c r="AA644" s="18">
        <f t="shared" si="60"/>
        <v>0.99628269999999997</v>
      </c>
      <c r="AB644" s="18">
        <f t="shared" si="60"/>
        <v>7.9670339999999996E-3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5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5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5" t="s">
        <v>192</v>
      </c>
      <c r="C646" s="25" t="s">
        <v>32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32.380851</v>
      </c>
      <c r="G646" s="135">
        <f t="shared" si="61"/>
        <v>36.114572000000003</v>
      </c>
      <c r="H646" s="135">
        <f t="shared" si="61"/>
        <v>0.97445168000000004</v>
      </c>
      <c r="I646" s="135">
        <f t="shared" si="61"/>
        <v>0.98124447000000004</v>
      </c>
      <c r="J646" s="135">
        <f t="shared" si="61"/>
        <v>7.2763905000000004E-2</v>
      </c>
      <c r="K646" s="109"/>
      <c r="L646" s="109"/>
      <c r="M646" s="109"/>
      <c r="N646" s="109"/>
      <c r="O646" s="262"/>
      <c r="P646" s="109"/>
      <c r="Q646" s="110"/>
      <c r="R646" s="111"/>
      <c r="T646" s="305" t="s">
        <v>192</v>
      </c>
      <c r="U646" s="25" t="s">
        <v>32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32.831445000000002</v>
      </c>
      <c r="Y646" s="135">
        <f t="shared" si="62"/>
        <v>36.805236999999998</v>
      </c>
      <c r="Z646" s="135">
        <f t="shared" si="62"/>
        <v>0.97450829999999999</v>
      </c>
      <c r="AA646" s="135">
        <f t="shared" si="62"/>
        <v>0.98161255999999997</v>
      </c>
      <c r="AB646" s="135">
        <f t="shared" si="62"/>
        <v>5.9566963000000001E-2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4"/>
      <c r="C647" s="27" t="s">
        <v>33</v>
      </c>
      <c r="D647" s="107"/>
      <c r="E647" s="263"/>
      <c r="F647" s="18">
        <f t="shared" si="61"/>
        <v>34.383892000000003</v>
      </c>
      <c r="G647" s="18">
        <f t="shared" si="61"/>
        <v>38.098208999999997</v>
      </c>
      <c r="H647" s="18">
        <f t="shared" si="61"/>
        <v>0.98321424999999996</v>
      </c>
      <c r="I647" s="18">
        <f t="shared" si="61"/>
        <v>0.98758179000000001</v>
      </c>
      <c r="J647" s="18">
        <f t="shared" si="61"/>
        <v>5.0956525000000003E-2</v>
      </c>
      <c r="K647" s="112"/>
      <c r="L647" s="112"/>
      <c r="M647" s="112"/>
      <c r="N647" s="112"/>
      <c r="O647" s="264"/>
      <c r="P647" s="112"/>
      <c r="Q647" s="113"/>
      <c r="R647" s="114"/>
      <c r="T647" s="294"/>
      <c r="U647" s="27" t="s">
        <v>33</v>
      </c>
      <c r="V647" s="107"/>
      <c r="W647" s="263"/>
      <c r="X647" s="18">
        <f t="shared" si="62"/>
        <v>35.479522000000003</v>
      </c>
      <c r="Y647" s="18">
        <f t="shared" si="62"/>
        <v>39.046230000000001</v>
      </c>
      <c r="Z647" s="18">
        <f t="shared" si="62"/>
        <v>0.98319937999999996</v>
      </c>
      <c r="AA647" s="18">
        <f t="shared" si="62"/>
        <v>0.98815142</v>
      </c>
      <c r="AB647" s="18">
        <f t="shared" si="62"/>
        <v>3.7949535999999999E-2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4"/>
      <c r="C648" s="27" t="s">
        <v>34</v>
      </c>
      <c r="D648" s="107"/>
      <c r="E648" s="263"/>
      <c r="F648" s="18">
        <f t="shared" si="61"/>
        <v>37.837319999999998</v>
      </c>
      <c r="G648" s="18">
        <f t="shared" si="61"/>
        <v>41.409244000000001</v>
      </c>
      <c r="H648" s="18">
        <f t="shared" si="61"/>
        <v>0.99004272000000004</v>
      </c>
      <c r="I648" s="18">
        <f t="shared" si="61"/>
        <v>0.99346027000000003</v>
      </c>
      <c r="J648" s="18">
        <f t="shared" si="61"/>
        <v>3.4025556999999998E-2</v>
      </c>
      <c r="K648" s="112"/>
      <c r="L648" s="112"/>
      <c r="M648" s="112"/>
      <c r="N648" s="112"/>
      <c r="O648" s="264"/>
      <c r="P648" s="112"/>
      <c r="Q648" s="113"/>
      <c r="R648" s="114"/>
      <c r="T648" s="294"/>
      <c r="U648" s="27" t="s">
        <v>34</v>
      </c>
      <c r="V648" s="107"/>
      <c r="W648" s="263"/>
      <c r="X648" s="18">
        <f t="shared" si="62"/>
        <v>39.362729999999999</v>
      </c>
      <c r="Y648" s="18">
        <f t="shared" si="62"/>
        <v>42.521422000000001</v>
      </c>
      <c r="Z648" s="18">
        <f t="shared" si="62"/>
        <v>0.99031535999999998</v>
      </c>
      <c r="AA648" s="18">
        <f t="shared" si="62"/>
        <v>0.9939791</v>
      </c>
      <c r="AB648" s="18">
        <f t="shared" si="62"/>
        <v>2.0415043000000001E-2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4"/>
      <c r="C649" s="27" t="s">
        <v>36</v>
      </c>
      <c r="D649" s="107"/>
      <c r="E649" s="263"/>
      <c r="F649" s="18">
        <f t="shared" si="61"/>
        <v>41.490552000000001</v>
      </c>
      <c r="G649" s="18">
        <f t="shared" si="61"/>
        <v>45.142463999999997</v>
      </c>
      <c r="H649" s="18">
        <f t="shared" si="61"/>
        <v>0.99425686000000002</v>
      </c>
      <c r="I649" s="18">
        <f t="shared" si="61"/>
        <v>0.99647744000000005</v>
      </c>
      <c r="J649" s="18">
        <f t="shared" si="61"/>
        <v>1.9337341000000001E-2</v>
      </c>
      <c r="K649" s="112"/>
      <c r="L649" s="112"/>
      <c r="M649" s="112"/>
      <c r="N649" s="112"/>
      <c r="O649" s="264"/>
      <c r="P649" s="112"/>
      <c r="Q649" s="113"/>
      <c r="R649" s="114"/>
      <c r="T649" s="294"/>
      <c r="U649" s="27" t="s">
        <v>36</v>
      </c>
      <c r="V649" s="107"/>
      <c r="W649" s="263"/>
      <c r="X649" s="18">
        <f t="shared" si="62"/>
        <v>43.348056999999997</v>
      </c>
      <c r="Y649" s="18">
        <f t="shared" si="62"/>
        <v>46.292897000000004</v>
      </c>
      <c r="Z649" s="18">
        <f t="shared" si="62"/>
        <v>0.99448000000000003</v>
      </c>
      <c r="AA649" s="18">
        <f t="shared" si="62"/>
        <v>0.99698127999999997</v>
      </c>
      <c r="AB649" s="18">
        <f t="shared" si="62"/>
        <v>9.6971709999999992E-3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5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5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193</v>
      </c>
      <c r="C651" s="25" t="s">
        <v>32</v>
      </c>
      <c r="D651" s="106"/>
      <c r="E651" s="261"/>
      <c r="F651" s="135">
        <f t="shared" ref="F651:J654" si="63">F646-F641</f>
        <v>3.5497399999999999</v>
      </c>
      <c r="G651" s="135">
        <f t="shared" si="63"/>
        <v>4.0063570000000013</v>
      </c>
      <c r="H651" s="135">
        <f t="shared" si="63"/>
        <v>1.2405720000000064E-2</v>
      </c>
      <c r="I651" s="135">
        <f t="shared" si="63"/>
        <v>1.3983970000000068E-2</v>
      </c>
      <c r="J651" s="135">
        <f t="shared" si="63"/>
        <v>1.9159641000000005E-2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193</v>
      </c>
      <c r="U651" s="25" t="s">
        <v>32</v>
      </c>
      <c r="V651" s="106"/>
      <c r="W651" s="261"/>
      <c r="X651" s="135">
        <f t="shared" ref="X651:AB654" si="64">X646-X641</f>
        <v>3.4804340000000025</v>
      </c>
      <c r="Y651" s="135">
        <f t="shared" si="64"/>
        <v>3.6524819999999991</v>
      </c>
      <c r="Z651" s="135">
        <f t="shared" si="64"/>
        <v>1.2129440000000047E-2</v>
      </c>
      <c r="AA651" s="135">
        <f t="shared" si="64"/>
        <v>1.329714999999998E-2</v>
      </c>
      <c r="AB651" s="135">
        <f t="shared" si="64"/>
        <v>9.0316029999999992E-3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4"/>
      <c r="C652" s="27" t="s">
        <v>33</v>
      </c>
      <c r="D652" s="107"/>
      <c r="E652" s="263"/>
      <c r="F652" s="18">
        <f t="shared" si="63"/>
        <v>2.6653070000000021</v>
      </c>
      <c r="G652" s="18">
        <f t="shared" si="63"/>
        <v>2.7415469999999971</v>
      </c>
      <c r="H652" s="18">
        <f t="shared" si="63"/>
        <v>5.4166099999999329E-3</v>
      </c>
      <c r="I652" s="18">
        <f t="shared" si="63"/>
        <v>6.1133199999999777E-3</v>
      </c>
      <c r="J652" s="18">
        <f t="shared" si="63"/>
        <v>1.718973E-2</v>
      </c>
      <c r="K652" s="112"/>
      <c r="L652" s="112"/>
      <c r="M652" s="112"/>
      <c r="N652" s="112"/>
      <c r="O652" s="264"/>
      <c r="P652" s="112"/>
      <c r="Q652" s="113"/>
      <c r="R652" s="114"/>
      <c r="T652" s="294"/>
      <c r="U652" s="27" t="s">
        <v>33</v>
      </c>
      <c r="V652" s="107"/>
      <c r="W652" s="263"/>
      <c r="X652" s="18">
        <f t="shared" si="64"/>
        <v>2.2044899999999998</v>
      </c>
      <c r="Y652" s="18">
        <f t="shared" si="64"/>
        <v>2.4899750000000012</v>
      </c>
      <c r="Z652" s="18">
        <f t="shared" si="64"/>
        <v>5.0923399999999175E-3</v>
      </c>
      <c r="AA652" s="18">
        <f t="shared" si="64"/>
        <v>5.9953799999999946E-3</v>
      </c>
      <c r="AB652" s="18">
        <f t="shared" si="64"/>
        <v>5.2850279999999972E-3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4"/>
      <c r="C653" s="27" t="s">
        <v>34</v>
      </c>
      <c r="D653" s="107"/>
      <c r="E653" s="263"/>
      <c r="F653" s="18">
        <f t="shared" si="63"/>
        <v>3.2057879999999983</v>
      </c>
      <c r="G653" s="18">
        <f t="shared" si="63"/>
        <v>2.2379790000000028</v>
      </c>
      <c r="H653" s="18">
        <f t="shared" si="63"/>
        <v>1.6439200000000209E-3</v>
      </c>
      <c r="I653" s="18">
        <f t="shared" si="63"/>
        <v>1.9451600000000013E-3</v>
      </c>
      <c r="J653" s="18">
        <f t="shared" si="63"/>
        <v>1.3061543999999998E-2</v>
      </c>
      <c r="K653" s="112"/>
      <c r="L653" s="112"/>
      <c r="M653" s="112"/>
      <c r="N653" s="112"/>
      <c r="O653" s="264"/>
      <c r="P653" s="112"/>
      <c r="Q653" s="113"/>
      <c r="R653" s="114"/>
      <c r="T653" s="294"/>
      <c r="U653" s="27" t="s">
        <v>34</v>
      </c>
      <c r="V653" s="107"/>
      <c r="W653" s="263"/>
      <c r="X653" s="18">
        <f t="shared" si="64"/>
        <v>1.5416949999999972</v>
      </c>
      <c r="Y653" s="18">
        <f t="shared" si="64"/>
        <v>1.378854000000004</v>
      </c>
      <c r="Z653" s="18">
        <f t="shared" si="64"/>
        <v>1.4809999999999546E-3</v>
      </c>
      <c r="AA653" s="18">
        <f t="shared" si="64"/>
        <v>1.7903299999999511E-3</v>
      </c>
      <c r="AB653" s="18">
        <f t="shared" si="64"/>
        <v>2.2402489999999997E-3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4"/>
      <c r="C654" s="27" t="s">
        <v>36</v>
      </c>
      <c r="D654" s="107"/>
      <c r="E654" s="263"/>
      <c r="F654" s="18">
        <f t="shared" si="63"/>
        <v>3.7461180000000027</v>
      </c>
      <c r="G654" s="18">
        <f t="shared" si="63"/>
        <v>3.0274769999999975</v>
      </c>
      <c r="H654" s="18">
        <f t="shared" si="63"/>
        <v>8.6651000000004252E-4</v>
      </c>
      <c r="I654" s="18">
        <f t="shared" si="63"/>
        <v>8.9291000000002452E-4</v>
      </c>
      <c r="J654" s="18">
        <f t="shared" si="63"/>
        <v>8.6685120000000015E-3</v>
      </c>
      <c r="K654" s="112"/>
      <c r="L654" s="112"/>
      <c r="M654" s="112"/>
      <c r="N654" s="112"/>
      <c r="O654" s="264"/>
      <c r="P654" s="112"/>
      <c r="Q654" s="113"/>
      <c r="R654" s="114"/>
      <c r="T654" s="294"/>
      <c r="U654" s="27" t="s">
        <v>36</v>
      </c>
      <c r="V654" s="107"/>
      <c r="W654" s="263"/>
      <c r="X654" s="18">
        <f t="shared" si="64"/>
        <v>1.229935999999995</v>
      </c>
      <c r="Y654" s="18">
        <f t="shared" si="64"/>
        <v>1.1093780000000066</v>
      </c>
      <c r="Z654" s="18">
        <f t="shared" si="64"/>
        <v>6.8436000000005048E-4</v>
      </c>
      <c r="AA654" s="18">
        <f t="shared" si="64"/>
        <v>6.985800000000042E-4</v>
      </c>
      <c r="AB654" s="18">
        <f t="shared" si="64"/>
        <v>1.7301369999999996E-3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5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5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301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0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0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0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0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301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0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0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0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0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301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0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0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0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0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103:AL107"/>
    <mergeCell ref="T138:T142"/>
    <mergeCell ref="T273:T277"/>
    <mergeCell ref="T53:T57"/>
    <mergeCell ref="C31:R31"/>
    <mergeCell ref="T353:T357"/>
    <mergeCell ref="B538:B542"/>
    <mergeCell ref="B598:B602"/>
    <mergeCell ref="B298:B302"/>
    <mergeCell ref="T548:T552"/>
    <mergeCell ref="T593:T597"/>
    <mergeCell ref="T588:T592"/>
    <mergeCell ref="T58:T62"/>
    <mergeCell ref="B78:B8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</mergeCells>
  <phoneticPr fontId="27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14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3"/>
      <c r="T2" s="141" t="str">
        <f>$B$2</f>
        <v>cinema_semitrack</v>
      </c>
      <c r="U2" s="297" t="str">
        <f>CONCATENATE("Summary [ ",'Summary (auto)'!$C$4," ]")</f>
        <v>Summary [ raht-kFractionBits:20 ]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199"/>
      <c r="AL2" s="161" t="str">
        <f>$B$2</f>
        <v>cinema_semitrack</v>
      </c>
      <c r="AM2" s="302" t="s">
        <v>48</v>
      </c>
      <c r="AN2" s="273"/>
      <c r="AO2" s="273"/>
      <c r="AP2" s="273"/>
      <c r="AQ2" s="298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30</v>
      </c>
      <c r="F3" s="30" t="s">
        <v>49</v>
      </c>
      <c r="G3" s="203" t="s">
        <v>49</v>
      </c>
      <c r="H3" s="203" t="s">
        <v>49</v>
      </c>
      <c r="I3" s="203" t="s">
        <v>49</v>
      </c>
      <c r="J3" s="203" t="s">
        <v>49</v>
      </c>
      <c r="K3" s="203"/>
      <c r="L3" s="203"/>
      <c r="M3" s="203"/>
      <c r="N3" s="203"/>
      <c r="O3" s="235"/>
      <c r="P3" s="304" t="s">
        <v>50</v>
      </c>
      <c r="Q3" s="304" t="s">
        <v>51</v>
      </c>
      <c r="R3" s="310" t="s">
        <v>52</v>
      </c>
      <c r="S3" s="213"/>
      <c r="T3" s="139"/>
      <c r="U3" s="202"/>
      <c r="V3" s="93"/>
      <c r="W3" s="234" t="s">
        <v>30</v>
      </c>
      <c r="X3" s="30" t="s">
        <v>49</v>
      </c>
      <c r="Y3" s="203" t="s">
        <v>49</v>
      </c>
      <c r="Z3" s="203" t="s">
        <v>49</v>
      </c>
      <c r="AA3" s="203" t="s">
        <v>49</v>
      </c>
      <c r="AB3" s="203" t="s">
        <v>49</v>
      </c>
      <c r="AC3" s="203"/>
      <c r="AD3" s="203"/>
      <c r="AE3" s="203"/>
      <c r="AF3" s="203"/>
      <c r="AG3" s="235"/>
      <c r="AH3" s="304" t="s">
        <v>50</v>
      </c>
      <c r="AI3" s="304" t="s">
        <v>51</v>
      </c>
      <c r="AJ3" s="310" t="s">
        <v>52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53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0"/>
      <c r="C4" s="199"/>
      <c r="D4" s="32"/>
      <c r="E4" s="236" t="s">
        <v>54</v>
      </c>
      <c r="F4" s="33" t="s">
        <v>28</v>
      </c>
      <c r="G4" s="237" t="s">
        <v>39</v>
      </c>
      <c r="H4" s="237" t="s">
        <v>42</v>
      </c>
      <c r="I4" s="237" t="s">
        <v>45</v>
      </c>
      <c r="J4" s="237" t="s">
        <v>55</v>
      </c>
      <c r="K4" s="237"/>
      <c r="L4" s="118"/>
      <c r="M4" s="118"/>
      <c r="N4" s="91"/>
      <c r="O4" s="237"/>
      <c r="P4" s="277"/>
      <c r="Q4" s="277"/>
      <c r="R4" s="311"/>
      <c r="S4" s="213"/>
      <c r="T4" s="140"/>
      <c r="U4" s="199"/>
      <c r="V4" s="32"/>
      <c r="W4" s="236" t="s">
        <v>54</v>
      </c>
      <c r="X4" s="33" t="s">
        <v>28</v>
      </c>
      <c r="Y4" s="237" t="s">
        <v>39</v>
      </c>
      <c r="Z4" s="237" t="s">
        <v>42</v>
      </c>
      <c r="AA4" s="237" t="s">
        <v>45</v>
      </c>
      <c r="AB4" s="237" t="s">
        <v>55</v>
      </c>
      <c r="AC4" s="237"/>
      <c r="AD4" s="237"/>
      <c r="AE4" s="237"/>
      <c r="AF4" s="91"/>
      <c r="AG4" s="237"/>
      <c r="AH4" s="277"/>
      <c r="AI4" s="277"/>
      <c r="AJ4" s="311"/>
      <c r="AK4" s="213"/>
      <c r="AL4" s="201"/>
      <c r="AM4" s="90" t="s">
        <v>28</v>
      </c>
      <c r="AN4" s="90" t="s">
        <v>39</v>
      </c>
      <c r="AO4" s="90" t="s">
        <v>42</v>
      </c>
      <c r="AP4" s="90" t="s">
        <v>45</v>
      </c>
      <c r="AQ4" s="164" t="s">
        <v>55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32</v>
      </c>
      <c r="D5" s="26"/>
      <c r="E5" s="125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30.541978380952383</v>
      </c>
      <c r="G5" s="30">
        <f t="shared" si="0"/>
        <v>34.175089714285711</v>
      </c>
      <c r="H5" s="30">
        <f t="shared" si="0"/>
        <v>0.96755116761904758</v>
      </c>
      <c r="I5" s="90">
        <f t="shared" si="0"/>
        <v>0.97329683999999994</v>
      </c>
      <c r="J5" s="90">
        <f t="shared" si="0"/>
        <v>6.3508869333333329E-2</v>
      </c>
      <c r="K5" s="55"/>
      <c r="L5" s="55"/>
      <c r="M5" s="55"/>
      <c r="N5" s="26"/>
      <c r="O5" s="56"/>
      <c r="P5" s="130">
        <f t="shared" ref="P5:Q8" si="1">P16</f>
        <v>21.937000000000001</v>
      </c>
      <c r="Q5" s="151">
        <f t="shared" si="1"/>
        <v>9.875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306"/>
      <c r="U5" s="25" t="s">
        <v>32</v>
      </c>
      <c r="V5" s="26"/>
      <c r="W5" s="126">
        <f>W23</f>
        <v>28276.047999999999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30.906328857142853</v>
      </c>
      <c r="Y5" s="30">
        <f t="shared" si="2"/>
        <v>34.871026714285712</v>
      </c>
      <c r="Z5" s="30">
        <f t="shared" si="2"/>
        <v>0.96771701380952402</v>
      </c>
      <c r="AA5" s="90">
        <f t="shared" si="2"/>
        <v>0.97395939857142844</v>
      </c>
      <c r="AB5" s="90">
        <f t="shared" si="2"/>
        <v>5.5222621571428557E-2</v>
      </c>
      <c r="AC5" s="55"/>
      <c r="AD5" s="55"/>
      <c r="AE5" s="55"/>
      <c r="AF5" s="26"/>
      <c r="AG5" s="238"/>
      <c r="AH5" s="130">
        <f t="shared" ref="AH5:AI8" si="3">AH16</f>
        <v>26.265000000000001</v>
      </c>
      <c r="AI5" s="151">
        <f t="shared" si="3"/>
        <v>9.6560000000000006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-0.1587725136504603</v>
      </c>
      <c r="AN5" s="240">
        <f>bdrate($E5:$E8,G5:G8,$W5:$W8,Y5:Y8)</f>
        <v>-0.12682522463140133</v>
      </c>
      <c r="AO5" s="240">
        <f>bdrate($E5:$E8,H5:H8,$W5:$W8,Z5:Z8)</f>
        <v>-1.1799226709041877E-2</v>
      </c>
      <c r="AP5" s="240">
        <f>bdrate($E5:$E8,I5:I8,$W5:$W8,AA5:AA8)</f>
        <v>-3.2878241949723774E-2</v>
      </c>
      <c r="AQ5" s="241">
        <f>bdrateInverted($E5:$E8,J5:J8,$W5:$W8,AB5:AB8)</f>
        <v>-0.17290929006174705</v>
      </c>
      <c r="AR5" s="242"/>
      <c r="AS5" s="51"/>
      <c r="AT5" s="19" t="s">
        <v>56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4"/>
      <c r="C6" s="27" t="s">
        <v>33</v>
      </c>
      <c r="D6" s="28"/>
      <c r="E6" s="156">
        <f>E24</f>
        <v>41126.480000000003</v>
      </c>
      <c r="F6" s="90">
        <f t="shared" si="0"/>
        <v>33.228850857142866</v>
      </c>
      <c r="G6" s="90">
        <f t="shared" si="0"/>
        <v>36.840509571428569</v>
      </c>
      <c r="H6" s="90">
        <f t="shared" si="0"/>
        <v>0.97986977619047599</v>
      </c>
      <c r="I6" s="90">
        <f t="shared" si="0"/>
        <v>0.98444683619047624</v>
      </c>
      <c r="J6" s="90">
        <f t="shared" si="0"/>
        <v>4.2858485857142858E-2</v>
      </c>
      <c r="K6" s="56"/>
      <c r="L6" s="56"/>
      <c r="M6" s="56"/>
      <c r="N6" s="28"/>
      <c r="O6" s="56"/>
      <c r="P6" s="130">
        <f t="shared" si="1"/>
        <v>22.343</v>
      </c>
      <c r="Q6" s="130">
        <f t="shared" si="1"/>
        <v>9.89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94"/>
      <c r="U6" s="27" t="s">
        <v>33</v>
      </c>
      <c r="V6" s="28"/>
      <c r="W6" s="127">
        <f>W24</f>
        <v>41070.520000000004</v>
      </c>
      <c r="X6" s="90">
        <f t="shared" si="2"/>
        <v>34.294832190476185</v>
      </c>
      <c r="Y6" s="90">
        <f t="shared" si="2"/>
        <v>37.727126857142849</v>
      </c>
      <c r="Z6" s="90">
        <f t="shared" si="2"/>
        <v>0.98001915476190471</v>
      </c>
      <c r="AA6" s="90">
        <f t="shared" si="2"/>
        <v>0.98513399047619032</v>
      </c>
      <c r="AB6" s="90">
        <f t="shared" si="2"/>
        <v>3.5305397714285709E-2</v>
      </c>
      <c r="AC6" s="56"/>
      <c r="AD6" s="56"/>
      <c r="AE6" s="56"/>
      <c r="AF6" s="28"/>
      <c r="AG6" s="238"/>
      <c r="AH6" s="130">
        <f t="shared" si="3"/>
        <v>26.702999999999999</v>
      </c>
      <c r="AI6" s="130">
        <f t="shared" si="3"/>
        <v>9.89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4"/>
      <c r="C7" s="27" t="s">
        <v>34</v>
      </c>
      <c r="D7" s="28"/>
      <c r="E7" s="156">
        <f>E25</f>
        <v>61865.04</v>
      </c>
      <c r="F7" s="90">
        <f t="shared" si="0"/>
        <v>36.326138</v>
      </c>
      <c r="G7" s="90">
        <f t="shared" si="0"/>
        <v>40.399201142857144</v>
      </c>
      <c r="H7" s="90">
        <f t="shared" si="0"/>
        <v>0.98891836142857159</v>
      </c>
      <c r="I7" s="90">
        <f t="shared" si="0"/>
        <v>0.99233596333333352</v>
      </c>
      <c r="J7" s="90">
        <f t="shared" si="0"/>
        <v>2.7275866380952384E-2</v>
      </c>
      <c r="K7" s="56"/>
      <c r="L7" s="56"/>
      <c r="M7" s="56"/>
      <c r="N7" s="28"/>
      <c r="O7" s="56"/>
      <c r="P7" s="130">
        <f t="shared" si="1"/>
        <v>22.670999999999999</v>
      </c>
      <c r="Q7" s="130">
        <f t="shared" si="1"/>
        <v>10.234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94"/>
      <c r="U7" s="27" t="s">
        <v>34</v>
      </c>
      <c r="V7" s="28"/>
      <c r="W7" s="127">
        <f>W25</f>
        <v>61787.448000000004</v>
      </c>
      <c r="X7" s="90">
        <f t="shared" si="2"/>
        <v>38.505670428571428</v>
      </c>
      <c r="Y7" s="90">
        <f t="shared" si="2"/>
        <v>41.801209666666665</v>
      </c>
      <c r="Z7" s="90">
        <f t="shared" si="2"/>
        <v>0.98923608190476187</v>
      </c>
      <c r="AA7" s="90">
        <f t="shared" si="2"/>
        <v>0.99288331380952366</v>
      </c>
      <c r="AB7" s="90">
        <f t="shared" si="2"/>
        <v>1.9383960238095237E-2</v>
      </c>
      <c r="AC7" s="56"/>
      <c r="AD7" s="56"/>
      <c r="AE7" s="56"/>
      <c r="AF7" s="28"/>
      <c r="AG7" s="238"/>
      <c r="AH7" s="130">
        <f t="shared" si="3"/>
        <v>26.780999999999999</v>
      </c>
      <c r="AI7" s="130">
        <f t="shared" si="3"/>
        <v>10.061999999999999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57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4"/>
      <c r="C8" s="27" t="s">
        <v>36</v>
      </c>
      <c r="D8" s="28"/>
      <c r="E8" s="156">
        <f>E26</f>
        <v>90416.760000000009</v>
      </c>
      <c r="F8" s="90">
        <f t="shared" si="0"/>
        <v>39.080388285714292</v>
      </c>
      <c r="G8" s="90">
        <f t="shared" si="0"/>
        <v>43.319599333333336</v>
      </c>
      <c r="H8" s="90">
        <f t="shared" si="0"/>
        <v>0.99346047666666659</v>
      </c>
      <c r="I8" s="90">
        <f t="shared" si="0"/>
        <v>0.99586930666666673</v>
      </c>
      <c r="J8" s="90">
        <f t="shared" si="0"/>
        <v>1.5456564333333332E-2</v>
      </c>
      <c r="K8" s="56"/>
      <c r="L8" s="56"/>
      <c r="M8" s="56"/>
      <c r="N8" s="28"/>
      <c r="O8" s="56"/>
      <c r="P8" s="130">
        <f t="shared" si="1"/>
        <v>22.609000000000002</v>
      </c>
      <c r="Q8" s="130">
        <f t="shared" si="1"/>
        <v>10.468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94"/>
      <c r="U8" s="27" t="s">
        <v>36</v>
      </c>
      <c r="V8" s="28"/>
      <c r="W8" s="127">
        <f>W26</f>
        <v>90327.991999999998</v>
      </c>
      <c r="X8" s="90">
        <f t="shared" si="2"/>
        <v>42.657705095238093</v>
      </c>
      <c r="Y8" s="90">
        <f t="shared" si="2"/>
        <v>45.67518585714285</v>
      </c>
      <c r="Z8" s="90">
        <f t="shared" si="2"/>
        <v>0.99385043714285737</v>
      </c>
      <c r="AA8" s="90">
        <f t="shared" si="2"/>
        <v>0.99651579571428561</v>
      </c>
      <c r="AB8" s="90">
        <f t="shared" si="2"/>
        <v>8.8245419999999995E-3</v>
      </c>
      <c r="AC8" s="56"/>
      <c r="AD8" s="56"/>
      <c r="AE8" s="56"/>
      <c r="AF8" s="28"/>
      <c r="AG8" s="238"/>
      <c r="AH8" s="130">
        <f t="shared" si="3"/>
        <v>27.155999999999999</v>
      </c>
      <c r="AI8" s="130">
        <f t="shared" si="3"/>
        <v>10.031000000000001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94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58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22.388123187652123</v>
      </c>
      <c r="Q10" s="154">
        <f>GEOMEAN(Q5:Q8)</f>
        <v>10.11371312258621</v>
      </c>
      <c r="R10" s="134" t="e">
        <f>AVERAGE(R5:R8)</f>
        <v>#DIV/0!</v>
      </c>
      <c r="S10" s="213"/>
      <c r="T10" s="153" t="s">
        <v>58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26.724372255236403</v>
      </c>
      <c r="AI10" s="154">
        <f>GEOMEAN(AI5:AI8)</f>
        <v>9.9084454560865538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raht-kFractionBits:20 ]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5"/>
      <c r="C14" s="101"/>
      <c r="D14" s="101"/>
      <c r="E14" s="250" t="s">
        <v>59</v>
      </c>
      <c r="F14" s="135" t="s">
        <v>60</v>
      </c>
      <c r="G14" s="135" t="s">
        <v>61</v>
      </c>
      <c r="H14" s="135" t="s">
        <v>62</v>
      </c>
      <c r="I14" s="135" t="s">
        <v>63</v>
      </c>
      <c r="J14" s="135" t="s">
        <v>64</v>
      </c>
      <c r="K14" s="135" t="s">
        <v>65</v>
      </c>
      <c r="L14" s="135" t="s">
        <v>66</v>
      </c>
      <c r="M14" s="102" t="s">
        <v>67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59</v>
      </c>
      <c r="X14" s="135" t="s">
        <v>60</v>
      </c>
      <c r="Y14" s="135" t="s">
        <v>61</v>
      </c>
      <c r="Z14" s="135" t="s">
        <v>62</v>
      </c>
      <c r="AA14" s="135" t="s">
        <v>63</v>
      </c>
      <c r="AB14" s="135" t="s">
        <v>64</v>
      </c>
      <c r="AC14" s="135" t="s">
        <v>65</v>
      </c>
      <c r="AD14" s="135" t="s">
        <v>66</v>
      </c>
      <c r="AE14" s="102" t="s">
        <v>67</v>
      </c>
      <c r="AF14" s="102"/>
      <c r="AG14" s="251"/>
      <c r="AH14" s="102"/>
      <c r="AI14" s="103"/>
      <c r="AJ14" s="104"/>
      <c r="AK14" s="199"/>
      <c r="AL14" s="199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54</v>
      </c>
      <c r="F15" s="236" t="s">
        <v>54</v>
      </c>
      <c r="G15" s="236" t="s">
        <v>54</v>
      </c>
      <c r="H15" s="236" t="s">
        <v>54</v>
      </c>
      <c r="I15" s="236" t="s">
        <v>54</v>
      </c>
      <c r="J15" s="236" t="s">
        <v>54</v>
      </c>
      <c r="K15" s="236" t="s">
        <v>54</v>
      </c>
      <c r="L15" s="236" t="s">
        <v>54</v>
      </c>
      <c r="M15" s="236" t="s">
        <v>54</v>
      </c>
      <c r="N15" s="33"/>
      <c r="O15" s="237"/>
      <c r="P15" s="204" t="s">
        <v>50</v>
      </c>
      <c r="Q15" s="204" t="s">
        <v>51</v>
      </c>
      <c r="R15" s="34"/>
      <c r="S15" s="213"/>
      <c r="T15" s="148"/>
      <c r="U15" s="32"/>
      <c r="V15" s="32"/>
      <c r="W15" s="236" t="s">
        <v>54</v>
      </c>
      <c r="X15" s="236" t="s">
        <v>54</v>
      </c>
      <c r="Y15" s="236" t="s">
        <v>54</v>
      </c>
      <c r="Z15" s="236" t="s">
        <v>54</v>
      </c>
      <c r="AA15" s="236" t="s">
        <v>54</v>
      </c>
      <c r="AB15" s="236" t="s">
        <v>54</v>
      </c>
      <c r="AC15" s="236" t="s">
        <v>54</v>
      </c>
      <c r="AD15" s="236" t="s">
        <v>54</v>
      </c>
      <c r="AE15" s="236" t="s">
        <v>54</v>
      </c>
      <c r="AF15" s="33"/>
      <c r="AG15" s="237"/>
      <c r="AH15" s="204" t="s">
        <v>50</v>
      </c>
      <c r="AI15" s="204" t="s">
        <v>51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7"/>
      <c r="C16" s="25" t="s">
        <v>32</v>
      </c>
      <c r="D16" s="26"/>
      <c r="E16" s="128">
        <v>4688.8959999999997</v>
      </c>
      <c r="F16" s="166">
        <v>6056.2079999999996</v>
      </c>
      <c r="G16" s="166">
        <v>1130.7760000000001</v>
      </c>
      <c r="H16" s="166">
        <v>388.36</v>
      </c>
      <c r="I16" s="166">
        <v>167.80799999999999</v>
      </c>
      <c r="J16" s="166">
        <v>8771.848</v>
      </c>
      <c r="K16" s="60">
        <v>5224.8</v>
      </c>
      <c r="L16" s="60">
        <v>1888.152</v>
      </c>
      <c r="M16" s="60">
        <v>7.8879999999999999</v>
      </c>
      <c r="N16" s="55"/>
      <c r="O16" s="252"/>
      <c r="P16" s="129">
        <v>21.937000000000001</v>
      </c>
      <c r="Q16" s="129">
        <v>9.875</v>
      </c>
      <c r="R16" s="142"/>
      <c r="S16" s="213"/>
      <c r="T16" s="307"/>
      <c r="U16" s="25" t="s">
        <v>32</v>
      </c>
      <c r="V16" s="26"/>
      <c r="W16" s="128">
        <v>4688.8959999999997</v>
      </c>
      <c r="X16" s="166">
        <v>6016.12</v>
      </c>
      <c r="Y16" s="166">
        <v>1130.1679999999999</v>
      </c>
      <c r="Z16" s="166">
        <v>388.17599999999999</v>
      </c>
      <c r="AA16" s="166">
        <v>168.10400000000001</v>
      </c>
      <c r="AB16" s="166">
        <v>8771.8320000000003</v>
      </c>
      <c r="AC16" s="60">
        <v>5224.5519999999997</v>
      </c>
      <c r="AD16" s="60">
        <v>1888.2</v>
      </c>
      <c r="AE16" s="60">
        <v>7.8879999999999999</v>
      </c>
      <c r="AF16" s="55"/>
      <c r="AG16" s="252"/>
      <c r="AH16" s="129">
        <v>26.265000000000001</v>
      </c>
      <c r="AI16" s="129">
        <v>9.6560000000000006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4"/>
      <c r="C17" s="27" t="s">
        <v>33</v>
      </c>
      <c r="D17" s="28"/>
      <c r="E17" s="143">
        <v>4688.8959999999997</v>
      </c>
      <c r="F17" s="167">
        <v>7941.5919999999996</v>
      </c>
      <c r="G17" s="167">
        <v>4043.28</v>
      </c>
      <c r="H17" s="167">
        <v>2044.9680000000001</v>
      </c>
      <c r="I17" s="167">
        <v>1498.336</v>
      </c>
      <c r="J17" s="167">
        <v>11323.12</v>
      </c>
      <c r="K17" s="62">
        <v>7088.4719999999998</v>
      </c>
      <c r="L17" s="62">
        <v>2497.8159999999998</v>
      </c>
      <c r="M17" s="62">
        <v>7.88</v>
      </c>
      <c r="N17" s="56"/>
      <c r="O17" s="238"/>
      <c r="P17" s="144">
        <v>22.343</v>
      </c>
      <c r="Q17" s="144">
        <v>9.89</v>
      </c>
      <c r="R17" s="145"/>
      <c r="S17" s="213"/>
      <c r="T17" s="294"/>
      <c r="U17" s="27" t="s">
        <v>33</v>
      </c>
      <c r="V17" s="28"/>
      <c r="W17" s="143">
        <v>4688.8959999999997</v>
      </c>
      <c r="X17" s="167">
        <v>7890.52</v>
      </c>
      <c r="Y17" s="167">
        <v>4041.48</v>
      </c>
      <c r="Z17" s="167">
        <v>2043.752</v>
      </c>
      <c r="AA17" s="167">
        <v>1497.144</v>
      </c>
      <c r="AB17" s="167">
        <v>11322.791999999999</v>
      </c>
      <c r="AC17" s="62">
        <v>7088.1360000000004</v>
      </c>
      <c r="AD17" s="62">
        <v>2497.8000000000002</v>
      </c>
      <c r="AE17" s="62">
        <v>7.88</v>
      </c>
      <c r="AF17" s="56"/>
      <c r="AG17" s="238"/>
      <c r="AH17" s="144">
        <v>26.702999999999999</v>
      </c>
      <c r="AI17" s="144">
        <v>9.89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4"/>
      <c r="C18" s="27" t="s">
        <v>34</v>
      </c>
      <c r="D18" s="28"/>
      <c r="E18" s="143">
        <v>4688.8959999999997</v>
      </c>
      <c r="F18" s="167">
        <v>9902.32</v>
      </c>
      <c r="G18" s="167">
        <v>8648.4</v>
      </c>
      <c r="H18" s="167">
        <v>6395.5360000000001</v>
      </c>
      <c r="I18" s="167">
        <v>6107.9359999999997</v>
      </c>
      <c r="J18" s="167">
        <v>13961.536</v>
      </c>
      <c r="K18" s="62">
        <v>9035.2880000000005</v>
      </c>
      <c r="L18" s="62">
        <v>3125.1280000000002</v>
      </c>
      <c r="M18" s="62">
        <v>7.8639999999999999</v>
      </c>
      <c r="N18" s="56"/>
      <c r="O18" s="238"/>
      <c r="P18" s="144">
        <v>22.670999999999999</v>
      </c>
      <c r="Q18" s="144">
        <v>10.234</v>
      </c>
      <c r="R18" s="145"/>
      <c r="S18" s="213"/>
      <c r="T18" s="294"/>
      <c r="U18" s="27" t="s">
        <v>34</v>
      </c>
      <c r="V18" s="28"/>
      <c r="W18" s="143">
        <v>4688.8959999999997</v>
      </c>
      <c r="X18" s="167">
        <v>9838.64</v>
      </c>
      <c r="Y18" s="167">
        <v>8644.6479999999992</v>
      </c>
      <c r="Z18" s="167">
        <v>6390.0559999999996</v>
      </c>
      <c r="AA18" s="167">
        <v>6103.6480000000001</v>
      </c>
      <c r="AB18" s="167">
        <v>13961.464</v>
      </c>
      <c r="AC18" s="62">
        <v>9034.9359999999997</v>
      </c>
      <c r="AD18" s="62">
        <v>3125.16</v>
      </c>
      <c r="AE18" s="62">
        <v>7.8639999999999999</v>
      </c>
      <c r="AF18" s="56"/>
      <c r="AG18" s="238"/>
      <c r="AH18" s="144">
        <v>26.780999999999999</v>
      </c>
      <c r="AI18" s="144">
        <v>10.061999999999999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4"/>
      <c r="C19" s="27" t="s">
        <v>36</v>
      </c>
      <c r="D19" s="28"/>
      <c r="E19" s="143">
        <v>4688.8959999999997</v>
      </c>
      <c r="F19" s="167">
        <v>11776.415999999999</v>
      </c>
      <c r="G19" s="167">
        <v>13866.175999999999</v>
      </c>
      <c r="H19" s="167">
        <v>13459.6</v>
      </c>
      <c r="I19" s="167">
        <v>15053.32</v>
      </c>
      <c r="J19" s="167">
        <v>16708.376</v>
      </c>
      <c r="K19" s="62">
        <v>11084.592000000001</v>
      </c>
      <c r="L19" s="62">
        <v>3779.384</v>
      </c>
      <c r="M19" s="62">
        <v>7.7359999999999998</v>
      </c>
      <c r="N19" s="56"/>
      <c r="O19" s="238"/>
      <c r="P19" s="144">
        <v>22.609000000000002</v>
      </c>
      <c r="Q19" s="144">
        <v>10.468</v>
      </c>
      <c r="R19" s="145"/>
      <c r="S19" s="213"/>
      <c r="T19" s="294"/>
      <c r="U19" s="27" t="s">
        <v>36</v>
      </c>
      <c r="V19" s="28"/>
      <c r="W19" s="143">
        <v>4688.8959999999997</v>
      </c>
      <c r="X19" s="167">
        <v>11705.24</v>
      </c>
      <c r="Y19" s="167">
        <v>13864.312</v>
      </c>
      <c r="Z19" s="167">
        <v>13451.6</v>
      </c>
      <c r="AA19" s="167">
        <v>15045.415999999999</v>
      </c>
      <c r="AB19" s="167">
        <v>16708.736000000001</v>
      </c>
      <c r="AC19" s="62">
        <v>11084.584000000001</v>
      </c>
      <c r="AD19" s="62">
        <v>3779.2080000000001</v>
      </c>
      <c r="AE19" s="62">
        <v>7.7359999999999998</v>
      </c>
      <c r="AF19" s="56"/>
      <c r="AG19" s="238"/>
      <c r="AH19" s="144">
        <v>27.155999999999999</v>
      </c>
      <c r="AI19" s="144">
        <v>10.031000000000001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4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94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1"/>
      <c r="C21" s="93"/>
      <c r="D21" s="93"/>
      <c r="E21" s="234" t="s">
        <v>30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1"/>
      <c r="U21" s="93"/>
      <c r="V21" s="93"/>
      <c r="W21" s="254" t="s">
        <v>30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36" t="s">
        <v>54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2"/>
      <c r="U22" s="32"/>
      <c r="V22" s="32"/>
      <c r="W22" s="255" t="s">
        <v>54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x14ac:dyDescent="0.15">
      <c r="B23" s="305"/>
      <c r="C23" s="25" t="s">
        <v>32</v>
      </c>
      <c r="D23" s="26"/>
      <c r="E23" s="127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305"/>
      <c r="U23" s="25" t="s">
        <v>32</v>
      </c>
      <c r="V23" s="26"/>
      <c r="W23" s="127">
        <f>SUM(W16:AD16)</f>
        <v>28276.047999999999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4"/>
      <c r="C24" s="27" t="s">
        <v>33</v>
      </c>
      <c r="D24" s="28"/>
      <c r="E24" s="127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94"/>
      <c r="U24" s="27" t="s">
        <v>33</v>
      </c>
      <c r="V24" s="28"/>
      <c r="W24" s="127">
        <f>SUM(W17:AD17)</f>
        <v>41070.520000000004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4"/>
      <c r="C25" s="27" t="s">
        <v>34</v>
      </c>
      <c r="D25" s="28"/>
      <c r="E25" s="127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94"/>
      <c r="U25" s="27" t="s">
        <v>34</v>
      </c>
      <c r="V25" s="28"/>
      <c r="W25" s="127">
        <f>SUM(W18:AD18)</f>
        <v>61787.448000000004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4"/>
      <c r="C26" s="27" t="s">
        <v>36</v>
      </c>
      <c r="D26" s="28"/>
      <c r="E26" s="127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94"/>
      <c r="U26" s="27" t="s">
        <v>36</v>
      </c>
      <c r="V26" s="28"/>
      <c r="W26" s="127">
        <f>SUM(W19:AD19)</f>
        <v>90327.991999999998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5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95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3"/>
      <c r="T31" s="21"/>
      <c r="U31" s="297" t="str">
        <f>CONCATENATE("View Synthesis [ ",'Summary (auto)'!$C$4," ]")</f>
        <v>View Synthesis [ raht-kFractionBits:20 ]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199"/>
      <c r="AL31" s="199"/>
      <c r="AM31" s="309" t="s">
        <v>68</v>
      </c>
      <c r="AN31" s="283"/>
      <c r="AO31" s="283"/>
      <c r="AP31" s="283"/>
      <c r="AQ31" s="152"/>
      <c r="AR31" s="199"/>
      <c r="AS31" s="199"/>
      <c r="AT31" s="199"/>
    </row>
    <row r="32" spans="2:56" ht="13.5" customHeight="1" thickBot="1" x14ac:dyDescent="0.2">
      <c r="B32" s="24" t="s">
        <v>69</v>
      </c>
      <c r="C32" s="94"/>
      <c r="D32" s="94"/>
      <c r="E32" s="213"/>
      <c r="F32" s="22" t="s">
        <v>28</v>
      </c>
      <c r="G32" s="22" t="s">
        <v>39</v>
      </c>
      <c r="H32" s="22" t="s">
        <v>42</v>
      </c>
      <c r="I32" s="22" t="s">
        <v>45</v>
      </c>
      <c r="J32" s="22" t="s">
        <v>55</v>
      </c>
      <c r="K32" s="22"/>
      <c r="L32" s="118"/>
      <c r="M32" s="118"/>
      <c r="N32" s="22"/>
      <c r="O32" s="256"/>
      <c r="P32" s="22"/>
      <c r="Q32" s="22"/>
      <c r="R32" s="23" t="s">
        <v>52</v>
      </c>
      <c r="S32" s="213"/>
      <c r="T32" s="24" t="s">
        <v>69</v>
      </c>
      <c r="U32" s="94"/>
      <c r="V32" s="94"/>
      <c r="W32" s="213"/>
      <c r="X32" s="22" t="s">
        <v>28</v>
      </c>
      <c r="Y32" s="22" t="s">
        <v>39</v>
      </c>
      <c r="Z32" s="22" t="s">
        <v>42</v>
      </c>
      <c r="AA32" s="22" t="s">
        <v>45</v>
      </c>
      <c r="AB32" s="22" t="s">
        <v>55</v>
      </c>
      <c r="AC32" s="22"/>
      <c r="AD32" s="213"/>
      <c r="AE32" s="213"/>
      <c r="AF32" s="22"/>
      <c r="AG32" s="256"/>
      <c r="AH32" s="22"/>
      <c r="AI32" s="22"/>
      <c r="AJ32" s="23" t="s">
        <v>52</v>
      </c>
      <c r="AK32" s="199"/>
      <c r="AL32" s="24" t="s">
        <v>69</v>
      </c>
      <c r="AM32" s="98" t="s">
        <v>28</v>
      </c>
      <c r="AN32" s="30" t="s">
        <v>39</v>
      </c>
      <c r="AO32" s="30" t="s">
        <v>42</v>
      </c>
      <c r="AP32" s="30" t="s">
        <v>45</v>
      </c>
      <c r="AQ32" s="97" t="s">
        <v>55</v>
      </c>
      <c r="AR32" s="90"/>
      <c r="AS32" s="249"/>
      <c r="AT32" s="90"/>
    </row>
    <row r="33" spans="2:52" x14ac:dyDescent="0.15">
      <c r="B33" s="296" t="s">
        <v>70</v>
      </c>
      <c r="C33" s="25" t="s">
        <v>32</v>
      </c>
      <c r="D33" s="39"/>
      <c r="E33" s="55"/>
      <c r="F33" s="96">
        <v>28.818746999999998</v>
      </c>
      <c r="G33" s="96">
        <v>32.200892000000003</v>
      </c>
      <c r="H33" s="96">
        <v>0.96068324000000005</v>
      </c>
      <c r="I33" s="60">
        <v>0.96661253000000003</v>
      </c>
      <c r="J33" s="60">
        <v>7.4615849999999997E-2</v>
      </c>
      <c r="K33" s="61"/>
      <c r="L33" s="257"/>
      <c r="M33" s="257"/>
      <c r="N33" s="55"/>
      <c r="O33" s="26"/>
      <c r="P33" s="55"/>
      <c r="Q33" s="26"/>
      <c r="R33" s="131"/>
      <c r="S33" s="213"/>
      <c r="T33" s="296" t="s">
        <v>70</v>
      </c>
      <c r="U33" s="25" t="s">
        <v>32</v>
      </c>
      <c r="V33" s="39"/>
      <c r="W33" s="55"/>
      <c r="X33" s="96">
        <v>29.280221999999998</v>
      </c>
      <c r="Y33" s="96">
        <v>33.233029999999999</v>
      </c>
      <c r="Z33" s="96">
        <v>0.96085880999999995</v>
      </c>
      <c r="AA33" s="60">
        <v>0.96745238</v>
      </c>
      <c r="AB33" s="60">
        <v>5.7256429999999997E-2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6" t="s">
        <v>70</v>
      </c>
      <c r="AM33" s="119">
        <f t="shared" ref="AM33:AM96" si="4">IF(OR(X33="",F33=""),"",X33-F33)</f>
        <v>0.46147500000000008</v>
      </c>
      <c r="AN33" s="95">
        <f t="shared" ref="AN33:AN96" si="5">IF(OR(Y33="",G33=""),"",Y33-G33)</f>
        <v>1.0321379999999962</v>
      </c>
      <c r="AO33" s="95">
        <f t="shared" ref="AO33:AO96" si="6">IF(OR(Z33="",H33=""),"",Z33-H33)</f>
        <v>1.7556999999990275E-4</v>
      </c>
      <c r="AP33" s="95">
        <f t="shared" ref="AP33:AP96" si="7">IF(OR(AA33="",I33=""),"",AA33-I33)</f>
        <v>8.3984999999997534E-4</v>
      </c>
      <c r="AQ33" s="120">
        <f t="shared" ref="AQ33:AQ96" si="8">IF(OR(AB33="",J33=""),"",AB33-J33)</f>
        <v>-1.735942E-2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33</v>
      </c>
      <c r="D34" s="186"/>
      <c r="E34" s="56"/>
      <c r="F34" s="187">
        <v>31.583364</v>
      </c>
      <c r="G34" s="187">
        <v>35.219310999999998</v>
      </c>
      <c r="H34" s="187">
        <v>0.97632472999999997</v>
      </c>
      <c r="I34" s="62">
        <v>0.98005175</v>
      </c>
      <c r="J34" s="62">
        <v>4.9486235000000003E-2</v>
      </c>
      <c r="K34" s="188"/>
      <c r="L34" s="258"/>
      <c r="M34" s="258"/>
      <c r="N34" s="56"/>
      <c r="O34" s="28"/>
      <c r="P34" s="56"/>
      <c r="Q34" s="28"/>
      <c r="R34" s="132"/>
      <c r="S34" s="213"/>
      <c r="T34" s="294"/>
      <c r="U34" s="27" t="s">
        <v>33</v>
      </c>
      <c r="V34" s="186"/>
      <c r="W34" s="56"/>
      <c r="X34" s="187">
        <v>33.117477999999998</v>
      </c>
      <c r="Y34" s="187">
        <v>36.502006999999999</v>
      </c>
      <c r="Z34" s="187">
        <v>0.97672873000000004</v>
      </c>
      <c r="AA34" s="62">
        <v>0.98127509000000002</v>
      </c>
      <c r="AB34" s="62">
        <v>3.6262177E-2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4"/>
      <c r="AM34" s="86">
        <f t="shared" si="4"/>
        <v>1.5341139999999989</v>
      </c>
      <c r="AN34" s="121">
        <f t="shared" si="5"/>
        <v>1.2826960000000014</v>
      </c>
      <c r="AO34" s="121">
        <f t="shared" si="6"/>
        <v>4.0400000000007097E-4</v>
      </c>
      <c r="AP34" s="121">
        <f t="shared" si="7"/>
        <v>1.2233400000000172E-3</v>
      </c>
      <c r="AQ34" s="87">
        <f t="shared" si="8"/>
        <v>-1.3224058000000004E-2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34</v>
      </c>
      <c r="D35" s="186"/>
      <c r="E35" s="56"/>
      <c r="F35" s="187">
        <v>34.495553000000001</v>
      </c>
      <c r="G35" s="187">
        <v>39.007229000000002</v>
      </c>
      <c r="H35" s="187">
        <v>0.98793613000000002</v>
      </c>
      <c r="I35" s="62">
        <v>0.99126462999999998</v>
      </c>
      <c r="J35" s="62">
        <v>3.3062264000000001E-2</v>
      </c>
      <c r="K35" s="188"/>
      <c r="L35" s="258"/>
      <c r="M35" s="258"/>
      <c r="N35" s="56"/>
      <c r="O35" s="28"/>
      <c r="P35" s="56"/>
      <c r="Q35" s="28"/>
      <c r="R35" s="132"/>
      <c r="S35" s="213"/>
      <c r="T35" s="294"/>
      <c r="U35" s="27" t="s">
        <v>34</v>
      </c>
      <c r="V35" s="186"/>
      <c r="W35" s="56"/>
      <c r="X35" s="187">
        <v>37.941029</v>
      </c>
      <c r="Y35" s="187">
        <v>41.21611</v>
      </c>
      <c r="Z35" s="187">
        <v>0.98838342000000001</v>
      </c>
      <c r="AA35" s="62">
        <v>0.99191344000000004</v>
      </c>
      <c r="AB35" s="62">
        <v>1.9442322000000001E-2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4"/>
      <c r="AM35" s="86">
        <f t="shared" si="4"/>
        <v>3.4454759999999993</v>
      </c>
      <c r="AN35" s="121">
        <f t="shared" si="5"/>
        <v>2.2088809999999981</v>
      </c>
      <c r="AO35" s="121">
        <f t="shared" si="6"/>
        <v>4.4728999999998909E-4</v>
      </c>
      <c r="AP35" s="121">
        <f t="shared" si="7"/>
        <v>6.4881000000005518E-4</v>
      </c>
      <c r="AQ35" s="87">
        <f t="shared" si="8"/>
        <v>-1.3619941999999999E-2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36</v>
      </c>
      <c r="D36" s="186"/>
      <c r="E36" s="56"/>
      <c r="F36" s="187">
        <v>37.158614</v>
      </c>
      <c r="G36" s="187">
        <v>41.629274000000002</v>
      </c>
      <c r="H36" s="187">
        <v>0.99306117999999999</v>
      </c>
      <c r="I36" s="62">
        <v>0.99534520999999998</v>
      </c>
      <c r="J36" s="62">
        <v>1.8377432999999999E-2</v>
      </c>
      <c r="K36" s="188"/>
      <c r="L36" s="258"/>
      <c r="M36" s="258"/>
      <c r="N36" s="56"/>
      <c r="O36" s="28"/>
      <c r="P36" s="56"/>
      <c r="Q36" s="28"/>
      <c r="R36" s="132"/>
      <c r="S36" s="213"/>
      <c r="T36" s="294"/>
      <c r="U36" s="27" t="s">
        <v>36</v>
      </c>
      <c r="V36" s="186"/>
      <c r="W36" s="56"/>
      <c r="X36" s="187">
        <v>42.042155999999999</v>
      </c>
      <c r="Y36" s="187">
        <v>45.090392999999999</v>
      </c>
      <c r="Z36" s="187">
        <v>0.99365970999999997</v>
      </c>
      <c r="AA36" s="62">
        <v>0.99614687999999996</v>
      </c>
      <c r="AB36" s="62">
        <v>8.3035550000000007E-3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4"/>
      <c r="AM36" s="86">
        <f t="shared" si="4"/>
        <v>4.8835419999999985</v>
      </c>
      <c r="AN36" s="121">
        <f t="shared" si="5"/>
        <v>3.4611189999999965</v>
      </c>
      <c r="AO36" s="121">
        <f t="shared" si="6"/>
        <v>5.9852999999998602E-4</v>
      </c>
      <c r="AP36" s="121">
        <f t="shared" si="7"/>
        <v>8.0166999999997657E-4</v>
      </c>
      <c r="AQ36" s="87">
        <f t="shared" si="8"/>
        <v>-1.0073877999999998E-2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94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4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71</v>
      </c>
      <c r="C38" s="25" t="s">
        <v>32</v>
      </c>
      <c r="D38" s="39"/>
      <c r="E38" s="55"/>
      <c r="F38" s="96">
        <v>29.084140000000001</v>
      </c>
      <c r="G38" s="96">
        <v>32.853051000000001</v>
      </c>
      <c r="H38" s="96">
        <v>0.96232108000000005</v>
      </c>
      <c r="I38" s="60">
        <v>0.96624730999999997</v>
      </c>
      <c r="J38" s="60">
        <v>6.5691169999999993E-2</v>
      </c>
      <c r="K38" s="61"/>
      <c r="L38" s="257"/>
      <c r="M38" s="257"/>
      <c r="N38" s="55"/>
      <c r="O38" s="26"/>
      <c r="P38" s="55"/>
      <c r="Q38" s="26"/>
      <c r="R38" s="131"/>
      <c r="S38" s="213"/>
      <c r="T38" s="296" t="s">
        <v>71</v>
      </c>
      <c r="U38" s="25" t="s">
        <v>32</v>
      </c>
      <c r="V38" s="39"/>
      <c r="W38" s="55"/>
      <c r="X38" s="96">
        <v>29.625442</v>
      </c>
      <c r="Y38" s="96">
        <v>33.789254</v>
      </c>
      <c r="Z38" s="96">
        <v>0.96257402000000003</v>
      </c>
      <c r="AA38" s="60">
        <v>0.96745113000000005</v>
      </c>
      <c r="AB38" s="60">
        <v>5.3095490000000002E-2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6" t="s">
        <v>71</v>
      </c>
      <c r="AM38" s="119">
        <f t="shared" si="4"/>
        <v>0.54130199999999817</v>
      </c>
      <c r="AN38" s="95">
        <f t="shared" si="5"/>
        <v>0.93620299999999901</v>
      </c>
      <c r="AO38" s="95">
        <f t="shared" si="6"/>
        <v>2.5293999999997929E-4</v>
      </c>
      <c r="AP38" s="95">
        <f t="shared" si="7"/>
        <v>1.2038200000000776E-3</v>
      </c>
      <c r="AQ38" s="120">
        <f t="shared" si="8"/>
        <v>-1.2595679999999991E-2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33</v>
      </c>
      <c r="D39" s="186"/>
      <c r="E39" s="56"/>
      <c r="F39" s="187">
        <v>31.739260999999999</v>
      </c>
      <c r="G39" s="187">
        <v>35.525033000000001</v>
      </c>
      <c r="H39" s="187">
        <v>0.97729938999999999</v>
      </c>
      <c r="I39" s="62">
        <v>0.98002224000000004</v>
      </c>
      <c r="J39" s="62">
        <v>4.3748860000000001E-2</v>
      </c>
      <c r="K39" s="188"/>
      <c r="L39" s="258"/>
      <c r="M39" s="258"/>
      <c r="N39" s="56"/>
      <c r="O39" s="28"/>
      <c r="P39" s="56"/>
      <c r="Q39" s="28"/>
      <c r="R39" s="132"/>
      <c r="S39" s="213"/>
      <c r="T39" s="294"/>
      <c r="U39" s="27" t="s">
        <v>33</v>
      </c>
      <c r="V39" s="186"/>
      <c r="W39" s="56"/>
      <c r="X39" s="187">
        <v>33.276631999999999</v>
      </c>
      <c r="Y39" s="187">
        <v>36.694564</v>
      </c>
      <c r="Z39" s="187">
        <v>0.97756969999999999</v>
      </c>
      <c r="AA39" s="62">
        <v>0.98121959000000003</v>
      </c>
      <c r="AB39" s="62">
        <v>3.403904E-2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4"/>
      <c r="AM39" s="86">
        <f t="shared" si="4"/>
        <v>1.5373710000000003</v>
      </c>
      <c r="AN39" s="121">
        <f t="shared" si="5"/>
        <v>1.1695309999999992</v>
      </c>
      <c r="AO39" s="121">
        <f t="shared" si="6"/>
        <v>2.7030999999999583E-4</v>
      </c>
      <c r="AP39" s="121">
        <f t="shared" si="7"/>
        <v>1.1973499999999859E-3</v>
      </c>
      <c r="AQ39" s="87">
        <f t="shared" si="8"/>
        <v>-9.709820000000001E-3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34</v>
      </c>
      <c r="D40" s="186"/>
      <c r="E40" s="56"/>
      <c r="F40" s="187">
        <v>35.538941000000001</v>
      </c>
      <c r="G40" s="187">
        <v>39.660981</v>
      </c>
      <c r="H40" s="187">
        <v>0.98827408000000005</v>
      </c>
      <c r="I40" s="62">
        <v>0.99129193999999998</v>
      </c>
      <c r="J40" s="62">
        <v>2.6661714999999999E-2</v>
      </c>
      <c r="K40" s="188"/>
      <c r="L40" s="258"/>
      <c r="M40" s="258"/>
      <c r="N40" s="56"/>
      <c r="O40" s="28"/>
      <c r="P40" s="56"/>
      <c r="Q40" s="28"/>
      <c r="R40" s="132"/>
      <c r="S40" s="213"/>
      <c r="T40" s="294"/>
      <c r="U40" s="27" t="s">
        <v>34</v>
      </c>
      <c r="V40" s="186"/>
      <c r="W40" s="56"/>
      <c r="X40" s="187">
        <v>37.912714999999999</v>
      </c>
      <c r="Y40" s="187">
        <v>41.199032000000003</v>
      </c>
      <c r="Z40" s="187">
        <v>0.98869373000000005</v>
      </c>
      <c r="AA40" s="62">
        <v>0.99194179999999998</v>
      </c>
      <c r="AB40" s="62">
        <v>1.8793312999999999E-2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4"/>
      <c r="AM40" s="86">
        <f t="shared" si="4"/>
        <v>2.3737739999999974</v>
      </c>
      <c r="AN40" s="121">
        <f t="shared" si="5"/>
        <v>1.5380510000000029</v>
      </c>
      <c r="AO40" s="121">
        <f t="shared" si="6"/>
        <v>4.1964999999999364E-4</v>
      </c>
      <c r="AP40" s="121">
        <f t="shared" si="7"/>
        <v>6.498600000000021E-4</v>
      </c>
      <c r="AQ40" s="87">
        <f t="shared" si="8"/>
        <v>-7.868402E-3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36</v>
      </c>
      <c r="D41" s="186"/>
      <c r="E41" s="56"/>
      <c r="F41" s="187">
        <v>37.375146999999998</v>
      </c>
      <c r="G41" s="187">
        <v>41.750042000000001</v>
      </c>
      <c r="H41" s="187">
        <v>0.99319710999999999</v>
      </c>
      <c r="I41" s="62">
        <v>0.99542768000000004</v>
      </c>
      <c r="J41" s="62">
        <v>1.7905933999999998E-2</v>
      </c>
      <c r="K41" s="188"/>
      <c r="L41" s="258"/>
      <c r="M41" s="258"/>
      <c r="N41" s="56"/>
      <c r="O41" s="28"/>
      <c r="P41" s="56"/>
      <c r="Q41" s="28"/>
      <c r="R41" s="132"/>
      <c r="S41" s="213"/>
      <c r="T41" s="294"/>
      <c r="U41" s="27" t="s">
        <v>36</v>
      </c>
      <c r="V41" s="186"/>
      <c r="W41" s="56"/>
      <c r="X41" s="187">
        <v>42.041876999999999</v>
      </c>
      <c r="Y41" s="187">
        <v>45.076497000000003</v>
      </c>
      <c r="Z41" s="187">
        <v>0.99375729999999995</v>
      </c>
      <c r="AA41" s="62">
        <v>0.99620423000000002</v>
      </c>
      <c r="AB41" s="62">
        <v>8.2528770000000005E-3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4"/>
      <c r="AM41" s="86">
        <f t="shared" si="4"/>
        <v>4.6667300000000012</v>
      </c>
      <c r="AN41" s="121">
        <f t="shared" si="5"/>
        <v>3.3264550000000028</v>
      </c>
      <c r="AO41" s="121">
        <f t="shared" si="6"/>
        <v>5.6018999999996044E-4</v>
      </c>
      <c r="AP41" s="121">
        <f t="shared" si="7"/>
        <v>7.7654999999998697E-4</v>
      </c>
      <c r="AQ41" s="87">
        <f t="shared" si="8"/>
        <v>-9.6530569999999979E-3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94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4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72</v>
      </c>
      <c r="C43" s="25" t="s">
        <v>32</v>
      </c>
      <c r="D43" s="39"/>
      <c r="E43" s="55"/>
      <c r="F43" s="96">
        <v>29.259215999999999</v>
      </c>
      <c r="G43" s="96">
        <v>33.006571000000001</v>
      </c>
      <c r="H43" s="96">
        <v>0.96376516999999995</v>
      </c>
      <c r="I43" s="60">
        <v>0.96816756000000004</v>
      </c>
      <c r="J43" s="60">
        <v>6.7913959999999995E-2</v>
      </c>
      <c r="K43" s="61"/>
      <c r="L43" s="257"/>
      <c r="M43" s="257"/>
      <c r="N43" s="55"/>
      <c r="O43" s="26"/>
      <c r="P43" s="55"/>
      <c r="Q43" s="26"/>
      <c r="R43" s="131"/>
      <c r="S43" s="213"/>
      <c r="T43" s="296" t="s">
        <v>72</v>
      </c>
      <c r="U43" s="25" t="s">
        <v>32</v>
      </c>
      <c r="V43" s="39"/>
      <c r="W43" s="55"/>
      <c r="X43" s="96">
        <v>30.009143000000002</v>
      </c>
      <c r="Y43" s="96">
        <v>33.726346999999997</v>
      </c>
      <c r="Z43" s="96">
        <v>0.96427326000000002</v>
      </c>
      <c r="AA43" s="60">
        <v>0.96934489999999995</v>
      </c>
      <c r="AB43" s="60">
        <v>5.4813510000000003E-2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6" t="s">
        <v>72</v>
      </c>
      <c r="AM43" s="119">
        <f t="shared" si="4"/>
        <v>0.74992700000000312</v>
      </c>
      <c r="AN43" s="95">
        <f t="shared" si="5"/>
        <v>0.71977599999999597</v>
      </c>
      <c r="AO43" s="95">
        <f t="shared" si="6"/>
        <v>5.080900000000721E-4</v>
      </c>
      <c r="AP43" s="95">
        <f t="shared" si="7"/>
        <v>1.1773399999999157E-3</v>
      </c>
      <c r="AQ43" s="120">
        <f t="shared" si="8"/>
        <v>-1.3100449999999993E-2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33</v>
      </c>
      <c r="D44" s="186"/>
      <c r="E44" s="56"/>
      <c r="F44" s="187">
        <v>31.904036000000001</v>
      </c>
      <c r="G44" s="187">
        <v>35.766978000000002</v>
      </c>
      <c r="H44" s="187">
        <v>0.97800014999999996</v>
      </c>
      <c r="I44" s="62">
        <v>0.98113289000000004</v>
      </c>
      <c r="J44" s="62">
        <v>4.4537798000000003E-2</v>
      </c>
      <c r="K44" s="188"/>
      <c r="L44" s="258"/>
      <c r="M44" s="258"/>
      <c r="N44" s="56"/>
      <c r="O44" s="28"/>
      <c r="P44" s="56"/>
      <c r="Q44" s="28"/>
      <c r="R44" s="132"/>
      <c r="S44" s="213"/>
      <c r="T44" s="294"/>
      <c r="U44" s="27" t="s">
        <v>33</v>
      </c>
      <c r="V44" s="186"/>
      <c r="W44" s="56"/>
      <c r="X44" s="187">
        <v>33.264515000000003</v>
      </c>
      <c r="Y44" s="187">
        <v>36.580750999999999</v>
      </c>
      <c r="Z44" s="187">
        <v>0.97814630999999996</v>
      </c>
      <c r="AA44" s="62">
        <v>0.98214259999999998</v>
      </c>
      <c r="AB44" s="62">
        <v>3.6301847999999998E-2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4"/>
      <c r="AM44" s="86">
        <f t="shared" si="4"/>
        <v>1.3604790000000015</v>
      </c>
      <c r="AN44" s="121">
        <f t="shared" si="5"/>
        <v>0.81377299999999764</v>
      </c>
      <c r="AO44" s="121">
        <f t="shared" si="6"/>
        <v>1.4616000000000628E-4</v>
      </c>
      <c r="AP44" s="121">
        <f t="shared" si="7"/>
        <v>1.0097099999999415E-3</v>
      </c>
      <c r="AQ44" s="87">
        <f t="shared" si="8"/>
        <v>-8.2359500000000058E-3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34</v>
      </c>
      <c r="D45" s="186"/>
      <c r="E45" s="56"/>
      <c r="F45" s="187">
        <v>35.028714000000001</v>
      </c>
      <c r="G45" s="187">
        <v>39.400536000000002</v>
      </c>
      <c r="H45" s="187">
        <v>0.98830549000000001</v>
      </c>
      <c r="I45" s="62">
        <v>0.99141362</v>
      </c>
      <c r="J45" s="62">
        <v>3.0707844000000001E-2</v>
      </c>
      <c r="K45" s="188"/>
      <c r="L45" s="258"/>
      <c r="M45" s="258"/>
      <c r="N45" s="56"/>
      <c r="O45" s="28"/>
      <c r="P45" s="56"/>
      <c r="Q45" s="28"/>
      <c r="R45" s="132"/>
      <c r="S45" s="213"/>
      <c r="T45" s="294"/>
      <c r="U45" s="27" t="s">
        <v>34</v>
      </c>
      <c r="V45" s="186"/>
      <c r="W45" s="56"/>
      <c r="X45" s="187">
        <v>37.731870000000001</v>
      </c>
      <c r="Y45" s="187">
        <v>41.203229999999998</v>
      </c>
      <c r="Z45" s="187">
        <v>0.98868345999999996</v>
      </c>
      <c r="AA45" s="62">
        <v>0.99200913000000002</v>
      </c>
      <c r="AB45" s="62">
        <v>1.9614271999999999E-2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4"/>
      <c r="AM45" s="86">
        <f t="shared" si="4"/>
        <v>2.7031559999999999</v>
      </c>
      <c r="AN45" s="121">
        <f t="shared" si="5"/>
        <v>1.8026939999999954</v>
      </c>
      <c r="AO45" s="121">
        <f t="shared" si="6"/>
        <v>3.7796999999994974E-4</v>
      </c>
      <c r="AP45" s="121">
        <f t="shared" si="7"/>
        <v>5.955100000000213E-4</v>
      </c>
      <c r="AQ45" s="87">
        <f t="shared" si="8"/>
        <v>-1.1093572000000003E-2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36</v>
      </c>
      <c r="D46" s="186"/>
      <c r="E46" s="56"/>
      <c r="F46" s="187">
        <v>37.935676999999998</v>
      </c>
      <c r="G46" s="187">
        <v>42.325519</v>
      </c>
      <c r="H46" s="187">
        <v>0.99320596000000005</v>
      </c>
      <c r="I46" s="62">
        <v>0.99546802999999995</v>
      </c>
      <c r="J46" s="62">
        <v>1.6462862000000002E-2</v>
      </c>
      <c r="K46" s="188"/>
      <c r="L46" s="258"/>
      <c r="M46" s="258"/>
      <c r="N46" s="56"/>
      <c r="O46" s="28"/>
      <c r="P46" s="56"/>
      <c r="Q46" s="28"/>
      <c r="R46" s="132"/>
      <c r="S46" s="213"/>
      <c r="T46" s="294"/>
      <c r="U46" s="27" t="s">
        <v>36</v>
      </c>
      <c r="V46" s="186"/>
      <c r="W46" s="56"/>
      <c r="X46" s="187">
        <v>42.070489000000002</v>
      </c>
      <c r="Y46" s="187">
        <v>45.175212000000002</v>
      </c>
      <c r="Z46" s="187">
        <v>0.99375537999999997</v>
      </c>
      <c r="AA46" s="62">
        <v>0.99620542999999995</v>
      </c>
      <c r="AB46" s="62">
        <v>8.2980620000000001E-3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4"/>
      <c r="AM46" s="86">
        <f t="shared" si="4"/>
        <v>4.1348120000000037</v>
      </c>
      <c r="AN46" s="121">
        <f t="shared" si="5"/>
        <v>2.849693000000002</v>
      </c>
      <c r="AO46" s="121">
        <f t="shared" si="6"/>
        <v>5.4941999999991165E-4</v>
      </c>
      <c r="AP46" s="121">
        <f t="shared" si="7"/>
        <v>7.3739999999999917E-4</v>
      </c>
      <c r="AQ46" s="87">
        <f t="shared" si="8"/>
        <v>-8.1648000000000016E-3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94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4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73</v>
      </c>
      <c r="C48" s="25" t="s">
        <v>32</v>
      </c>
      <c r="D48" s="39"/>
      <c r="E48" s="55"/>
      <c r="F48" s="96">
        <v>29.930365999999999</v>
      </c>
      <c r="G48" s="96">
        <v>33.415371</v>
      </c>
      <c r="H48" s="96">
        <v>0.96533714999999998</v>
      </c>
      <c r="I48" s="60">
        <v>0.96953449999999997</v>
      </c>
      <c r="J48" s="60">
        <v>6.2998890000000002E-2</v>
      </c>
      <c r="K48" s="61"/>
      <c r="L48" s="257"/>
      <c r="M48" s="257"/>
      <c r="N48" s="55"/>
      <c r="O48" s="26"/>
      <c r="P48" s="55"/>
      <c r="Q48" s="26"/>
      <c r="R48" s="131"/>
      <c r="S48" s="213"/>
      <c r="T48" s="296" t="s">
        <v>73</v>
      </c>
      <c r="U48" s="25" t="s">
        <v>32</v>
      </c>
      <c r="V48" s="39"/>
      <c r="W48" s="55"/>
      <c r="X48" s="96">
        <v>30.293047000000001</v>
      </c>
      <c r="Y48" s="96">
        <v>34.161155999999998</v>
      </c>
      <c r="Z48" s="96">
        <v>0.96577906000000002</v>
      </c>
      <c r="AA48" s="60">
        <v>0.97080506</v>
      </c>
      <c r="AB48" s="60">
        <v>5.3612466999999997E-2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6" t="s">
        <v>73</v>
      </c>
      <c r="AM48" s="119">
        <f t="shared" si="4"/>
        <v>0.36268100000000203</v>
      </c>
      <c r="AN48" s="95">
        <f t="shared" si="5"/>
        <v>0.74578499999999792</v>
      </c>
      <c r="AO48" s="95">
        <f t="shared" si="6"/>
        <v>4.4191000000004532E-4</v>
      </c>
      <c r="AP48" s="95">
        <f t="shared" si="7"/>
        <v>1.2705600000000317E-3</v>
      </c>
      <c r="AQ48" s="120">
        <f t="shared" si="8"/>
        <v>-9.3864230000000048E-3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33</v>
      </c>
      <c r="D49" s="186"/>
      <c r="E49" s="56"/>
      <c r="F49" s="187">
        <v>32.750329999999998</v>
      </c>
      <c r="G49" s="187">
        <v>36.338805000000001</v>
      </c>
      <c r="H49" s="187">
        <v>0.97853129000000005</v>
      </c>
      <c r="I49" s="62">
        <v>0.98251858000000003</v>
      </c>
      <c r="J49" s="62">
        <v>4.0571645000000003E-2</v>
      </c>
      <c r="K49" s="188"/>
      <c r="L49" s="258"/>
      <c r="M49" s="258"/>
      <c r="N49" s="56"/>
      <c r="O49" s="28"/>
      <c r="P49" s="56"/>
      <c r="Q49" s="28"/>
      <c r="R49" s="132"/>
      <c r="S49" s="213"/>
      <c r="T49" s="294"/>
      <c r="U49" s="27" t="s">
        <v>33</v>
      </c>
      <c r="V49" s="186"/>
      <c r="W49" s="56"/>
      <c r="X49" s="187">
        <v>33.961494999999999</v>
      </c>
      <c r="Y49" s="187">
        <v>37.2224</v>
      </c>
      <c r="Z49" s="187">
        <v>0.97871617</v>
      </c>
      <c r="AA49" s="62">
        <v>0.98339807000000001</v>
      </c>
      <c r="AB49" s="62">
        <v>3.4339250000000002E-2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4"/>
      <c r="AM49" s="86">
        <f t="shared" si="4"/>
        <v>1.2111650000000012</v>
      </c>
      <c r="AN49" s="121">
        <f t="shared" si="5"/>
        <v>0.88359499999999969</v>
      </c>
      <c r="AO49" s="121">
        <f t="shared" si="6"/>
        <v>1.8487999999994287E-4</v>
      </c>
      <c r="AP49" s="121">
        <f t="shared" si="7"/>
        <v>8.7948999999998279E-4</v>
      </c>
      <c r="AQ49" s="87">
        <f t="shared" si="8"/>
        <v>-6.2323950000000017E-3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34</v>
      </c>
      <c r="D50" s="186"/>
      <c r="E50" s="56"/>
      <c r="F50" s="187">
        <v>36.009870999999997</v>
      </c>
      <c r="G50" s="187">
        <v>40.140203</v>
      </c>
      <c r="H50" s="187">
        <v>0.98812352000000003</v>
      </c>
      <c r="I50" s="62">
        <v>0.99147052000000002</v>
      </c>
      <c r="J50" s="62">
        <v>2.5385646000000001E-2</v>
      </c>
      <c r="K50" s="188"/>
      <c r="L50" s="258"/>
      <c r="M50" s="258"/>
      <c r="N50" s="56"/>
      <c r="O50" s="28"/>
      <c r="P50" s="56"/>
      <c r="Q50" s="28"/>
      <c r="R50" s="132"/>
      <c r="S50" s="213"/>
      <c r="T50" s="294"/>
      <c r="U50" s="27" t="s">
        <v>34</v>
      </c>
      <c r="V50" s="186"/>
      <c r="W50" s="56"/>
      <c r="X50" s="187">
        <v>38.058914000000001</v>
      </c>
      <c r="Y50" s="187">
        <v>41.432411000000002</v>
      </c>
      <c r="Z50" s="187">
        <v>0.98850543999999996</v>
      </c>
      <c r="AA50" s="62">
        <v>0.99214681999999998</v>
      </c>
      <c r="AB50" s="62">
        <v>1.8996209999999999E-2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4"/>
      <c r="AM50" s="86">
        <f t="shared" si="4"/>
        <v>2.0490430000000046</v>
      </c>
      <c r="AN50" s="121">
        <f t="shared" si="5"/>
        <v>1.2922080000000022</v>
      </c>
      <c r="AO50" s="121">
        <f t="shared" si="6"/>
        <v>3.8191999999992454E-4</v>
      </c>
      <c r="AP50" s="121">
        <f t="shared" si="7"/>
        <v>6.7629999999996304E-4</v>
      </c>
      <c r="AQ50" s="87">
        <f t="shared" si="8"/>
        <v>-6.3894360000000018E-3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36</v>
      </c>
      <c r="D51" s="186"/>
      <c r="E51" s="56"/>
      <c r="F51" s="187">
        <v>38.300071000000003</v>
      </c>
      <c r="G51" s="187">
        <v>42.688710999999998</v>
      </c>
      <c r="H51" s="187">
        <v>0.99318448000000004</v>
      </c>
      <c r="I51" s="62">
        <v>0.99551701000000004</v>
      </c>
      <c r="J51" s="62">
        <v>1.5156411E-2</v>
      </c>
      <c r="K51" s="188"/>
      <c r="L51" s="258"/>
      <c r="M51" s="258"/>
      <c r="N51" s="56"/>
      <c r="O51" s="28"/>
      <c r="P51" s="56"/>
      <c r="Q51" s="28"/>
      <c r="R51" s="132"/>
      <c r="S51" s="213"/>
      <c r="T51" s="294"/>
      <c r="U51" s="27" t="s">
        <v>36</v>
      </c>
      <c r="V51" s="186"/>
      <c r="W51" s="56"/>
      <c r="X51" s="187">
        <v>42.142881000000003</v>
      </c>
      <c r="Y51" s="187">
        <v>45.237794000000001</v>
      </c>
      <c r="Z51" s="187">
        <v>0.99364191999999996</v>
      </c>
      <c r="AA51" s="62">
        <v>0.99623141000000004</v>
      </c>
      <c r="AB51" s="62">
        <v>8.2582829999999999E-3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4"/>
      <c r="AM51" s="86">
        <f t="shared" si="4"/>
        <v>3.8428100000000001</v>
      </c>
      <c r="AN51" s="121">
        <f t="shared" si="5"/>
        <v>2.5490830000000031</v>
      </c>
      <c r="AO51" s="121">
        <f t="shared" si="6"/>
        <v>4.5743999999992013E-4</v>
      </c>
      <c r="AP51" s="121">
        <f t="shared" si="7"/>
        <v>7.1440000000000392E-4</v>
      </c>
      <c r="AQ51" s="87">
        <f t="shared" si="8"/>
        <v>-6.8981279999999999E-3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94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4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74</v>
      </c>
      <c r="C53" s="25" t="s">
        <v>32</v>
      </c>
      <c r="D53" s="39"/>
      <c r="E53" s="55"/>
      <c r="F53" s="96">
        <v>29.786857999999999</v>
      </c>
      <c r="G53" s="96">
        <v>33.472369999999998</v>
      </c>
      <c r="H53" s="96">
        <v>0.96572557999999997</v>
      </c>
      <c r="I53" s="60">
        <v>0.96993227000000004</v>
      </c>
      <c r="J53" s="60">
        <v>6.3023689999999993E-2</v>
      </c>
      <c r="K53" s="61"/>
      <c r="L53" s="257"/>
      <c r="M53" s="257"/>
      <c r="N53" s="55"/>
      <c r="O53" s="26"/>
      <c r="P53" s="55"/>
      <c r="Q53" s="26"/>
      <c r="R53" s="131"/>
      <c r="S53" s="213"/>
      <c r="T53" s="296" t="s">
        <v>74</v>
      </c>
      <c r="U53" s="25" t="s">
        <v>32</v>
      </c>
      <c r="V53" s="39"/>
      <c r="W53" s="55"/>
      <c r="X53" s="96">
        <v>30.356612999999999</v>
      </c>
      <c r="Y53" s="96">
        <v>34.245365999999997</v>
      </c>
      <c r="Z53" s="96">
        <v>0.96606625000000002</v>
      </c>
      <c r="AA53" s="60">
        <v>0.97082610999999996</v>
      </c>
      <c r="AB53" s="60">
        <v>5.4108053000000003E-2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6" t="s">
        <v>74</v>
      </c>
      <c r="AM53" s="119">
        <f t="shared" si="4"/>
        <v>0.56975500000000068</v>
      </c>
      <c r="AN53" s="95">
        <f t="shared" si="5"/>
        <v>0.77299599999999913</v>
      </c>
      <c r="AO53" s="95">
        <f t="shared" si="6"/>
        <v>3.4067000000004288E-4</v>
      </c>
      <c r="AP53" s="95">
        <f t="shared" si="7"/>
        <v>8.9383999999992358E-4</v>
      </c>
      <c r="AQ53" s="120">
        <f t="shared" si="8"/>
        <v>-8.9156369999999902E-3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33</v>
      </c>
      <c r="D54" s="186"/>
      <c r="E54" s="56"/>
      <c r="F54" s="187">
        <v>32.976242999999997</v>
      </c>
      <c r="G54" s="187">
        <v>36.547199999999997</v>
      </c>
      <c r="H54" s="187">
        <v>0.97889009000000005</v>
      </c>
      <c r="I54" s="62">
        <v>0.98295288000000003</v>
      </c>
      <c r="J54" s="62">
        <v>3.961804E-2</v>
      </c>
      <c r="K54" s="188"/>
      <c r="L54" s="258"/>
      <c r="M54" s="258"/>
      <c r="N54" s="56"/>
      <c r="O54" s="28"/>
      <c r="P54" s="56"/>
      <c r="Q54" s="28"/>
      <c r="R54" s="132"/>
      <c r="S54" s="213"/>
      <c r="T54" s="294"/>
      <c r="U54" s="27" t="s">
        <v>33</v>
      </c>
      <c r="V54" s="186"/>
      <c r="W54" s="56"/>
      <c r="X54" s="187">
        <v>33.979315999999997</v>
      </c>
      <c r="Y54" s="187">
        <v>37.276426000000001</v>
      </c>
      <c r="Z54" s="187">
        <v>0.97914018999999997</v>
      </c>
      <c r="AA54" s="62">
        <v>0.98379232000000005</v>
      </c>
      <c r="AB54" s="62">
        <v>3.4623823999999997E-2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4"/>
      <c r="AM54" s="86">
        <f t="shared" si="4"/>
        <v>1.0030730000000005</v>
      </c>
      <c r="AN54" s="121">
        <f t="shared" si="5"/>
        <v>0.72922600000000415</v>
      </c>
      <c r="AO54" s="121">
        <f t="shared" si="6"/>
        <v>2.5009999999991983E-4</v>
      </c>
      <c r="AP54" s="121">
        <f t="shared" si="7"/>
        <v>8.3944000000002461E-4</v>
      </c>
      <c r="AQ54" s="87">
        <f t="shared" si="8"/>
        <v>-4.9942160000000027E-3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34</v>
      </c>
      <c r="D55" s="186"/>
      <c r="E55" s="56"/>
      <c r="F55" s="187">
        <v>36.220312</v>
      </c>
      <c r="G55" s="187">
        <v>40.234537000000003</v>
      </c>
      <c r="H55" s="187">
        <v>0.98813965000000004</v>
      </c>
      <c r="I55" s="62">
        <v>0.99156407000000002</v>
      </c>
      <c r="J55" s="62">
        <v>2.4408374E-2</v>
      </c>
      <c r="K55" s="188"/>
      <c r="L55" s="258"/>
      <c r="M55" s="258"/>
      <c r="N55" s="56"/>
      <c r="O55" s="28"/>
      <c r="P55" s="56"/>
      <c r="Q55" s="28"/>
      <c r="R55" s="132"/>
      <c r="S55" s="213"/>
      <c r="T55" s="294"/>
      <c r="U55" s="27" t="s">
        <v>34</v>
      </c>
      <c r="V55" s="186"/>
      <c r="W55" s="56"/>
      <c r="X55" s="187">
        <v>37.969147</v>
      </c>
      <c r="Y55" s="187">
        <v>41.384360999999998</v>
      </c>
      <c r="Z55" s="187">
        <v>0.98852519000000005</v>
      </c>
      <c r="AA55" s="62">
        <v>0.99210496999999997</v>
      </c>
      <c r="AB55" s="62">
        <v>1.9697413E-2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4"/>
      <c r="AM55" s="86">
        <f t="shared" si="4"/>
        <v>1.7488349999999997</v>
      </c>
      <c r="AN55" s="121">
        <f t="shared" si="5"/>
        <v>1.1498239999999953</v>
      </c>
      <c r="AO55" s="121">
        <f t="shared" si="6"/>
        <v>3.8554000000001754E-4</v>
      </c>
      <c r="AP55" s="121">
        <f t="shared" si="7"/>
        <v>5.4089999999995531E-4</v>
      </c>
      <c r="AQ55" s="87">
        <f t="shared" si="8"/>
        <v>-4.7109609999999996E-3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36</v>
      </c>
      <c r="D56" s="186"/>
      <c r="E56" s="56"/>
      <c r="F56" s="187">
        <v>38.847813000000002</v>
      </c>
      <c r="G56" s="187">
        <v>43.047051000000003</v>
      </c>
      <c r="H56" s="187">
        <v>0.99320883999999998</v>
      </c>
      <c r="I56" s="62">
        <v>0.99554569000000004</v>
      </c>
      <c r="J56" s="62">
        <v>1.3243685E-2</v>
      </c>
      <c r="K56" s="188"/>
      <c r="L56" s="258"/>
      <c r="M56" s="258"/>
      <c r="N56" s="56"/>
      <c r="O56" s="28"/>
      <c r="P56" s="56"/>
      <c r="Q56" s="28"/>
      <c r="R56" s="132"/>
      <c r="S56" s="213"/>
      <c r="T56" s="294"/>
      <c r="U56" s="27" t="s">
        <v>36</v>
      </c>
      <c r="V56" s="186"/>
      <c r="W56" s="56"/>
      <c r="X56" s="187">
        <v>42.070574999999998</v>
      </c>
      <c r="Y56" s="187">
        <v>45.190401000000001</v>
      </c>
      <c r="Z56" s="187">
        <v>0.99361650999999995</v>
      </c>
      <c r="AA56" s="62">
        <v>0.99618611999999995</v>
      </c>
      <c r="AB56" s="62">
        <v>8.5866559999999998E-3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4"/>
      <c r="AM56" s="86">
        <f t="shared" si="4"/>
        <v>3.2227619999999959</v>
      </c>
      <c r="AN56" s="121">
        <f t="shared" si="5"/>
        <v>2.1433499999999981</v>
      </c>
      <c r="AO56" s="121">
        <f t="shared" si="6"/>
        <v>4.0766999999997111E-4</v>
      </c>
      <c r="AP56" s="121">
        <f t="shared" si="7"/>
        <v>6.4042999999991412E-4</v>
      </c>
      <c r="AQ56" s="87">
        <f t="shared" si="8"/>
        <v>-4.657029E-3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94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4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75</v>
      </c>
      <c r="C58" s="25" t="s">
        <v>32</v>
      </c>
      <c r="D58" s="39"/>
      <c r="E58" s="55"/>
      <c r="F58" s="96">
        <v>29.870191999999999</v>
      </c>
      <c r="G58" s="96">
        <v>33.667624000000004</v>
      </c>
      <c r="H58" s="96">
        <v>0.96581329999999999</v>
      </c>
      <c r="I58" s="60">
        <v>0.97067614999999996</v>
      </c>
      <c r="J58" s="60">
        <v>6.2726359999999995E-2</v>
      </c>
      <c r="K58" s="61"/>
      <c r="L58" s="257"/>
      <c r="M58" s="257"/>
      <c r="N58" s="55"/>
      <c r="O58" s="26"/>
      <c r="P58" s="55"/>
      <c r="Q58" s="26"/>
      <c r="R58" s="131"/>
      <c r="S58" s="213"/>
      <c r="T58" s="296" t="s">
        <v>75</v>
      </c>
      <c r="U58" s="25" t="s">
        <v>32</v>
      </c>
      <c r="V58" s="39"/>
      <c r="W58" s="55"/>
      <c r="X58" s="96">
        <v>30.462868</v>
      </c>
      <c r="Y58" s="96">
        <v>34.326923000000001</v>
      </c>
      <c r="Z58" s="96">
        <v>0.96598682000000002</v>
      </c>
      <c r="AA58" s="60">
        <v>0.97129847999999996</v>
      </c>
      <c r="AB58" s="60">
        <v>5.5027739999999999E-2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6" t="s">
        <v>75</v>
      </c>
      <c r="AM58" s="119">
        <f t="shared" si="4"/>
        <v>0.59267600000000087</v>
      </c>
      <c r="AN58" s="95">
        <f t="shared" si="5"/>
        <v>0.65929899999999719</v>
      </c>
      <c r="AO58" s="95">
        <f t="shared" si="6"/>
        <v>1.7352000000003809E-4</v>
      </c>
      <c r="AP58" s="95">
        <f t="shared" si="7"/>
        <v>6.2233000000000427E-4</v>
      </c>
      <c r="AQ58" s="120">
        <f t="shared" si="8"/>
        <v>-7.6986199999999963E-3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33</v>
      </c>
      <c r="D59" s="186"/>
      <c r="E59" s="56"/>
      <c r="F59" s="187">
        <v>32.992421</v>
      </c>
      <c r="G59" s="187">
        <v>36.710701999999998</v>
      </c>
      <c r="H59" s="187">
        <v>0.97887455999999995</v>
      </c>
      <c r="I59" s="62">
        <v>0.98357523999999996</v>
      </c>
      <c r="J59" s="62">
        <v>4.0222686000000001E-2</v>
      </c>
      <c r="K59" s="188"/>
      <c r="L59" s="258"/>
      <c r="M59" s="258"/>
      <c r="N59" s="56"/>
      <c r="O59" s="28"/>
      <c r="P59" s="56"/>
      <c r="Q59" s="28"/>
      <c r="R59" s="132"/>
      <c r="S59" s="213"/>
      <c r="T59" s="294"/>
      <c r="U59" s="27" t="s">
        <v>33</v>
      </c>
      <c r="V59" s="186"/>
      <c r="W59" s="56"/>
      <c r="X59" s="187">
        <v>34.185465999999998</v>
      </c>
      <c r="Y59" s="187">
        <v>37.518448999999997</v>
      </c>
      <c r="Z59" s="187">
        <v>0.97915048000000005</v>
      </c>
      <c r="AA59" s="62">
        <v>0.98438026000000001</v>
      </c>
      <c r="AB59" s="62">
        <v>3.4777170000000003E-2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4"/>
      <c r="AM59" s="86">
        <f t="shared" si="4"/>
        <v>1.1930449999999979</v>
      </c>
      <c r="AN59" s="121">
        <f t="shared" si="5"/>
        <v>0.8077469999999991</v>
      </c>
      <c r="AO59" s="121">
        <f t="shared" si="6"/>
        <v>2.7592000000009609E-4</v>
      </c>
      <c r="AP59" s="121">
        <f t="shared" si="7"/>
        <v>8.0502000000004514E-4</v>
      </c>
      <c r="AQ59" s="87">
        <f t="shared" si="8"/>
        <v>-5.4455159999999975E-3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34</v>
      </c>
      <c r="D60" s="186"/>
      <c r="E60" s="56"/>
      <c r="F60" s="187">
        <v>36.436751999999998</v>
      </c>
      <c r="G60" s="187">
        <v>40.372681999999998</v>
      </c>
      <c r="H60" s="187">
        <v>0.98825531</v>
      </c>
      <c r="I60" s="62">
        <v>0.99170961999999996</v>
      </c>
      <c r="J60" s="62">
        <v>2.4153464999999999E-2</v>
      </c>
      <c r="K60" s="188"/>
      <c r="L60" s="258"/>
      <c r="M60" s="258"/>
      <c r="N60" s="56"/>
      <c r="O60" s="28"/>
      <c r="P60" s="56"/>
      <c r="Q60" s="28"/>
      <c r="R60" s="132"/>
      <c r="S60" s="213"/>
      <c r="T60" s="294"/>
      <c r="U60" s="27" t="s">
        <v>34</v>
      </c>
      <c r="V60" s="186"/>
      <c r="W60" s="56"/>
      <c r="X60" s="187">
        <v>37.852913000000001</v>
      </c>
      <c r="Y60" s="187">
        <v>41.322026000000001</v>
      </c>
      <c r="Z60" s="187">
        <v>0.98864951999999995</v>
      </c>
      <c r="AA60" s="62">
        <v>0.99223638999999997</v>
      </c>
      <c r="AB60" s="62">
        <v>2.0416573E-2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4"/>
      <c r="AM60" s="86">
        <f t="shared" si="4"/>
        <v>1.4161610000000024</v>
      </c>
      <c r="AN60" s="121">
        <f t="shared" si="5"/>
        <v>0.94934400000000352</v>
      </c>
      <c r="AO60" s="121">
        <f t="shared" si="6"/>
        <v>3.9420999999995043E-4</v>
      </c>
      <c r="AP60" s="121">
        <f t="shared" si="7"/>
        <v>5.2677000000000973E-4</v>
      </c>
      <c r="AQ60" s="87">
        <f t="shared" si="8"/>
        <v>-3.7368919999999986E-3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36</v>
      </c>
      <c r="D61" s="186"/>
      <c r="E61" s="56"/>
      <c r="F61" s="187">
        <v>39.398786000000001</v>
      </c>
      <c r="G61" s="187">
        <v>43.528267</v>
      </c>
      <c r="H61" s="187">
        <v>0.99331163</v>
      </c>
      <c r="I61" s="62">
        <v>0.99556401000000005</v>
      </c>
      <c r="J61" s="62">
        <v>1.2412869999999999E-2</v>
      </c>
      <c r="K61" s="188"/>
      <c r="L61" s="258"/>
      <c r="M61" s="258"/>
      <c r="N61" s="56"/>
      <c r="O61" s="28"/>
      <c r="P61" s="56"/>
      <c r="Q61" s="28"/>
      <c r="R61" s="132"/>
      <c r="S61" s="213"/>
      <c r="T61" s="294"/>
      <c r="U61" s="27" t="s">
        <v>36</v>
      </c>
      <c r="V61" s="186"/>
      <c r="W61" s="56"/>
      <c r="X61" s="187">
        <v>42.120095999999997</v>
      </c>
      <c r="Y61" s="187">
        <v>45.279992999999997</v>
      </c>
      <c r="Z61" s="187">
        <v>0.99366575999999995</v>
      </c>
      <c r="AA61" s="62">
        <v>0.99623539999999999</v>
      </c>
      <c r="AB61" s="62">
        <v>8.7802929999999998E-3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4"/>
      <c r="AM61" s="86">
        <f t="shared" si="4"/>
        <v>2.7213099999999955</v>
      </c>
      <c r="AN61" s="121">
        <f t="shared" si="5"/>
        <v>1.7517259999999979</v>
      </c>
      <c r="AO61" s="121">
        <f t="shared" si="6"/>
        <v>3.5412999999995254E-4</v>
      </c>
      <c r="AP61" s="121">
        <f t="shared" si="7"/>
        <v>6.7138999999993842E-4</v>
      </c>
      <c r="AQ61" s="87">
        <f t="shared" si="8"/>
        <v>-3.6325769999999997E-3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94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4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76</v>
      </c>
      <c r="C63" s="25" t="s">
        <v>32</v>
      </c>
      <c r="D63" s="39"/>
      <c r="E63" s="55"/>
      <c r="F63" s="96">
        <v>30.408636000000001</v>
      </c>
      <c r="G63" s="96">
        <v>34.406965999999997</v>
      </c>
      <c r="H63" s="96">
        <v>0.96479351999999996</v>
      </c>
      <c r="I63" s="60">
        <v>0.97062282</v>
      </c>
      <c r="J63" s="60">
        <v>5.8849789999999999E-2</v>
      </c>
      <c r="K63" s="61"/>
      <c r="L63" s="257"/>
      <c r="M63" s="257"/>
      <c r="N63" s="55"/>
      <c r="O63" s="26"/>
      <c r="P63" s="55"/>
      <c r="Q63" s="26"/>
      <c r="R63" s="131"/>
      <c r="S63" s="213"/>
      <c r="T63" s="296" t="s">
        <v>76</v>
      </c>
      <c r="U63" s="25" t="s">
        <v>32</v>
      </c>
      <c r="V63" s="39"/>
      <c r="W63" s="55"/>
      <c r="X63" s="96">
        <v>30.443194999999999</v>
      </c>
      <c r="Y63" s="96">
        <v>34.655993000000002</v>
      </c>
      <c r="Z63" s="96">
        <v>0.96486081000000001</v>
      </c>
      <c r="AA63" s="60">
        <v>0.97110350999999995</v>
      </c>
      <c r="AB63" s="60">
        <v>5.7252883999999997E-2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6" t="s">
        <v>76</v>
      </c>
      <c r="AM63" s="119">
        <f t="shared" si="4"/>
        <v>3.4558999999998008E-2</v>
      </c>
      <c r="AN63" s="95">
        <f t="shared" si="5"/>
        <v>0.24902700000000522</v>
      </c>
      <c r="AO63" s="95">
        <f t="shared" si="6"/>
        <v>6.7290000000053141E-5</v>
      </c>
      <c r="AP63" s="95">
        <f t="shared" si="7"/>
        <v>4.8068999999995032E-4</v>
      </c>
      <c r="AQ63" s="120">
        <f t="shared" si="8"/>
        <v>-1.5969060000000021E-3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33</v>
      </c>
      <c r="D64" s="186"/>
      <c r="E64" s="56"/>
      <c r="F64" s="187">
        <v>33.863810999999998</v>
      </c>
      <c r="G64" s="187">
        <v>37.476340999999998</v>
      </c>
      <c r="H64" s="187">
        <v>0.97892908999999995</v>
      </c>
      <c r="I64" s="62">
        <v>0.98376565000000005</v>
      </c>
      <c r="J64" s="62">
        <v>3.7166020000000001E-2</v>
      </c>
      <c r="K64" s="188"/>
      <c r="L64" s="258"/>
      <c r="M64" s="258"/>
      <c r="N64" s="56"/>
      <c r="O64" s="28"/>
      <c r="P64" s="56"/>
      <c r="Q64" s="28"/>
      <c r="R64" s="132"/>
      <c r="S64" s="213"/>
      <c r="T64" s="294"/>
      <c r="U64" s="27" t="s">
        <v>33</v>
      </c>
      <c r="V64" s="186"/>
      <c r="W64" s="56"/>
      <c r="X64" s="187">
        <v>34.301808000000001</v>
      </c>
      <c r="Y64" s="187">
        <v>37.821635000000001</v>
      </c>
      <c r="Z64" s="187">
        <v>0.97915319000000001</v>
      </c>
      <c r="AA64" s="62">
        <v>0.98455462000000005</v>
      </c>
      <c r="AB64" s="62">
        <v>3.6141380000000001E-2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4"/>
      <c r="AM64" s="86">
        <f t="shared" si="4"/>
        <v>0.43799700000000286</v>
      </c>
      <c r="AN64" s="121">
        <f t="shared" si="5"/>
        <v>0.34529400000000265</v>
      </c>
      <c r="AO64" s="121">
        <f t="shared" si="6"/>
        <v>2.2410000000006036E-4</v>
      </c>
      <c r="AP64" s="121">
        <f t="shared" si="7"/>
        <v>7.8896999999999995E-4</v>
      </c>
      <c r="AQ64" s="87">
        <f t="shared" si="8"/>
        <v>-1.0246400000000003E-3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34</v>
      </c>
      <c r="D65" s="186"/>
      <c r="E65" s="56"/>
      <c r="F65" s="187">
        <v>37.069468000000001</v>
      </c>
      <c r="G65" s="187">
        <v>40.810727</v>
      </c>
      <c r="H65" s="187">
        <v>0.98845517999999999</v>
      </c>
      <c r="I65" s="62">
        <v>0.99198277999999995</v>
      </c>
      <c r="J65" s="62">
        <v>2.352218E-2</v>
      </c>
      <c r="K65" s="188"/>
      <c r="L65" s="258"/>
      <c r="M65" s="258"/>
      <c r="N65" s="56"/>
      <c r="O65" s="28"/>
      <c r="P65" s="56"/>
      <c r="Q65" s="28"/>
      <c r="R65" s="132"/>
      <c r="S65" s="213"/>
      <c r="T65" s="294"/>
      <c r="U65" s="27" t="s">
        <v>34</v>
      </c>
      <c r="V65" s="186"/>
      <c r="W65" s="56"/>
      <c r="X65" s="187">
        <v>38.148277999999998</v>
      </c>
      <c r="Y65" s="187">
        <v>41.541198999999999</v>
      </c>
      <c r="Z65" s="187">
        <v>0.9887821</v>
      </c>
      <c r="AA65" s="62">
        <v>0.9924229</v>
      </c>
      <c r="AB65" s="62">
        <v>2.0919802000000001E-2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4"/>
      <c r="AM65" s="86">
        <f t="shared" si="4"/>
        <v>1.0788099999999972</v>
      </c>
      <c r="AN65" s="121">
        <f t="shared" si="5"/>
        <v>0.7304719999999989</v>
      </c>
      <c r="AO65" s="121">
        <f t="shared" si="6"/>
        <v>3.2692000000000832E-4</v>
      </c>
      <c r="AP65" s="121">
        <f t="shared" si="7"/>
        <v>4.4012000000004381E-4</v>
      </c>
      <c r="AQ65" s="87">
        <f t="shared" si="8"/>
        <v>-2.6023779999999989E-3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36</v>
      </c>
      <c r="D66" s="186"/>
      <c r="E66" s="56"/>
      <c r="F66" s="187">
        <v>40.155445</v>
      </c>
      <c r="G66" s="187">
        <v>44.040661</v>
      </c>
      <c r="H66" s="187">
        <v>0.99336248000000005</v>
      </c>
      <c r="I66" s="62">
        <v>0.99563531999999999</v>
      </c>
      <c r="J66" s="62">
        <v>1.2118741000000001E-2</v>
      </c>
      <c r="K66" s="188"/>
      <c r="L66" s="258"/>
      <c r="M66" s="258"/>
      <c r="N66" s="56"/>
      <c r="O66" s="28"/>
      <c r="P66" s="56"/>
      <c r="Q66" s="28"/>
      <c r="R66" s="132"/>
      <c r="S66" s="213"/>
      <c r="T66" s="294"/>
      <c r="U66" s="27" t="s">
        <v>36</v>
      </c>
      <c r="V66" s="186"/>
      <c r="W66" s="56"/>
      <c r="X66" s="187">
        <v>42.170329000000002</v>
      </c>
      <c r="Y66" s="187">
        <v>45.339865000000003</v>
      </c>
      <c r="Z66" s="187">
        <v>0.99367669000000003</v>
      </c>
      <c r="AA66" s="62">
        <v>0.99625766000000004</v>
      </c>
      <c r="AB66" s="62">
        <v>9.1045629999999995E-3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4"/>
      <c r="AM66" s="86">
        <f t="shared" si="4"/>
        <v>2.0148840000000021</v>
      </c>
      <c r="AN66" s="121">
        <f t="shared" si="5"/>
        <v>1.2992040000000031</v>
      </c>
      <c r="AO66" s="121">
        <f t="shared" si="6"/>
        <v>3.1420999999998145E-4</v>
      </c>
      <c r="AP66" s="121">
        <f t="shared" si="7"/>
        <v>6.2234000000005452E-4</v>
      </c>
      <c r="AQ66" s="87">
        <f t="shared" si="8"/>
        <v>-3.014178000000001E-3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94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4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77</v>
      </c>
      <c r="C68" s="25" t="s">
        <v>32</v>
      </c>
      <c r="D68" s="39"/>
      <c r="E68" s="55"/>
      <c r="F68" s="96">
        <v>29.353612999999999</v>
      </c>
      <c r="G68" s="96">
        <v>32.798175000000001</v>
      </c>
      <c r="H68" s="96">
        <v>0.96301937000000004</v>
      </c>
      <c r="I68" s="60">
        <v>0.96971162</v>
      </c>
      <c r="J68" s="60">
        <v>7.4325815000000003E-2</v>
      </c>
      <c r="K68" s="61"/>
      <c r="L68" s="257"/>
      <c r="M68" s="257"/>
      <c r="N68" s="55"/>
      <c r="O68" s="26"/>
      <c r="P68" s="55"/>
      <c r="Q68" s="26"/>
      <c r="R68" s="131"/>
      <c r="S68" s="213"/>
      <c r="T68" s="296" t="s">
        <v>77</v>
      </c>
      <c r="U68" s="25" t="s">
        <v>32</v>
      </c>
      <c r="V68" s="39"/>
      <c r="W68" s="55"/>
      <c r="X68" s="96">
        <v>29.900466000000002</v>
      </c>
      <c r="Y68" s="96">
        <v>33.892100999999997</v>
      </c>
      <c r="Z68" s="96">
        <v>0.96316299999999999</v>
      </c>
      <c r="AA68" s="60">
        <v>0.97078438</v>
      </c>
      <c r="AB68" s="60">
        <v>5.9086323000000003E-2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6" t="s">
        <v>77</v>
      </c>
      <c r="AM68" s="119">
        <f t="shared" si="4"/>
        <v>0.54685300000000225</v>
      </c>
      <c r="AN68" s="95">
        <f t="shared" si="5"/>
        <v>1.0939259999999962</v>
      </c>
      <c r="AO68" s="95">
        <f t="shared" si="6"/>
        <v>1.4362999999995019E-4</v>
      </c>
      <c r="AP68" s="95">
        <f t="shared" si="7"/>
        <v>1.0727600000000059E-3</v>
      </c>
      <c r="AQ68" s="120">
        <f t="shared" si="8"/>
        <v>-1.5239492E-2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33</v>
      </c>
      <c r="D69" s="186"/>
      <c r="E69" s="56"/>
      <c r="F69" s="187">
        <v>32.154023000000002</v>
      </c>
      <c r="G69" s="187">
        <v>35.756872000000001</v>
      </c>
      <c r="H69" s="187">
        <v>0.97788317000000002</v>
      </c>
      <c r="I69" s="62">
        <v>0.98231738000000002</v>
      </c>
      <c r="J69" s="62">
        <v>4.9389016000000001E-2</v>
      </c>
      <c r="K69" s="188"/>
      <c r="L69" s="258"/>
      <c r="M69" s="258"/>
      <c r="N69" s="56"/>
      <c r="O69" s="28"/>
      <c r="P69" s="56"/>
      <c r="Q69" s="28"/>
      <c r="R69" s="132"/>
      <c r="S69" s="213"/>
      <c r="T69" s="294"/>
      <c r="U69" s="27" t="s">
        <v>33</v>
      </c>
      <c r="V69" s="186"/>
      <c r="W69" s="56"/>
      <c r="X69" s="187">
        <v>33.669347999999999</v>
      </c>
      <c r="Y69" s="187">
        <v>37.152946</v>
      </c>
      <c r="Z69" s="187">
        <v>0.97813384000000003</v>
      </c>
      <c r="AA69" s="62">
        <v>0.98354056999999995</v>
      </c>
      <c r="AB69" s="62">
        <v>3.6328323000000003E-2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4"/>
      <c r="AM69" s="86">
        <f t="shared" si="4"/>
        <v>1.5153249999999971</v>
      </c>
      <c r="AN69" s="121">
        <f t="shared" si="5"/>
        <v>1.3960739999999987</v>
      </c>
      <c r="AO69" s="121">
        <f t="shared" si="6"/>
        <v>2.5067000000000839E-4</v>
      </c>
      <c r="AP69" s="121">
        <f t="shared" si="7"/>
        <v>1.2231899999999296E-3</v>
      </c>
      <c r="AQ69" s="87">
        <f t="shared" si="8"/>
        <v>-1.3060692999999998E-2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34</v>
      </c>
      <c r="D70" s="186"/>
      <c r="E70" s="56"/>
      <c r="F70" s="187">
        <v>34.619188999999999</v>
      </c>
      <c r="G70" s="187">
        <v>39.226379000000001</v>
      </c>
      <c r="H70" s="187">
        <v>0.98859264000000002</v>
      </c>
      <c r="I70" s="62">
        <v>0.99193927999999998</v>
      </c>
      <c r="J70" s="62">
        <v>3.4937485999999997E-2</v>
      </c>
      <c r="K70" s="188"/>
      <c r="L70" s="258"/>
      <c r="M70" s="258"/>
      <c r="N70" s="56"/>
      <c r="O70" s="28"/>
      <c r="P70" s="56"/>
      <c r="Q70" s="28"/>
      <c r="R70" s="132"/>
      <c r="S70" s="213"/>
      <c r="T70" s="294"/>
      <c r="U70" s="27" t="s">
        <v>34</v>
      </c>
      <c r="V70" s="186"/>
      <c r="W70" s="56"/>
      <c r="X70" s="187">
        <v>38.391866</v>
      </c>
      <c r="Y70" s="187">
        <v>41.635995000000001</v>
      </c>
      <c r="Z70" s="187">
        <v>0.98900465999999998</v>
      </c>
      <c r="AA70" s="62">
        <v>0.99269512000000004</v>
      </c>
      <c r="AB70" s="62">
        <v>1.8774395999999999E-2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4"/>
      <c r="AM70" s="86">
        <f t="shared" si="4"/>
        <v>3.7726770000000016</v>
      </c>
      <c r="AN70" s="121">
        <f t="shared" si="5"/>
        <v>2.4096159999999998</v>
      </c>
      <c r="AO70" s="121">
        <f t="shared" si="6"/>
        <v>4.1201999999995742E-4</v>
      </c>
      <c r="AP70" s="121">
        <f t="shared" si="7"/>
        <v>7.5584000000006313E-4</v>
      </c>
      <c r="AQ70" s="87">
        <f t="shared" si="8"/>
        <v>-1.6163089999999998E-2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36</v>
      </c>
      <c r="D71" s="186"/>
      <c r="E71" s="56"/>
      <c r="F71" s="187">
        <v>37.422527000000002</v>
      </c>
      <c r="G71" s="187">
        <v>41.940469999999998</v>
      </c>
      <c r="H71" s="187">
        <v>0.99331849999999999</v>
      </c>
      <c r="I71" s="62">
        <v>0.99567368999999994</v>
      </c>
      <c r="J71" s="62">
        <v>1.8927988E-2</v>
      </c>
      <c r="K71" s="188"/>
      <c r="L71" s="258"/>
      <c r="M71" s="258"/>
      <c r="N71" s="56"/>
      <c r="O71" s="28"/>
      <c r="P71" s="56"/>
      <c r="Q71" s="28"/>
      <c r="R71" s="132"/>
      <c r="S71" s="213"/>
      <c r="T71" s="294"/>
      <c r="U71" s="27" t="s">
        <v>36</v>
      </c>
      <c r="V71" s="186"/>
      <c r="W71" s="56"/>
      <c r="X71" s="187">
        <v>42.428652</v>
      </c>
      <c r="Y71" s="187">
        <v>45.402656</v>
      </c>
      <c r="Z71" s="187">
        <v>0.99383396999999996</v>
      </c>
      <c r="AA71" s="62">
        <v>0.99639531000000003</v>
      </c>
      <c r="AB71" s="62">
        <v>8.3916770000000002E-3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4"/>
      <c r="AM71" s="86">
        <f t="shared" si="4"/>
        <v>5.0061249999999973</v>
      </c>
      <c r="AN71" s="121">
        <f t="shared" si="5"/>
        <v>3.4621860000000027</v>
      </c>
      <c r="AO71" s="121">
        <f t="shared" si="6"/>
        <v>5.1546999999996235E-4</v>
      </c>
      <c r="AP71" s="121">
        <f t="shared" si="7"/>
        <v>7.2162000000008941E-4</v>
      </c>
      <c r="AQ71" s="87">
        <f t="shared" si="8"/>
        <v>-1.0536311E-2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94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4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78</v>
      </c>
      <c r="C73" s="25" t="s">
        <v>32</v>
      </c>
      <c r="D73" s="39"/>
      <c r="E73" s="55"/>
      <c r="F73" s="96">
        <v>30.051462000000001</v>
      </c>
      <c r="G73" s="96">
        <v>33.486944999999999</v>
      </c>
      <c r="H73" s="96">
        <v>0.96527907999999996</v>
      </c>
      <c r="I73" s="60">
        <v>0.97150265999999996</v>
      </c>
      <c r="J73" s="60">
        <v>6.5174399999999993E-2</v>
      </c>
      <c r="K73" s="61"/>
      <c r="L73" s="257"/>
      <c r="M73" s="257"/>
      <c r="N73" s="55"/>
      <c r="O73" s="26"/>
      <c r="P73" s="55"/>
      <c r="Q73" s="26"/>
      <c r="R73" s="131"/>
      <c r="S73" s="213"/>
      <c r="T73" s="296" t="s">
        <v>78</v>
      </c>
      <c r="U73" s="25" t="s">
        <v>32</v>
      </c>
      <c r="V73" s="39"/>
      <c r="W73" s="55"/>
      <c r="X73" s="96">
        <v>29.750720999999999</v>
      </c>
      <c r="Y73" s="96">
        <v>34.071058000000001</v>
      </c>
      <c r="Z73" s="96">
        <v>0.96551745</v>
      </c>
      <c r="AA73" s="60">
        <v>0.97240718000000004</v>
      </c>
      <c r="AB73" s="60">
        <v>5.6519384999999998E-2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6" t="s">
        <v>78</v>
      </c>
      <c r="AM73" s="119">
        <f t="shared" si="4"/>
        <v>-0.30074100000000215</v>
      </c>
      <c r="AN73" s="95">
        <f t="shared" si="5"/>
        <v>0.5841130000000021</v>
      </c>
      <c r="AO73" s="95">
        <f t="shared" si="6"/>
        <v>2.3837000000004327E-4</v>
      </c>
      <c r="AP73" s="95">
        <f t="shared" si="7"/>
        <v>9.0452000000007526E-4</v>
      </c>
      <c r="AQ73" s="120">
        <f t="shared" si="8"/>
        <v>-8.6550149999999951E-3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33</v>
      </c>
      <c r="D74" s="186"/>
      <c r="E74" s="56"/>
      <c r="F74" s="187">
        <v>32.932971999999999</v>
      </c>
      <c r="G74" s="187">
        <v>36.264169000000003</v>
      </c>
      <c r="H74" s="187">
        <v>0.97884895000000005</v>
      </c>
      <c r="I74" s="62">
        <v>0.98328609</v>
      </c>
      <c r="J74" s="62">
        <v>4.3979388000000001E-2</v>
      </c>
      <c r="K74" s="188"/>
      <c r="L74" s="258"/>
      <c r="M74" s="258"/>
      <c r="N74" s="56"/>
      <c r="O74" s="28"/>
      <c r="P74" s="56"/>
      <c r="Q74" s="28"/>
      <c r="R74" s="132"/>
      <c r="S74" s="213"/>
      <c r="T74" s="294"/>
      <c r="U74" s="27" t="s">
        <v>33</v>
      </c>
      <c r="V74" s="186"/>
      <c r="W74" s="56"/>
      <c r="X74" s="187">
        <v>33.340452999999997</v>
      </c>
      <c r="Y74" s="187">
        <v>36.999177000000003</v>
      </c>
      <c r="Z74" s="187">
        <v>0.97903136000000002</v>
      </c>
      <c r="AA74" s="62">
        <v>0.98426701999999999</v>
      </c>
      <c r="AB74" s="62">
        <v>3.5746023000000002E-2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4"/>
      <c r="AM74" s="86">
        <f t="shared" si="4"/>
        <v>0.4074809999999971</v>
      </c>
      <c r="AN74" s="121">
        <f t="shared" si="5"/>
        <v>0.73500800000000055</v>
      </c>
      <c r="AO74" s="121">
        <f t="shared" si="6"/>
        <v>1.8240999999996621E-4</v>
      </c>
      <c r="AP74" s="121">
        <f t="shared" si="7"/>
        <v>9.8092999999999098E-4</v>
      </c>
      <c r="AQ74" s="87">
        <f t="shared" si="8"/>
        <v>-8.2333649999999994E-3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34</v>
      </c>
      <c r="D75" s="186"/>
      <c r="E75" s="56"/>
      <c r="F75" s="187">
        <v>36.520218999999997</v>
      </c>
      <c r="G75" s="187">
        <v>40.565897</v>
      </c>
      <c r="H75" s="187">
        <v>0.98884675</v>
      </c>
      <c r="I75" s="62">
        <v>0.99215723</v>
      </c>
      <c r="J75" s="62">
        <v>2.5557024000000001E-2</v>
      </c>
      <c r="K75" s="188"/>
      <c r="L75" s="258"/>
      <c r="M75" s="258"/>
      <c r="N75" s="56"/>
      <c r="O75" s="28"/>
      <c r="P75" s="56"/>
      <c r="Q75" s="28"/>
      <c r="R75" s="132"/>
      <c r="S75" s="213"/>
      <c r="T75" s="294"/>
      <c r="U75" s="27" t="s">
        <v>34</v>
      </c>
      <c r="V75" s="186"/>
      <c r="W75" s="56"/>
      <c r="X75" s="187">
        <v>38.255260999999997</v>
      </c>
      <c r="Y75" s="187">
        <v>41.659550000000003</v>
      </c>
      <c r="Z75" s="187">
        <v>0.98921181999999996</v>
      </c>
      <c r="AA75" s="62">
        <v>0.99274892999999997</v>
      </c>
      <c r="AB75" s="62">
        <v>1.8634673000000001E-2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4"/>
      <c r="AM75" s="86">
        <f t="shared" si="4"/>
        <v>1.735042</v>
      </c>
      <c r="AN75" s="121">
        <f t="shared" si="5"/>
        <v>1.0936530000000033</v>
      </c>
      <c r="AO75" s="121">
        <f t="shared" si="6"/>
        <v>3.6506999999996737E-4</v>
      </c>
      <c r="AP75" s="121">
        <f t="shared" si="7"/>
        <v>5.916999999999728E-4</v>
      </c>
      <c r="AQ75" s="87">
        <f t="shared" si="8"/>
        <v>-6.9223510000000002E-3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36</v>
      </c>
      <c r="D76" s="186"/>
      <c r="E76" s="56"/>
      <c r="F76" s="187">
        <v>38.013106000000001</v>
      </c>
      <c r="G76" s="187">
        <v>42.569353</v>
      </c>
      <c r="H76" s="187">
        <v>0.99342501999999999</v>
      </c>
      <c r="I76" s="62">
        <v>0.99569934000000004</v>
      </c>
      <c r="J76" s="62">
        <v>1.8705263999999999E-2</v>
      </c>
      <c r="K76" s="188"/>
      <c r="L76" s="258"/>
      <c r="M76" s="258"/>
      <c r="N76" s="56"/>
      <c r="O76" s="28"/>
      <c r="P76" s="56"/>
      <c r="Q76" s="28"/>
      <c r="R76" s="132"/>
      <c r="S76" s="213"/>
      <c r="T76" s="294"/>
      <c r="U76" s="27" t="s">
        <v>36</v>
      </c>
      <c r="V76" s="186"/>
      <c r="W76" s="56"/>
      <c r="X76" s="187">
        <v>42.500737999999998</v>
      </c>
      <c r="Y76" s="187">
        <v>45.481966</v>
      </c>
      <c r="Z76" s="187">
        <v>0.99391112000000004</v>
      </c>
      <c r="AA76" s="62">
        <v>0.99641464999999996</v>
      </c>
      <c r="AB76" s="62">
        <v>8.5461740000000001E-3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4"/>
      <c r="AM76" s="86">
        <f t="shared" si="4"/>
        <v>4.4876319999999978</v>
      </c>
      <c r="AN76" s="121">
        <f t="shared" si="5"/>
        <v>2.9126130000000003</v>
      </c>
      <c r="AO76" s="121">
        <f t="shared" si="6"/>
        <v>4.8610000000004483E-4</v>
      </c>
      <c r="AP76" s="121">
        <f t="shared" si="7"/>
        <v>7.1530999999991352E-4</v>
      </c>
      <c r="AQ76" s="87">
        <f t="shared" si="8"/>
        <v>-1.0159089999999999E-2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94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4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79</v>
      </c>
      <c r="C78" s="25" t="s">
        <v>32</v>
      </c>
      <c r="D78" s="39"/>
      <c r="E78" s="55"/>
      <c r="F78" s="96">
        <v>29.744796000000001</v>
      </c>
      <c r="G78" s="96">
        <v>33.278528000000001</v>
      </c>
      <c r="H78" s="96">
        <v>0.96680200999999999</v>
      </c>
      <c r="I78" s="60">
        <v>0.97227973000000001</v>
      </c>
      <c r="J78" s="60">
        <v>6.9280900000000006E-2</v>
      </c>
      <c r="K78" s="61"/>
      <c r="L78" s="257"/>
      <c r="M78" s="257"/>
      <c r="N78" s="55"/>
      <c r="O78" s="26"/>
      <c r="P78" s="55"/>
      <c r="Q78" s="26"/>
      <c r="R78" s="131"/>
      <c r="S78" s="213"/>
      <c r="T78" s="296" t="s">
        <v>79</v>
      </c>
      <c r="U78" s="25" t="s">
        <v>32</v>
      </c>
      <c r="V78" s="39"/>
      <c r="W78" s="55"/>
      <c r="X78" s="96">
        <v>30.432212</v>
      </c>
      <c r="Y78" s="96">
        <v>34.051676999999998</v>
      </c>
      <c r="Z78" s="96">
        <v>0.96720271000000002</v>
      </c>
      <c r="AA78" s="60">
        <v>0.97351889999999996</v>
      </c>
      <c r="AB78" s="60">
        <v>5.5401072000000003E-2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6" t="s">
        <v>79</v>
      </c>
      <c r="AM78" s="119">
        <f t="shared" si="4"/>
        <v>0.68741599999999892</v>
      </c>
      <c r="AN78" s="95">
        <f t="shared" si="5"/>
        <v>0.77314899999999653</v>
      </c>
      <c r="AO78" s="95">
        <f t="shared" si="6"/>
        <v>4.0070000000003159E-4</v>
      </c>
      <c r="AP78" s="95">
        <f t="shared" si="7"/>
        <v>1.2391699999999561E-3</v>
      </c>
      <c r="AQ78" s="120">
        <f t="shared" si="8"/>
        <v>-1.3879828000000004E-2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33</v>
      </c>
      <c r="D79" s="186"/>
      <c r="E79" s="56"/>
      <c r="F79" s="187">
        <v>32.184254000000003</v>
      </c>
      <c r="G79" s="187">
        <v>35.981895999999999</v>
      </c>
      <c r="H79" s="187">
        <v>0.97958864000000001</v>
      </c>
      <c r="I79" s="62">
        <v>0.98376565999999999</v>
      </c>
      <c r="J79" s="62">
        <v>5.0248615000000003E-2</v>
      </c>
      <c r="K79" s="188"/>
      <c r="L79" s="258"/>
      <c r="M79" s="258"/>
      <c r="N79" s="56"/>
      <c r="O79" s="28"/>
      <c r="P79" s="56"/>
      <c r="Q79" s="28"/>
      <c r="R79" s="132"/>
      <c r="S79" s="213"/>
      <c r="T79" s="294"/>
      <c r="U79" s="27" t="s">
        <v>33</v>
      </c>
      <c r="V79" s="186"/>
      <c r="W79" s="56"/>
      <c r="X79" s="187">
        <v>33.633116999999999</v>
      </c>
      <c r="Y79" s="187">
        <v>36.860711000000002</v>
      </c>
      <c r="Z79" s="187">
        <v>0.97968871999999996</v>
      </c>
      <c r="AA79" s="62">
        <v>0.98465733</v>
      </c>
      <c r="AB79" s="62">
        <v>3.6764803999999998E-2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4"/>
      <c r="AM79" s="86">
        <f t="shared" si="4"/>
        <v>1.4488629999999958</v>
      </c>
      <c r="AN79" s="121">
        <f t="shared" si="5"/>
        <v>0.87881500000000301</v>
      </c>
      <c r="AO79" s="121">
        <f t="shared" si="6"/>
        <v>1.0007999999994688E-4</v>
      </c>
      <c r="AP79" s="121">
        <f t="shared" si="7"/>
        <v>8.9167000000001106E-4</v>
      </c>
      <c r="AQ79" s="87">
        <f t="shared" si="8"/>
        <v>-1.3483811000000005E-2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34</v>
      </c>
      <c r="D80" s="186"/>
      <c r="E80" s="56"/>
      <c r="F80" s="187">
        <v>35.333415000000002</v>
      </c>
      <c r="G80" s="187">
        <v>39.844900000000003</v>
      </c>
      <c r="H80" s="187">
        <v>0.98892066000000001</v>
      </c>
      <c r="I80" s="62">
        <v>0.99222615000000003</v>
      </c>
      <c r="J80" s="62">
        <v>3.1817577999999999E-2</v>
      </c>
      <c r="K80" s="188"/>
      <c r="L80" s="258"/>
      <c r="M80" s="258"/>
      <c r="N80" s="56"/>
      <c r="O80" s="28"/>
      <c r="P80" s="56"/>
      <c r="Q80" s="28"/>
      <c r="R80" s="132"/>
      <c r="S80" s="213"/>
      <c r="T80" s="294"/>
      <c r="U80" s="27" t="s">
        <v>34</v>
      </c>
      <c r="V80" s="186"/>
      <c r="W80" s="56"/>
      <c r="X80" s="187">
        <v>38.162922000000002</v>
      </c>
      <c r="Y80" s="187">
        <v>41.627088000000001</v>
      </c>
      <c r="Z80" s="187">
        <v>0.98927969999999998</v>
      </c>
      <c r="AA80" s="62">
        <v>0.99291136999999996</v>
      </c>
      <c r="AB80" s="62">
        <v>1.9335802999999999E-2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4"/>
      <c r="AM80" s="86">
        <f t="shared" si="4"/>
        <v>2.8295069999999996</v>
      </c>
      <c r="AN80" s="121">
        <f t="shared" si="5"/>
        <v>1.7821879999999979</v>
      </c>
      <c r="AO80" s="121">
        <f t="shared" si="6"/>
        <v>3.5903999999997716E-4</v>
      </c>
      <c r="AP80" s="121">
        <f t="shared" si="7"/>
        <v>6.8521999999993088E-4</v>
      </c>
      <c r="AQ80" s="87">
        <f t="shared" si="8"/>
        <v>-1.2481775000000001E-2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36</v>
      </c>
      <c r="D81" s="186"/>
      <c r="E81" s="56"/>
      <c r="F81" s="187">
        <v>38.310194000000003</v>
      </c>
      <c r="G81" s="187">
        <v>42.722912000000001</v>
      </c>
      <c r="H81" s="187">
        <v>0.99344955000000001</v>
      </c>
      <c r="I81" s="62">
        <v>0.99583312000000002</v>
      </c>
      <c r="J81" s="62">
        <v>1.6570519999999998E-2</v>
      </c>
      <c r="K81" s="188"/>
      <c r="L81" s="258"/>
      <c r="M81" s="258"/>
      <c r="N81" s="56"/>
      <c r="O81" s="28"/>
      <c r="P81" s="56"/>
      <c r="Q81" s="28"/>
      <c r="R81" s="132"/>
      <c r="S81" s="213"/>
      <c r="T81" s="294"/>
      <c r="U81" s="27" t="s">
        <v>36</v>
      </c>
      <c r="V81" s="186"/>
      <c r="W81" s="56"/>
      <c r="X81" s="187">
        <v>42.519011999999996</v>
      </c>
      <c r="Y81" s="187">
        <v>45.573461999999999</v>
      </c>
      <c r="Z81" s="187">
        <v>0.99390392000000005</v>
      </c>
      <c r="AA81" s="62">
        <v>0.99650556000000001</v>
      </c>
      <c r="AB81" s="62">
        <v>8.3055839999999995E-3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4"/>
      <c r="AM81" s="86">
        <f t="shared" si="4"/>
        <v>4.2088179999999937</v>
      </c>
      <c r="AN81" s="121">
        <f t="shared" si="5"/>
        <v>2.8505499999999984</v>
      </c>
      <c r="AO81" s="121">
        <f t="shared" si="6"/>
        <v>4.5437000000003724E-4</v>
      </c>
      <c r="AP81" s="121">
        <f t="shared" si="7"/>
        <v>6.7243999999999637E-4</v>
      </c>
      <c r="AQ81" s="87">
        <f t="shared" si="8"/>
        <v>-8.2649359999999988E-3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94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4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80</v>
      </c>
      <c r="C83" s="25" t="s">
        <v>32</v>
      </c>
      <c r="D83" s="39"/>
      <c r="E83" s="55"/>
      <c r="F83" s="96">
        <v>30.355463</v>
      </c>
      <c r="G83" s="96">
        <v>33.710577000000001</v>
      </c>
      <c r="H83" s="96">
        <v>0.96799851000000003</v>
      </c>
      <c r="I83" s="60">
        <v>0.97355307000000002</v>
      </c>
      <c r="J83" s="60">
        <v>6.4931630000000004E-2</v>
      </c>
      <c r="K83" s="61"/>
      <c r="L83" s="257"/>
      <c r="M83" s="257"/>
      <c r="N83" s="55"/>
      <c r="O83" s="26"/>
      <c r="P83" s="55"/>
      <c r="Q83" s="26"/>
      <c r="R83" s="131"/>
      <c r="S83" s="213"/>
      <c r="T83" s="293" t="s">
        <v>80</v>
      </c>
      <c r="U83" s="25" t="s">
        <v>32</v>
      </c>
      <c r="V83" s="39"/>
      <c r="W83" s="55"/>
      <c r="X83" s="96">
        <v>30.745031000000001</v>
      </c>
      <c r="Y83" s="96">
        <v>34.437586000000003</v>
      </c>
      <c r="Z83" s="96">
        <v>0.96826308000000005</v>
      </c>
      <c r="AA83" s="60">
        <v>0.97425054</v>
      </c>
      <c r="AB83" s="60">
        <v>5.4803364E-2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3" t="s">
        <v>80</v>
      </c>
      <c r="AM83" s="119">
        <f t="shared" si="4"/>
        <v>0.38956800000000058</v>
      </c>
      <c r="AN83" s="95">
        <f t="shared" si="5"/>
        <v>0.72700900000000246</v>
      </c>
      <c r="AO83" s="95">
        <f t="shared" si="6"/>
        <v>2.6457000000001951E-4</v>
      </c>
      <c r="AP83" s="95">
        <f t="shared" si="7"/>
        <v>6.9746999999997783E-4</v>
      </c>
      <c r="AQ83" s="120">
        <f t="shared" si="8"/>
        <v>-1.0128266000000004E-2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33</v>
      </c>
      <c r="D84" s="186"/>
      <c r="E84" s="56"/>
      <c r="F84" s="187">
        <v>33.028872999999997</v>
      </c>
      <c r="G84" s="187">
        <v>36.712259000000003</v>
      </c>
      <c r="H84" s="187">
        <v>0.98015123999999998</v>
      </c>
      <c r="I84" s="62">
        <v>0.98509681999999998</v>
      </c>
      <c r="J84" s="62">
        <v>4.4527914000000002E-2</v>
      </c>
      <c r="K84" s="188"/>
      <c r="L84" s="258"/>
      <c r="M84" s="258"/>
      <c r="N84" s="56"/>
      <c r="O84" s="28"/>
      <c r="P84" s="56"/>
      <c r="Q84" s="28"/>
      <c r="R84" s="132"/>
      <c r="S84" s="213"/>
      <c r="T84" s="294"/>
      <c r="U84" s="27" t="s">
        <v>33</v>
      </c>
      <c r="V84" s="186"/>
      <c r="W84" s="56"/>
      <c r="X84" s="187">
        <v>34.437874999999998</v>
      </c>
      <c r="Y84" s="187">
        <v>37.689895999999997</v>
      </c>
      <c r="Z84" s="187">
        <v>0.98024381999999999</v>
      </c>
      <c r="AA84" s="62">
        <v>0.98572472</v>
      </c>
      <c r="AB84" s="62">
        <v>3.4491569999999999E-2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4"/>
      <c r="AM84" s="86">
        <f t="shared" si="4"/>
        <v>1.409002000000001</v>
      </c>
      <c r="AN84" s="121">
        <f t="shared" si="5"/>
        <v>0.97763699999999432</v>
      </c>
      <c r="AO84" s="121">
        <f t="shared" si="6"/>
        <v>9.2580000000008766E-5</v>
      </c>
      <c r="AP84" s="121">
        <f t="shared" si="7"/>
        <v>6.2790000000001456E-4</v>
      </c>
      <c r="AQ84" s="87">
        <f t="shared" si="8"/>
        <v>-1.0036344000000003E-2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34</v>
      </c>
      <c r="D85" s="186"/>
      <c r="E85" s="56"/>
      <c r="F85" s="187">
        <v>36.300372000000003</v>
      </c>
      <c r="G85" s="187">
        <v>40.502598999999996</v>
      </c>
      <c r="H85" s="187">
        <v>0.98871635000000002</v>
      </c>
      <c r="I85" s="62">
        <v>0.99229754999999997</v>
      </c>
      <c r="J85" s="62">
        <v>2.7179816999999998E-2</v>
      </c>
      <c r="K85" s="188"/>
      <c r="L85" s="258"/>
      <c r="M85" s="258"/>
      <c r="N85" s="56"/>
      <c r="O85" s="28"/>
      <c r="P85" s="56"/>
      <c r="Q85" s="28"/>
      <c r="R85" s="132"/>
      <c r="S85" s="213"/>
      <c r="T85" s="294"/>
      <c r="U85" s="27" t="s">
        <v>34</v>
      </c>
      <c r="V85" s="186"/>
      <c r="W85" s="56"/>
      <c r="X85" s="187">
        <v>38.591402000000002</v>
      </c>
      <c r="Y85" s="187">
        <v>41.858445000000003</v>
      </c>
      <c r="Z85" s="187">
        <v>0.98901773999999998</v>
      </c>
      <c r="AA85" s="62">
        <v>0.99277031999999998</v>
      </c>
      <c r="AB85" s="62">
        <v>1.8462348999999999E-2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4"/>
      <c r="AM85" s="86">
        <f t="shared" si="4"/>
        <v>2.2910299999999992</v>
      </c>
      <c r="AN85" s="121">
        <f t="shared" si="5"/>
        <v>1.3558460000000068</v>
      </c>
      <c r="AO85" s="121">
        <f t="shared" si="6"/>
        <v>3.0138999999995697E-4</v>
      </c>
      <c r="AP85" s="121">
        <f t="shared" si="7"/>
        <v>4.7277000000001124E-4</v>
      </c>
      <c r="AQ85" s="87">
        <f t="shared" si="8"/>
        <v>-8.7174679999999991E-3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36</v>
      </c>
      <c r="D86" s="186"/>
      <c r="E86" s="56"/>
      <c r="F86" s="187">
        <v>38.793725999999999</v>
      </c>
      <c r="G86" s="187">
        <v>43.140855000000002</v>
      </c>
      <c r="H86" s="187">
        <v>0.99332222000000003</v>
      </c>
      <c r="I86" s="62">
        <v>0.99576916000000004</v>
      </c>
      <c r="J86" s="62">
        <v>1.5562206E-2</v>
      </c>
      <c r="K86" s="188"/>
      <c r="L86" s="258"/>
      <c r="M86" s="258"/>
      <c r="N86" s="56"/>
      <c r="O86" s="28"/>
      <c r="P86" s="56"/>
      <c r="Q86" s="28"/>
      <c r="R86" s="132"/>
      <c r="S86" s="213"/>
      <c r="T86" s="294"/>
      <c r="U86" s="27" t="s">
        <v>36</v>
      </c>
      <c r="V86" s="186"/>
      <c r="W86" s="56"/>
      <c r="X86" s="187">
        <v>42.456809999999997</v>
      </c>
      <c r="Y86" s="187">
        <v>45.45167</v>
      </c>
      <c r="Z86" s="187">
        <v>0.99370508000000002</v>
      </c>
      <c r="AA86" s="62">
        <v>0.99642763999999995</v>
      </c>
      <c r="AB86" s="62">
        <v>8.7438299999999993E-3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4"/>
      <c r="AM86" s="86">
        <f t="shared" si="4"/>
        <v>3.6630839999999978</v>
      </c>
      <c r="AN86" s="121">
        <f t="shared" si="5"/>
        <v>2.3108149999999981</v>
      </c>
      <c r="AO86" s="121">
        <f t="shared" si="6"/>
        <v>3.8285999999998488E-4</v>
      </c>
      <c r="AP86" s="121">
        <f t="shared" si="7"/>
        <v>6.5847999999990581E-4</v>
      </c>
      <c r="AQ86" s="87">
        <f t="shared" si="8"/>
        <v>-6.818376000000001E-3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95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5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81</v>
      </c>
      <c r="C88" s="25" t="s">
        <v>32</v>
      </c>
      <c r="D88" s="39"/>
      <c r="E88" s="55"/>
      <c r="F88" s="96">
        <v>30.758167</v>
      </c>
      <c r="G88" s="96">
        <v>34.296464</v>
      </c>
      <c r="H88" s="96">
        <v>0.96957377</v>
      </c>
      <c r="I88" s="60">
        <v>0.97413525000000001</v>
      </c>
      <c r="J88" s="60">
        <v>5.9386689999999999E-2</v>
      </c>
      <c r="K88" s="61"/>
      <c r="L88" s="257"/>
      <c r="M88" s="257"/>
      <c r="N88" s="55"/>
      <c r="O88" s="26"/>
      <c r="P88" s="55"/>
      <c r="Q88" s="26"/>
      <c r="R88" s="131"/>
      <c r="S88" s="213"/>
      <c r="T88" s="293" t="s">
        <v>81</v>
      </c>
      <c r="U88" s="25" t="s">
        <v>32</v>
      </c>
      <c r="V88" s="39"/>
      <c r="W88" s="55"/>
      <c r="X88" s="96">
        <v>31.068860000000001</v>
      </c>
      <c r="Y88" s="96">
        <v>34.823481000000001</v>
      </c>
      <c r="Z88" s="96">
        <v>0.96972362000000001</v>
      </c>
      <c r="AA88" s="60">
        <v>0.97492188000000002</v>
      </c>
      <c r="AB88" s="60">
        <v>5.3475416999999997E-2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3" t="s">
        <v>81</v>
      </c>
      <c r="AM88" s="119">
        <f t="shared" si="4"/>
        <v>0.31069300000000055</v>
      </c>
      <c r="AN88" s="95">
        <f t="shared" si="5"/>
        <v>0.52701700000000073</v>
      </c>
      <c r="AO88" s="95">
        <f t="shared" si="6"/>
        <v>1.4985000000000692E-4</v>
      </c>
      <c r="AP88" s="95">
        <f t="shared" si="7"/>
        <v>7.8663000000001038E-4</v>
      </c>
      <c r="AQ88" s="120">
        <f t="shared" si="8"/>
        <v>-5.9112730000000016E-3</v>
      </c>
      <c r="AR88" s="37"/>
      <c r="AS88" s="233"/>
      <c r="AT88" s="37"/>
    </row>
    <row r="89" spans="2:52" ht="13.5" customHeight="1" x14ac:dyDescent="0.15">
      <c r="B89" s="294"/>
      <c r="C89" s="27" t="s">
        <v>33</v>
      </c>
      <c r="D89" s="186"/>
      <c r="E89" s="56"/>
      <c r="F89" s="187">
        <v>33.904403000000002</v>
      </c>
      <c r="G89" s="187">
        <v>37.198349</v>
      </c>
      <c r="H89" s="187">
        <v>0.98104066000000001</v>
      </c>
      <c r="I89" s="62">
        <v>0.98591390999999995</v>
      </c>
      <c r="J89" s="62">
        <v>3.9498146999999997E-2</v>
      </c>
      <c r="K89" s="188"/>
      <c r="L89" s="258"/>
      <c r="M89" s="258"/>
      <c r="N89" s="56"/>
      <c r="O89" s="28"/>
      <c r="P89" s="56"/>
      <c r="Q89" s="28"/>
      <c r="R89" s="132"/>
      <c r="S89" s="213"/>
      <c r="T89" s="294"/>
      <c r="U89" s="27" t="s">
        <v>33</v>
      </c>
      <c r="V89" s="186"/>
      <c r="W89" s="56"/>
      <c r="X89" s="187">
        <v>34.517789999999998</v>
      </c>
      <c r="Y89" s="187">
        <v>37.750995000000003</v>
      </c>
      <c r="Z89" s="187">
        <v>0.98112432000000005</v>
      </c>
      <c r="AA89" s="62">
        <v>0.98641650000000003</v>
      </c>
      <c r="AB89" s="62">
        <v>3.3139195000000003E-2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4"/>
      <c r="AM89" s="86">
        <f t="shared" si="4"/>
        <v>0.61338699999999591</v>
      </c>
      <c r="AN89" s="121">
        <f t="shared" si="5"/>
        <v>0.55264600000000286</v>
      </c>
      <c r="AO89" s="121">
        <f t="shared" si="6"/>
        <v>8.3660000000040924E-5</v>
      </c>
      <c r="AP89" s="121">
        <f t="shared" si="7"/>
        <v>5.0259000000008047E-4</v>
      </c>
      <c r="AQ89" s="87">
        <f t="shared" si="8"/>
        <v>-6.3589519999999941E-3</v>
      </c>
      <c r="AR89" s="37"/>
      <c r="AS89" s="233"/>
      <c r="AT89" s="37"/>
    </row>
    <row r="90" spans="2:52" ht="13.5" customHeight="1" x14ac:dyDescent="0.15">
      <c r="B90" s="294"/>
      <c r="C90" s="27" t="s">
        <v>34</v>
      </c>
      <c r="D90" s="186"/>
      <c r="E90" s="56"/>
      <c r="F90" s="187">
        <v>37.094664000000002</v>
      </c>
      <c r="G90" s="187">
        <v>41.057262999999999</v>
      </c>
      <c r="H90" s="187">
        <v>0.98923943999999997</v>
      </c>
      <c r="I90" s="62">
        <v>0.99266438999999995</v>
      </c>
      <c r="J90" s="62">
        <v>2.4802254999999999E-2</v>
      </c>
      <c r="K90" s="188"/>
      <c r="L90" s="258"/>
      <c r="M90" s="258"/>
      <c r="N90" s="56"/>
      <c r="O90" s="28"/>
      <c r="P90" s="56"/>
      <c r="Q90" s="28"/>
      <c r="R90" s="132"/>
      <c r="S90" s="213"/>
      <c r="T90" s="294"/>
      <c r="U90" s="27" t="s">
        <v>34</v>
      </c>
      <c r="V90" s="186"/>
      <c r="W90" s="56"/>
      <c r="X90" s="187">
        <v>38.780493999999997</v>
      </c>
      <c r="Y90" s="187">
        <v>42.033202000000003</v>
      </c>
      <c r="Z90" s="187">
        <v>0.98953532</v>
      </c>
      <c r="AA90" s="62">
        <v>0.99303242999999997</v>
      </c>
      <c r="AB90" s="62">
        <v>1.8447940999999999E-2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4"/>
      <c r="AM90" s="86">
        <f t="shared" si="4"/>
        <v>1.6858299999999957</v>
      </c>
      <c r="AN90" s="121">
        <f t="shared" si="5"/>
        <v>0.97593900000000389</v>
      </c>
      <c r="AO90" s="121">
        <f t="shared" si="6"/>
        <v>2.9588000000002612E-4</v>
      </c>
      <c r="AP90" s="121">
        <f t="shared" si="7"/>
        <v>3.6804000000001391E-4</v>
      </c>
      <c r="AQ90" s="87">
        <f t="shared" si="8"/>
        <v>-6.3543139999999998E-3</v>
      </c>
      <c r="AR90" s="37"/>
      <c r="AS90" s="233"/>
      <c r="AT90" s="37"/>
    </row>
    <row r="91" spans="2:52" ht="13.5" customHeight="1" x14ac:dyDescent="0.15">
      <c r="B91" s="294"/>
      <c r="C91" s="27" t="s">
        <v>36</v>
      </c>
      <c r="D91" s="186"/>
      <c r="E91" s="56"/>
      <c r="F91" s="187">
        <v>39.649124999999998</v>
      </c>
      <c r="G91" s="187">
        <v>43.906616999999997</v>
      </c>
      <c r="H91" s="187">
        <v>0.99371085999999997</v>
      </c>
      <c r="I91" s="62">
        <v>0.99592554</v>
      </c>
      <c r="J91" s="62">
        <v>1.3590507E-2</v>
      </c>
      <c r="K91" s="188"/>
      <c r="L91" s="258"/>
      <c r="M91" s="258"/>
      <c r="N91" s="56"/>
      <c r="O91" s="28"/>
      <c r="P91" s="56"/>
      <c r="Q91" s="28"/>
      <c r="R91" s="132"/>
      <c r="S91" s="213"/>
      <c r="T91" s="294"/>
      <c r="U91" s="27" t="s">
        <v>36</v>
      </c>
      <c r="V91" s="186"/>
      <c r="W91" s="56"/>
      <c r="X91" s="187">
        <v>42.932434000000001</v>
      </c>
      <c r="Y91" s="187">
        <v>45.930776999999999</v>
      </c>
      <c r="Z91" s="187">
        <v>0.99406528000000005</v>
      </c>
      <c r="AA91" s="62">
        <v>0.99662351999999998</v>
      </c>
      <c r="AB91" s="62">
        <v>8.3327509999999994E-3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4"/>
      <c r="AM91" s="86">
        <f t="shared" si="4"/>
        <v>3.2833090000000027</v>
      </c>
      <c r="AN91" s="121">
        <f t="shared" si="5"/>
        <v>2.024160000000002</v>
      </c>
      <c r="AO91" s="121">
        <f t="shared" si="6"/>
        <v>3.5442000000007745E-4</v>
      </c>
      <c r="AP91" s="121">
        <f t="shared" si="7"/>
        <v>6.9797999999998694E-4</v>
      </c>
      <c r="AQ91" s="87">
        <f t="shared" si="8"/>
        <v>-5.2577560000000006E-3</v>
      </c>
      <c r="AR91" s="37"/>
      <c r="AS91" s="233"/>
      <c r="AT91" s="37"/>
    </row>
    <row r="92" spans="2:52" ht="13.5" customHeight="1" thickBot="1" x14ac:dyDescent="0.2">
      <c r="B92" s="295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95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5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93" t="s">
        <v>82</v>
      </c>
      <c r="C93" s="25" t="s">
        <v>32</v>
      </c>
      <c r="D93" s="39"/>
      <c r="E93" s="55"/>
      <c r="F93" s="96">
        <v>30.840989</v>
      </c>
      <c r="G93" s="96">
        <v>34.548257999999997</v>
      </c>
      <c r="H93" s="96">
        <v>0.96997834000000005</v>
      </c>
      <c r="I93" s="60">
        <v>0.97390661999999995</v>
      </c>
      <c r="J93" s="60">
        <v>5.8535433999999997E-2</v>
      </c>
      <c r="K93" s="61"/>
      <c r="L93" s="257"/>
      <c r="M93" s="257"/>
      <c r="N93" s="55"/>
      <c r="O93" s="26"/>
      <c r="P93" s="55"/>
      <c r="Q93" s="26"/>
      <c r="R93" s="131"/>
      <c r="S93" s="213"/>
      <c r="T93" s="293" t="s">
        <v>82</v>
      </c>
      <c r="U93" s="25" t="s">
        <v>32</v>
      </c>
      <c r="V93" s="39"/>
      <c r="W93" s="55"/>
      <c r="X93" s="96">
        <v>31.224758000000001</v>
      </c>
      <c r="Y93" s="96">
        <v>34.979716000000003</v>
      </c>
      <c r="Z93" s="96">
        <v>0.96996694000000006</v>
      </c>
      <c r="AA93" s="60">
        <v>0.97441199999999994</v>
      </c>
      <c r="AB93" s="60">
        <v>5.3649916999999998E-2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3" t="s">
        <v>82</v>
      </c>
      <c r="AM93" s="119">
        <f t="shared" si="4"/>
        <v>0.38376900000000091</v>
      </c>
      <c r="AN93" s="95">
        <f t="shared" si="5"/>
        <v>0.43145800000000634</v>
      </c>
      <c r="AO93" s="95">
        <f t="shared" si="6"/>
        <v>-1.1399999999994748E-5</v>
      </c>
      <c r="AP93" s="95">
        <f t="shared" si="7"/>
        <v>5.0537999999999972E-4</v>
      </c>
      <c r="AQ93" s="120">
        <f t="shared" si="8"/>
        <v>-4.8855169999999989E-3</v>
      </c>
      <c r="AR93" s="37"/>
      <c r="AS93" s="233"/>
      <c r="AT93" s="37"/>
    </row>
    <row r="94" spans="2:52" ht="13.5" customHeight="1" x14ac:dyDescent="0.15">
      <c r="B94" s="294"/>
      <c r="C94" s="27" t="s">
        <v>33</v>
      </c>
      <c r="D94" s="186"/>
      <c r="E94" s="56"/>
      <c r="F94" s="187">
        <v>33.899375999999997</v>
      </c>
      <c r="G94" s="187">
        <v>37.551504000000001</v>
      </c>
      <c r="H94" s="187">
        <v>0.98148462000000003</v>
      </c>
      <c r="I94" s="62">
        <v>0.98603457000000005</v>
      </c>
      <c r="J94" s="62">
        <v>3.8756609999999997E-2</v>
      </c>
      <c r="K94" s="188"/>
      <c r="L94" s="258"/>
      <c r="M94" s="258"/>
      <c r="N94" s="56"/>
      <c r="O94" s="28"/>
      <c r="P94" s="56"/>
      <c r="Q94" s="28"/>
      <c r="R94" s="132"/>
      <c r="S94" s="213"/>
      <c r="T94" s="294"/>
      <c r="U94" s="27" t="s">
        <v>33</v>
      </c>
      <c r="V94" s="186"/>
      <c r="W94" s="56"/>
      <c r="X94" s="187">
        <v>34.836697999999998</v>
      </c>
      <c r="Y94" s="187">
        <v>38.144900999999997</v>
      </c>
      <c r="Z94" s="187">
        <v>0.98160550000000002</v>
      </c>
      <c r="AA94" s="62">
        <v>0.98649038</v>
      </c>
      <c r="AB94" s="62">
        <v>3.3645023000000003E-2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4"/>
      <c r="AM94" s="86">
        <f t="shared" si="4"/>
        <v>0.93732200000000176</v>
      </c>
      <c r="AN94" s="121">
        <f t="shared" si="5"/>
        <v>0.59339699999999596</v>
      </c>
      <c r="AO94" s="121">
        <f t="shared" si="6"/>
        <v>1.2087999999998988E-4</v>
      </c>
      <c r="AP94" s="121">
        <f t="shared" si="7"/>
        <v>4.5580999999994543E-4</v>
      </c>
      <c r="AQ94" s="87">
        <f t="shared" si="8"/>
        <v>-5.1115869999999938E-3</v>
      </c>
      <c r="AR94" s="37"/>
      <c r="AS94" s="233"/>
      <c r="AT94" s="37"/>
    </row>
    <row r="95" spans="2:52" ht="13.5" customHeight="1" x14ac:dyDescent="0.15">
      <c r="B95" s="294"/>
      <c r="C95" s="27" t="s">
        <v>34</v>
      </c>
      <c r="D95" s="186"/>
      <c r="E95" s="56"/>
      <c r="F95" s="187">
        <v>37.236494999999998</v>
      </c>
      <c r="G95" s="187">
        <v>41.094045000000001</v>
      </c>
      <c r="H95" s="187">
        <v>0.98965983999999996</v>
      </c>
      <c r="I95" s="62">
        <v>0.99280106999999995</v>
      </c>
      <c r="J95" s="62">
        <v>2.39768E-2</v>
      </c>
      <c r="K95" s="188"/>
      <c r="L95" s="258"/>
      <c r="M95" s="258"/>
      <c r="N95" s="56"/>
      <c r="O95" s="28"/>
      <c r="P95" s="56"/>
      <c r="Q95" s="28"/>
      <c r="R95" s="132"/>
      <c r="S95" s="213"/>
      <c r="T95" s="294"/>
      <c r="U95" s="27" t="s">
        <v>34</v>
      </c>
      <c r="V95" s="186"/>
      <c r="W95" s="56"/>
      <c r="X95" s="187">
        <v>38.719039000000002</v>
      </c>
      <c r="Y95" s="187">
        <v>42.081688</v>
      </c>
      <c r="Z95" s="187">
        <v>0.98991289000000005</v>
      </c>
      <c r="AA95" s="62">
        <v>0.99330242999999996</v>
      </c>
      <c r="AB95" s="62">
        <v>1.8911956000000001E-2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4"/>
      <c r="AM95" s="86">
        <f t="shared" si="4"/>
        <v>1.4825440000000043</v>
      </c>
      <c r="AN95" s="121">
        <f t="shared" si="5"/>
        <v>0.98764299999999849</v>
      </c>
      <c r="AO95" s="121">
        <f t="shared" si="6"/>
        <v>2.5305000000008793E-4</v>
      </c>
      <c r="AP95" s="121">
        <f t="shared" si="7"/>
        <v>5.0136000000000625E-4</v>
      </c>
      <c r="AQ95" s="87">
        <f t="shared" si="8"/>
        <v>-5.0648439999999989E-3</v>
      </c>
      <c r="AR95" s="37"/>
      <c r="AS95" s="233"/>
      <c r="AT95" s="37"/>
    </row>
    <row r="96" spans="2:52" ht="13.5" customHeight="1" x14ac:dyDescent="0.15">
      <c r="B96" s="294"/>
      <c r="C96" s="27" t="s">
        <v>36</v>
      </c>
      <c r="D96" s="186"/>
      <c r="E96" s="56"/>
      <c r="F96" s="187">
        <v>40.260080000000002</v>
      </c>
      <c r="G96" s="187">
        <v>44.383477999999997</v>
      </c>
      <c r="H96" s="187">
        <v>0.99399495999999998</v>
      </c>
      <c r="I96" s="62">
        <v>0.99613571999999995</v>
      </c>
      <c r="J96" s="62">
        <v>1.2660256E-2</v>
      </c>
      <c r="K96" s="188"/>
      <c r="L96" s="258"/>
      <c r="M96" s="258"/>
      <c r="N96" s="56"/>
      <c r="O96" s="28"/>
      <c r="P96" s="56"/>
      <c r="Q96" s="28"/>
      <c r="R96" s="132"/>
      <c r="S96" s="213"/>
      <c r="T96" s="294"/>
      <c r="U96" s="27" t="s">
        <v>36</v>
      </c>
      <c r="V96" s="186"/>
      <c r="W96" s="56"/>
      <c r="X96" s="187">
        <v>43.095830999999997</v>
      </c>
      <c r="Y96" s="187">
        <v>46.156644999999997</v>
      </c>
      <c r="Z96" s="187">
        <v>0.99428189</v>
      </c>
      <c r="AA96" s="62">
        <v>0.99676706999999998</v>
      </c>
      <c r="AB96" s="62">
        <v>8.5202899999999998E-3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4"/>
      <c r="AM96" s="86">
        <f t="shared" si="4"/>
        <v>2.8357509999999948</v>
      </c>
      <c r="AN96" s="121">
        <f t="shared" si="5"/>
        <v>1.7731670000000008</v>
      </c>
      <c r="AO96" s="121">
        <f t="shared" si="6"/>
        <v>2.8693000000001856E-4</v>
      </c>
      <c r="AP96" s="121">
        <f t="shared" si="7"/>
        <v>6.313500000000305E-4</v>
      </c>
      <c r="AQ96" s="87">
        <f t="shared" si="8"/>
        <v>-4.1399660000000001E-3</v>
      </c>
      <c r="AR96" s="37"/>
      <c r="AS96" s="233"/>
      <c r="AT96" s="37"/>
    </row>
    <row r="97" spans="2:46" ht="13.5" customHeight="1" thickBot="1" x14ac:dyDescent="0.2">
      <c r="B97" s="295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95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5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93" t="s">
        <v>83</v>
      </c>
      <c r="C98" s="25" t="s">
        <v>32</v>
      </c>
      <c r="D98" s="39"/>
      <c r="E98" s="55"/>
      <c r="F98" s="96">
        <v>31.034154999999998</v>
      </c>
      <c r="G98" s="96">
        <v>34.954855000000002</v>
      </c>
      <c r="H98" s="96">
        <v>0.96797299999999997</v>
      </c>
      <c r="I98" s="60">
        <v>0.97229242000000005</v>
      </c>
      <c r="J98" s="60">
        <v>5.6159183000000001E-2</v>
      </c>
      <c r="K98" s="61"/>
      <c r="L98" s="257"/>
      <c r="M98" s="257"/>
      <c r="N98" s="55"/>
      <c r="O98" s="26"/>
      <c r="P98" s="55"/>
      <c r="Q98" s="26"/>
      <c r="R98" s="131"/>
      <c r="S98" s="213"/>
      <c r="T98" s="293" t="s">
        <v>83</v>
      </c>
      <c r="U98" s="25" t="s">
        <v>32</v>
      </c>
      <c r="V98" s="39"/>
      <c r="W98" s="55"/>
      <c r="X98" s="96">
        <v>31.028119</v>
      </c>
      <c r="Y98" s="96">
        <v>35.148777000000003</v>
      </c>
      <c r="Z98" s="96">
        <v>0.96800905999999998</v>
      </c>
      <c r="AA98" s="60">
        <v>0.97285745999999995</v>
      </c>
      <c r="AB98" s="60">
        <v>5.4981309999999999E-2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3" t="s">
        <v>83</v>
      </c>
      <c r="AM98" s="119">
        <f t="shared" si="14"/>
        <v>-6.035999999998154E-3</v>
      </c>
      <c r="AN98" s="95">
        <f t="shared" si="15"/>
        <v>0.19392200000000059</v>
      </c>
      <c r="AO98" s="95">
        <f t="shared" si="16"/>
        <v>3.6060000000004422E-5</v>
      </c>
      <c r="AP98" s="95">
        <f t="shared" si="17"/>
        <v>5.6503999999990562E-4</v>
      </c>
      <c r="AQ98" s="120">
        <f t="shared" si="18"/>
        <v>-1.1778730000000029E-3</v>
      </c>
      <c r="AR98" s="37"/>
      <c r="AS98" s="233"/>
      <c r="AT98" s="37"/>
    </row>
    <row r="99" spans="2:46" ht="13.5" customHeight="1" x14ac:dyDescent="0.15">
      <c r="B99" s="294"/>
      <c r="C99" s="27" t="s">
        <v>33</v>
      </c>
      <c r="D99" s="186"/>
      <c r="E99" s="56"/>
      <c r="F99" s="187">
        <v>34.274096</v>
      </c>
      <c r="G99" s="187">
        <v>37.888043000000003</v>
      </c>
      <c r="H99" s="187">
        <v>0.98065796000000005</v>
      </c>
      <c r="I99" s="62">
        <v>0.98510664000000003</v>
      </c>
      <c r="J99" s="62">
        <v>3.5572180000000002E-2</v>
      </c>
      <c r="K99" s="188"/>
      <c r="L99" s="258"/>
      <c r="M99" s="258"/>
      <c r="N99" s="56"/>
      <c r="O99" s="28"/>
      <c r="P99" s="56"/>
      <c r="Q99" s="28"/>
      <c r="R99" s="132"/>
      <c r="S99" s="213"/>
      <c r="T99" s="294"/>
      <c r="U99" s="27" t="s">
        <v>33</v>
      </c>
      <c r="V99" s="186"/>
      <c r="W99" s="56"/>
      <c r="X99" s="187">
        <v>34.831209000000001</v>
      </c>
      <c r="Y99" s="187">
        <v>38.204884</v>
      </c>
      <c r="Z99" s="187">
        <v>0.98074013999999998</v>
      </c>
      <c r="AA99" s="62">
        <v>0.98570542999999999</v>
      </c>
      <c r="AB99" s="62">
        <v>3.5139232999999999E-2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4"/>
      <c r="AM99" s="86">
        <f t="shared" si="14"/>
        <v>0.55711300000000108</v>
      </c>
      <c r="AN99" s="121">
        <f t="shared" si="15"/>
        <v>0.3168409999999966</v>
      </c>
      <c r="AO99" s="121">
        <f t="shared" si="16"/>
        <v>8.2179999999931752E-5</v>
      </c>
      <c r="AP99" s="121">
        <f t="shared" si="17"/>
        <v>5.9878999999996019E-4</v>
      </c>
      <c r="AQ99" s="87">
        <f t="shared" si="18"/>
        <v>-4.3294700000000297E-4</v>
      </c>
      <c r="AR99" s="37"/>
      <c r="AS99" s="233"/>
      <c r="AT99" s="37"/>
    </row>
    <row r="100" spans="2:46" ht="13.5" customHeight="1" x14ac:dyDescent="0.15">
      <c r="B100" s="294"/>
      <c r="C100" s="27" t="s">
        <v>34</v>
      </c>
      <c r="D100" s="186"/>
      <c r="E100" s="56"/>
      <c r="F100" s="187">
        <v>37.582344999999997</v>
      </c>
      <c r="G100" s="187">
        <v>41.20091</v>
      </c>
      <c r="H100" s="187">
        <v>0.98960325999999998</v>
      </c>
      <c r="I100" s="62">
        <v>0.99278544000000002</v>
      </c>
      <c r="J100" s="62">
        <v>2.1662154999999999E-2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94"/>
      <c r="U100" s="27" t="s">
        <v>34</v>
      </c>
      <c r="V100" s="186"/>
      <c r="W100" s="56"/>
      <c r="X100" s="187">
        <v>38.832757999999998</v>
      </c>
      <c r="Y100" s="187">
        <v>41.974088999999999</v>
      </c>
      <c r="Z100" s="187">
        <v>0.98981991999999996</v>
      </c>
      <c r="AA100" s="62">
        <v>0.99306433999999999</v>
      </c>
      <c r="AB100" s="62">
        <v>1.9269149999999999E-2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4"/>
      <c r="AM100" s="86">
        <f t="shared" si="14"/>
        <v>1.2504130000000018</v>
      </c>
      <c r="AN100" s="121">
        <f t="shared" si="15"/>
        <v>0.77317899999999895</v>
      </c>
      <c r="AO100" s="121">
        <f t="shared" si="16"/>
        <v>2.1665999999997965E-4</v>
      </c>
      <c r="AP100" s="121">
        <f t="shared" si="17"/>
        <v>2.7889999999997084E-4</v>
      </c>
      <c r="AQ100" s="87">
        <f t="shared" si="18"/>
        <v>-2.3930050000000001E-3</v>
      </c>
      <c r="AR100" s="37"/>
      <c r="AS100" s="233"/>
      <c r="AT100" s="37"/>
    </row>
    <row r="101" spans="2:46" ht="13.5" customHeight="1" x14ac:dyDescent="0.15">
      <c r="B101" s="294"/>
      <c r="C101" s="27" t="s">
        <v>36</v>
      </c>
      <c r="D101" s="186"/>
      <c r="E101" s="56"/>
      <c r="F101" s="187">
        <v>40.816448000000001</v>
      </c>
      <c r="G101" s="187">
        <v>44.692314000000003</v>
      </c>
      <c r="H101" s="187">
        <v>0.99394828999999996</v>
      </c>
      <c r="I101" s="62">
        <v>0.99614237999999999</v>
      </c>
      <c r="J101" s="62">
        <v>1.1680774999999999E-2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94"/>
      <c r="U101" s="27" t="s">
        <v>36</v>
      </c>
      <c r="V101" s="186"/>
      <c r="W101" s="56"/>
      <c r="X101" s="187">
        <v>43.023969000000001</v>
      </c>
      <c r="Y101" s="187">
        <v>46.080246000000002</v>
      </c>
      <c r="Z101" s="187">
        <v>0.99420730999999996</v>
      </c>
      <c r="AA101" s="62">
        <v>0.99671377000000005</v>
      </c>
      <c r="AB101" s="62">
        <v>8.6941640000000008E-3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4"/>
      <c r="AM101" s="86">
        <f t="shared" si="14"/>
        <v>2.2075209999999998</v>
      </c>
      <c r="AN101" s="121">
        <f t="shared" si="15"/>
        <v>1.3879319999999993</v>
      </c>
      <c r="AO101" s="121">
        <f t="shared" si="16"/>
        <v>2.590199999999987E-4</v>
      </c>
      <c r="AP101" s="121">
        <f t="shared" si="17"/>
        <v>5.7139000000006046E-4</v>
      </c>
      <c r="AQ101" s="87">
        <f t="shared" si="18"/>
        <v>-2.9866109999999984E-3</v>
      </c>
      <c r="AR101" s="37"/>
      <c r="AS101" s="233"/>
      <c r="AT101" s="37"/>
    </row>
    <row r="102" spans="2:46" ht="13.5" customHeight="1" thickBot="1" x14ac:dyDescent="0.2">
      <c r="B102" s="295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95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5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93" t="s">
        <v>84</v>
      </c>
      <c r="C103" s="25" t="s">
        <v>32</v>
      </c>
      <c r="D103" s="39"/>
      <c r="E103" s="55"/>
      <c r="F103" s="96">
        <v>31.015951999999999</v>
      </c>
      <c r="G103" s="96">
        <v>34.640385999999999</v>
      </c>
      <c r="H103" s="96">
        <v>0.96940325999999999</v>
      </c>
      <c r="I103" s="60">
        <v>0.97709230000000002</v>
      </c>
      <c r="J103" s="60">
        <v>7.2736239999999994E-2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93" t="s">
        <v>84</v>
      </c>
      <c r="U103" s="25" t="s">
        <v>32</v>
      </c>
      <c r="V103" s="39"/>
      <c r="W103" s="55"/>
      <c r="X103" s="96">
        <v>31.453807999999999</v>
      </c>
      <c r="Y103" s="96">
        <v>35.755287000000003</v>
      </c>
      <c r="Z103" s="96">
        <v>0.96932752</v>
      </c>
      <c r="AA103" s="60">
        <v>0.97727827</v>
      </c>
      <c r="AB103" s="60">
        <v>6.2656229999999993E-2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3" t="s">
        <v>84</v>
      </c>
      <c r="AM103" s="119">
        <f t="shared" si="14"/>
        <v>0.43785600000000002</v>
      </c>
      <c r="AN103" s="95">
        <f t="shared" si="15"/>
        <v>1.1149010000000033</v>
      </c>
      <c r="AO103" s="95">
        <f t="shared" si="16"/>
        <v>-7.5739999999990815E-5</v>
      </c>
      <c r="AP103" s="95">
        <f t="shared" si="17"/>
        <v>1.8596999999997976E-4</v>
      </c>
      <c r="AQ103" s="120">
        <f t="shared" si="18"/>
        <v>-1.008001E-2</v>
      </c>
      <c r="AR103" s="37"/>
      <c r="AS103" s="233"/>
      <c r="AT103" s="37"/>
    </row>
    <row r="104" spans="2:46" ht="13.5" customHeight="1" x14ac:dyDescent="0.15">
      <c r="B104" s="294"/>
      <c r="C104" s="27" t="s">
        <v>33</v>
      </c>
      <c r="D104" s="186"/>
      <c r="E104" s="56"/>
      <c r="F104" s="187">
        <v>33.286907999999997</v>
      </c>
      <c r="G104" s="187">
        <v>36.818559</v>
      </c>
      <c r="H104" s="187">
        <v>0.9804929</v>
      </c>
      <c r="I104" s="62">
        <v>0.98623176000000001</v>
      </c>
      <c r="J104" s="62">
        <v>5.2415345000000002E-2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94"/>
      <c r="U104" s="27" t="s">
        <v>33</v>
      </c>
      <c r="V104" s="186"/>
      <c r="W104" s="56"/>
      <c r="X104" s="187">
        <v>34.720869</v>
      </c>
      <c r="Y104" s="187">
        <v>38.385233999999997</v>
      </c>
      <c r="Z104" s="187">
        <v>0.98062762000000003</v>
      </c>
      <c r="AA104" s="62">
        <v>0.98686591000000001</v>
      </c>
      <c r="AB104" s="62">
        <v>3.9540060000000002E-2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4"/>
      <c r="AM104" s="86">
        <f t="shared" si="14"/>
        <v>1.4339610000000036</v>
      </c>
      <c r="AN104" s="121">
        <f t="shared" si="15"/>
        <v>1.5666749999999965</v>
      </c>
      <c r="AO104" s="121">
        <f t="shared" si="16"/>
        <v>1.3472000000003259E-4</v>
      </c>
      <c r="AP104" s="121">
        <f t="shared" si="17"/>
        <v>6.3414999999999999E-4</v>
      </c>
      <c r="AQ104" s="87">
        <f t="shared" si="18"/>
        <v>-1.2875285E-2</v>
      </c>
      <c r="AR104" s="37"/>
      <c r="AS104" s="233"/>
      <c r="AT104" s="37"/>
    </row>
    <row r="105" spans="2:46" ht="13.5" customHeight="1" x14ac:dyDescent="0.15">
      <c r="B105" s="294"/>
      <c r="C105" s="27" t="s">
        <v>34</v>
      </c>
      <c r="D105" s="186"/>
      <c r="E105" s="56"/>
      <c r="F105" s="187">
        <v>35.744208999999998</v>
      </c>
      <c r="G105" s="187">
        <v>40.066972999999997</v>
      </c>
      <c r="H105" s="187">
        <v>0.98941668999999999</v>
      </c>
      <c r="I105" s="62">
        <v>0.99312867999999999</v>
      </c>
      <c r="J105" s="62">
        <v>3.4699163999999998E-2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94"/>
      <c r="U105" s="27" t="s">
        <v>34</v>
      </c>
      <c r="V105" s="186"/>
      <c r="W105" s="56"/>
      <c r="X105" s="187">
        <v>39.230412000000001</v>
      </c>
      <c r="Y105" s="187">
        <v>42.399489000000003</v>
      </c>
      <c r="Z105" s="187">
        <v>0.98974006999999997</v>
      </c>
      <c r="AA105" s="62">
        <v>0.99375133000000004</v>
      </c>
      <c r="AB105" s="62">
        <v>2.0241003E-2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4"/>
      <c r="AM105" s="86">
        <f t="shared" si="14"/>
        <v>3.4862030000000033</v>
      </c>
      <c r="AN105" s="121">
        <f t="shared" si="15"/>
        <v>2.3325160000000054</v>
      </c>
      <c r="AO105" s="121">
        <f t="shared" si="16"/>
        <v>3.2337999999998424E-4</v>
      </c>
      <c r="AP105" s="121">
        <f t="shared" si="17"/>
        <v>6.2265000000005788E-4</v>
      </c>
      <c r="AQ105" s="87">
        <f t="shared" si="18"/>
        <v>-1.4458160999999997E-2</v>
      </c>
      <c r="AR105" s="37"/>
      <c r="AS105" s="233"/>
      <c r="AT105" s="37"/>
    </row>
    <row r="106" spans="2:46" ht="13.5" customHeight="1" x14ac:dyDescent="0.15">
      <c r="B106" s="294"/>
      <c r="C106" s="27" t="s">
        <v>36</v>
      </c>
      <c r="D106" s="186"/>
      <c r="E106" s="56"/>
      <c r="F106" s="187">
        <v>38.397843000000002</v>
      </c>
      <c r="G106" s="187">
        <v>42.823993000000002</v>
      </c>
      <c r="H106" s="187">
        <v>0.99348751999999996</v>
      </c>
      <c r="I106" s="62">
        <v>0.99611614000000004</v>
      </c>
      <c r="J106" s="62">
        <v>2.0614922000000001E-2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94"/>
      <c r="U106" s="27" t="s">
        <v>36</v>
      </c>
      <c r="V106" s="186"/>
      <c r="W106" s="56"/>
      <c r="X106" s="187">
        <v>43.187646000000001</v>
      </c>
      <c r="Y106" s="187">
        <v>46.064627000000002</v>
      </c>
      <c r="Z106" s="187">
        <v>0.99390630000000002</v>
      </c>
      <c r="AA106" s="62">
        <v>0.99675555999999998</v>
      </c>
      <c r="AB106" s="62">
        <v>9.7402184999999999E-3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4"/>
      <c r="AM106" s="86">
        <f t="shared" si="14"/>
        <v>4.7898029999999991</v>
      </c>
      <c r="AN106" s="121">
        <f t="shared" si="15"/>
        <v>3.240634</v>
      </c>
      <c r="AO106" s="121">
        <f t="shared" si="16"/>
        <v>4.1878000000006299E-4</v>
      </c>
      <c r="AP106" s="121">
        <f t="shared" si="17"/>
        <v>6.3941999999994614E-4</v>
      </c>
      <c r="AQ106" s="87">
        <f t="shared" si="18"/>
        <v>-1.0874703500000001E-2</v>
      </c>
      <c r="AR106" s="37"/>
      <c r="AS106" s="233"/>
      <c r="AT106" s="37"/>
    </row>
    <row r="107" spans="2:46" ht="13.5" customHeight="1" thickBot="1" x14ac:dyDescent="0.2">
      <c r="B107" s="295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95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5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93" t="s">
        <v>85</v>
      </c>
      <c r="C108" s="25" t="s">
        <v>32</v>
      </c>
      <c r="D108" s="39"/>
      <c r="E108" s="55"/>
      <c r="F108" s="96">
        <v>31.305205999999998</v>
      </c>
      <c r="G108" s="96">
        <v>34.857950000000002</v>
      </c>
      <c r="H108" s="96">
        <v>0.97043756000000003</v>
      </c>
      <c r="I108" s="60">
        <v>0.97762055000000003</v>
      </c>
      <c r="J108" s="60">
        <v>6.4059204999999994E-2</v>
      </c>
      <c r="K108" s="61"/>
      <c r="L108" s="257"/>
      <c r="M108" s="257"/>
      <c r="N108" s="55"/>
      <c r="O108" s="26"/>
      <c r="P108" s="55"/>
      <c r="Q108" s="26"/>
      <c r="R108" s="131"/>
      <c r="S108" s="213"/>
      <c r="T108" s="293" t="s">
        <v>85</v>
      </c>
      <c r="U108" s="25" t="s">
        <v>32</v>
      </c>
      <c r="V108" s="39"/>
      <c r="W108" s="55"/>
      <c r="X108" s="96">
        <v>31.239733999999999</v>
      </c>
      <c r="Y108" s="96">
        <v>35.700318000000003</v>
      </c>
      <c r="Z108" s="96">
        <v>0.97046082</v>
      </c>
      <c r="AA108" s="60">
        <v>0.97791936999999995</v>
      </c>
      <c r="AB108" s="60">
        <v>5.5458963E-2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3" t="s">
        <v>85</v>
      </c>
      <c r="AM108" s="119">
        <f t="shared" si="14"/>
        <v>-6.5471999999999753E-2</v>
      </c>
      <c r="AN108" s="95">
        <f t="shared" si="15"/>
        <v>0.84236800000000045</v>
      </c>
      <c r="AO108" s="95">
        <f t="shared" si="16"/>
        <v>2.3259999999969416E-5</v>
      </c>
      <c r="AP108" s="95">
        <f t="shared" si="17"/>
        <v>2.9881999999992193E-4</v>
      </c>
      <c r="AQ108" s="120">
        <f t="shared" si="18"/>
        <v>-8.6002419999999941E-3</v>
      </c>
      <c r="AR108" s="37"/>
      <c r="AS108" s="233"/>
      <c r="AT108" s="37"/>
    </row>
    <row r="109" spans="2:46" ht="13.5" customHeight="1" x14ac:dyDescent="0.15">
      <c r="B109" s="294"/>
      <c r="C109" s="27" t="s">
        <v>33</v>
      </c>
      <c r="D109" s="186"/>
      <c r="E109" s="56"/>
      <c r="F109" s="187">
        <v>33.734456999999999</v>
      </c>
      <c r="G109" s="187">
        <v>37.190606000000002</v>
      </c>
      <c r="H109" s="187">
        <v>0.98111696999999998</v>
      </c>
      <c r="I109" s="62">
        <v>0.98663115999999995</v>
      </c>
      <c r="J109" s="62">
        <v>4.4580522999999997E-2</v>
      </c>
      <c r="K109" s="188"/>
      <c r="L109" s="258"/>
      <c r="M109" s="258"/>
      <c r="N109" s="56"/>
      <c r="O109" s="28"/>
      <c r="P109" s="56"/>
      <c r="Q109" s="28"/>
      <c r="R109" s="132"/>
      <c r="S109" s="213"/>
      <c r="T109" s="294"/>
      <c r="U109" s="27" t="s">
        <v>33</v>
      </c>
      <c r="V109" s="186"/>
      <c r="W109" s="56"/>
      <c r="X109" s="187">
        <v>34.592547000000003</v>
      </c>
      <c r="Y109" s="187">
        <v>38.397471000000003</v>
      </c>
      <c r="Z109" s="187">
        <v>0.98125653000000002</v>
      </c>
      <c r="AA109" s="62">
        <v>0.98704601999999997</v>
      </c>
      <c r="AB109" s="62">
        <v>3.4602639999999997E-2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4"/>
      <c r="AM109" s="86">
        <f t="shared" si="14"/>
        <v>0.85809000000000424</v>
      </c>
      <c r="AN109" s="121">
        <f t="shared" si="15"/>
        <v>1.2068650000000005</v>
      </c>
      <c r="AO109" s="121">
        <f t="shared" si="16"/>
        <v>1.3956000000003854E-4</v>
      </c>
      <c r="AP109" s="121">
        <f t="shared" si="17"/>
        <v>4.1486000000001688E-4</v>
      </c>
      <c r="AQ109" s="87">
        <f t="shared" si="18"/>
        <v>-9.9778829999999999E-3</v>
      </c>
      <c r="AR109" s="37"/>
      <c r="AS109" s="233"/>
      <c r="AT109" s="37"/>
    </row>
    <row r="110" spans="2:46" ht="13.5" customHeight="1" x14ac:dyDescent="0.15">
      <c r="B110" s="294"/>
      <c r="C110" s="27" t="s">
        <v>34</v>
      </c>
      <c r="D110" s="186"/>
      <c r="E110" s="56"/>
      <c r="F110" s="187">
        <v>36.693485000000003</v>
      </c>
      <c r="G110" s="187">
        <v>40.744132</v>
      </c>
      <c r="H110" s="187">
        <v>0.98947726999999996</v>
      </c>
      <c r="I110" s="62">
        <v>0.99295365999999996</v>
      </c>
      <c r="J110" s="62">
        <v>2.761475E-2</v>
      </c>
      <c r="K110" s="188"/>
      <c r="L110" s="258"/>
      <c r="M110" s="258"/>
      <c r="N110" s="56"/>
      <c r="O110" s="28"/>
      <c r="P110" s="56"/>
      <c r="Q110" s="28"/>
      <c r="R110" s="132"/>
      <c r="S110" s="213"/>
      <c r="T110" s="294"/>
      <c r="U110" s="27" t="s">
        <v>34</v>
      </c>
      <c r="V110" s="186"/>
      <c r="W110" s="56"/>
      <c r="X110" s="187">
        <v>39.077278</v>
      </c>
      <c r="Y110" s="187">
        <v>42.297359999999998</v>
      </c>
      <c r="Z110" s="187">
        <v>0.98974479999999998</v>
      </c>
      <c r="AA110" s="62">
        <v>0.99354925000000005</v>
      </c>
      <c r="AB110" s="62">
        <v>1.8865302E-2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4"/>
      <c r="AM110" s="86">
        <f t="shared" si="14"/>
        <v>2.3837929999999972</v>
      </c>
      <c r="AN110" s="121">
        <f t="shared" si="15"/>
        <v>1.5532279999999972</v>
      </c>
      <c r="AO110" s="121">
        <f t="shared" si="16"/>
        <v>2.6753000000001581E-4</v>
      </c>
      <c r="AP110" s="121">
        <f t="shared" si="17"/>
        <v>5.9559000000009021E-4</v>
      </c>
      <c r="AQ110" s="87">
        <f t="shared" si="18"/>
        <v>-8.7494479999999999E-3</v>
      </c>
      <c r="AR110" s="37"/>
      <c r="AS110" s="233"/>
      <c r="AT110" s="37"/>
    </row>
    <row r="111" spans="2:46" ht="13.5" customHeight="1" x14ac:dyDescent="0.15">
      <c r="B111" s="294"/>
      <c r="C111" s="27" t="s">
        <v>36</v>
      </c>
      <c r="D111" s="186"/>
      <c r="E111" s="56"/>
      <c r="F111" s="187">
        <v>38.680297000000003</v>
      </c>
      <c r="G111" s="187">
        <v>43.158586</v>
      </c>
      <c r="H111" s="187">
        <v>0.99350671000000002</v>
      </c>
      <c r="I111" s="62">
        <v>0.99607802000000001</v>
      </c>
      <c r="J111" s="62">
        <v>1.9729371999999998E-2</v>
      </c>
      <c r="K111" s="188"/>
      <c r="L111" s="258"/>
      <c r="M111" s="258"/>
      <c r="N111" s="56"/>
      <c r="O111" s="28"/>
      <c r="P111" s="56"/>
      <c r="Q111" s="28"/>
      <c r="R111" s="132"/>
      <c r="S111" s="213"/>
      <c r="T111" s="294"/>
      <c r="U111" s="27" t="s">
        <v>36</v>
      </c>
      <c r="V111" s="186"/>
      <c r="W111" s="56"/>
      <c r="X111" s="187">
        <v>43.039755</v>
      </c>
      <c r="Y111" s="187">
        <v>45.894635999999998</v>
      </c>
      <c r="Z111" s="187">
        <v>0.99387736000000004</v>
      </c>
      <c r="AA111" s="62">
        <v>0.99669589999999997</v>
      </c>
      <c r="AB111" s="62">
        <v>9.4787010000000008E-3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4"/>
      <c r="AM111" s="86">
        <f t="shared" si="14"/>
        <v>4.3594579999999965</v>
      </c>
      <c r="AN111" s="121">
        <f t="shared" si="15"/>
        <v>2.7360499999999988</v>
      </c>
      <c r="AO111" s="121">
        <f t="shared" si="16"/>
        <v>3.706500000000279E-4</v>
      </c>
      <c r="AP111" s="121">
        <f t="shared" si="17"/>
        <v>6.1787999999995957E-4</v>
      </c>
      <c r="AQ111" s="87">
        <f t="shared" si="18"/>
        <v>-1.0250670999999998E-2</v>
      </c>
      <c r="AR111" s="37"/>
      <c r="AS111" s="233"/>
      <c r="AT111" s="37"/>
    </row>
    <row r="112" spans="2:46" ht="13.5" customHeight="1" thickBot="1" x14ac:dyDescent="0.2">
      <c r="B112" s="295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95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5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93" t="s">
        <v>86</v>
      </c>
      <c r="C113" s="25" t="s">
        <v>32</v>
      </c>
      <c r="D113" s="39"/>
      <c r="E113" s="55"/>
      <c r="F113" s="96">
        <v>31.384671999999998</v>
      </c>
      <c r="G113" s="96">
        <v>35.239756</v>
      </c>
      <c r="H113" s="96">
        <v>0.97174992999999998</v>
      </c>
      <c r="I113" s="60">
        <v>0.97911945</v>
      </c>
      <c r="J113" s="60">
        <v>6.3150890000000001E-2</v>
      </c>
      <c r="K113" s="61"/>
      <c r="L113" s="257"/>
      <c r="M113" s="257"/>
      <c r="N113" s="55"/>
      <c r="O113" s="26"/>
      <c r="P113" s="55"/>
      <c r="Q113" s="26"/>
      <c r="R113" s="131"/>
      <c r="S113" s="213"/>
      <c r="T113" s="293" t="s">
        <v>86</v>
      </c>
      <c r="U113" s="25" t="s">
        <v>32</v>
      </c>
      <c r="V113" s="39"/>
      <c r="W113" s="55"/>
      <c r="X113" s="96">
        <v>32.214711000000001</v>
      </c>
      <c r="Y113" s="96">
        <v>36.158377999999999</v>
      </c>
      <c r="Z113" s="96">
        <v>0.97187411999999995</v>
      </c>
      <c r="AA113" s="60">
        <v>0.97966801999999997</v>
      </c>
      <c r="AB113" s="60">
        <v>5.38784E-2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3" t="s">
        <v>86</v>
      </c>
      <c r="AM113" s="119">
        <f t="shared" si="14"/>
        <v>0.83003900000000286</v>
      </c>
      <c r="AN113" s="95">
        <f t="shared" si="15"/>
        <v>0.91862199999999916</v>
      </c>
      <c r="AO113" s="95">
        <f t="shared" si="16"/>
        <v>1.2418999999996849E-4</v>
      </c>
      <c r="AP113" s="95">
        <f t="shared" si="17"/>
        <v>5.4856999999997047E-4</v>
      </c>
      <c r="AQ113" s="120">
        <f t="shared" si="18"/>
        <v>-9.2724900000000013E-3</v>
      </c>
      <c r="AR113" s="37"/>
      <c r="AS113" s="233"/>
      <c r="AT113" s="37"/>
    </row>
    <row r="114" spans="2:46" ht="13.5" customHeight="1" x14ac:dyDescent="0.15">
      <c r="B114" s="294"/>
      <c r="C114" s="27" t="s">
        <v>33</v>
      </c>
      <c r="D114" s="186"/>
      <c r="E114" s="56"/>
      <c r="F114" s="187">
        <v>33.621242000000002</v>
      </c>
      <c r="G114" s="187">
        <v>37.411309000000003</v>
      </c>
      <c r="H114" s="187">
        <v>0.98164912000000004</v>
      </c>
      <c r="I114" s="62">
        <v>0.98708501999999998</v>
      </c>
      <c r="J114" s="62">
        <v>4.48104E-2</v>
      </c>
      <c r="K114" s="188"/>
      <c r="L114" s="258"/>
      <c r="M114" s="258"/>
      <c r="N114" s="56"/>
      <c r="O114" s="28"/>
      <c r="P114" s="56"/>
      <c r="Q114" s="28"/>
      <c r="R114" s="132"/>
      <c r="S114" s="213"/>
      <c r="T114" s="294"/>
      <c r="U114" s="27" t="s">
        <v>33</v>
      </c>
      <c r="V114" s="186"/>
      <c r="W114" s="56"/>
      <c r="X114" s="187">
        <v>35.115895999999999</v>
      </c>
      <c r="Y114" s="187">
        <v>38.634635000000003</v>
      </c>
      <c r="Z114" s="187">
        <v>0.98168889999999998</v>
      </c>
      <c r="AA114" s="62">
        <v>0.98752364999999998</v>
      </c>
      <c r="AB114" s="62">
        <v>3.5121090000000001E-2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4"/>
      <c r="AM114" s="86">
        <f t="shared" si="14"/>
        <v>1.494653999999997</v>
      </c>
      <c r="AN114" s="121">
        <f t="shared" si="15"/>
        <v>1.2233260000000001</v>
      </c>
      <c r="AO114" s="121">
        <f t="shared" si="16"/>
        <v>3.9779999999933757E-5</v>
      </c>
      <c r="AP114" s="121">
        <f t="shared" si="17"/>
        <v>4.3862999999999541E-4</v>
      </c>
      <c r="AQ114" s="87">
        <f t="shared" si="18"/>
        <v>-9.6893099999999996E-3</v>
      </c>
      <c r="AR114" s="37"/>
      <c r="AS114" s="233"/>
      <c r="AT114" s="37"/>
    </row>
    <row r="115" spans="2:46" ht="13.5" customHeight="1" x14ac:dyDescent="0.15">
      <c r="B115" s="294"/>
      <c r="C115" s="27" t="s">
        <v>34</v>
      </c>
      <c r="D115" s="186"/>
      <c r="E115" s="56"/>
      <c r="F115" s="187">
        <v>36.233516000000002</v>
      </c>
      <c r="G115" s="187">
        <v>40.416677</v>
      </c>
      <c r="H115" s="187">
        <v>0.98952203999999999</v>
      </c>
      <c r="I115" s="62">
        <v>0.99321274000000004</v>
      </c>
      <c r="J115" s="62">
        <v>2.9976864999999998E-2</v>
      </c>
      <c r="K115" s="188"/>
      <c r="L115" s="258"/>
      <c r="M115" s="258"/>
      <c r="N115" s="56"/>
      <c r="O115" s="28"/>
      <c r="P115" s="56"/>
      <c r="Q115" s="28"/>
      <c r="R115" s="132"/>
      <c r="S115" s="213"/>
      <c r="T115" s="294"/>
      <c r="U115" s="27" t="s">
        <v>34</v>
      </c>
      <c r="V115" s="186"/>
      <c r="W115" s="56"/>
      <c r="X115" s="187">
        <v>39.030267000000002</v>
      </c>
      <c r="Y115" s="187">
        <v>42.279103999999997</v>
      </c>
      <c r="Z115" s="187">
        <v>0.98976984000000001</v>
      </c>
      <c r="AA115" s="62">
        <v>0.99372802000000005</v>
      </c>
      <c r="AB115" s="62">
        <v>1.9395065E-2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4"/>
      <c r="AM115" s="86">
        <f t="shared" si="14"/>
        <v>2.7967510000000004</v>
      </c>
      <c r="AN115" s="121">
        <f t="shared" si="15"/>
        <v>1.8624269999999967</v>
      </c>
      <c r="AO115" s="121">
        <f t="shared" si="16"/>
        <v>2.4780000000002023E-4</v>
      </c>
      <c r="AP115" s="121">
        <f t="shared" si="17"/>
        <v>5.1528000000000684E-4</v>
      </c>
      <c r="AQ115" s="87">
        <f t="shared" si="18"/>
        <v>-1.0581799999999999E-2</v>
      </c>
      <c r="AR115" s="37"/>
      <c r="AS115" s="233"/>
      <c r="AT115" s="37"/>
    </row>
    <row r="116" spans="2:46" ht="13.5" customHeight="1" x14ac:dyDescent="0.15">
      <c r="B116" s="294"/>
      <c r="C116" s="27" t="s">
        <v>36</v>
      </c>
      <c r="D116" s="186"/>
      <c r="E116" s="56"/>
      <c r="F116" s="187">
        <v>39.052709999999998</v>
      </c>
      <c r="G116" s="187">
        <v>43.323129000000002</v>
      </c>
      <c r="H116" s="187">
        <v>0.99352558000000002</v>
      </c>
      <c r="I116" s="62">
        <v>0.99627094999999999</v>
      </c>
      <c r="J116" s="62">
        <v>1.7525941E-2</v>
      </c>
      <c r="K116" s="188"/>
      <c r="L116" s="258"/>
      <c r="M116" s="258"/>
      <c r="N116" s="56"/>
      <c r="O116" s="28"/>
      <c r="P116" s="56"/>
      <c r="Q116" s="28"/>
      <c r="R116" s="132"/>
      <c r="S116" s="213"/>
      <c r="T116" s="294"/>
      <c r="U116" s="27" t="s">
        <v>36</v>
      </c>
      <c r="V116" s="186"/>
      <c r="W116" s="56"/>
      <c r="X116" s="187">
        <v>43.101464</v>
      </c>
      <c r="Y116" s="187">
        <v>46.035187999999998</v>
      </c>
      <c r="Z116" s="187">
        <v>0.99385891999999998</v>
      </c>
      <c r="AA116" s="62">
        <v>0.99682106000000004</v>
      </c>
      <c r="AB116" s="62">
        <v>9.3191825000000002E-3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4"/>
      <c r="AM116" s="86">
        <f t="shared" si="14"/>
        <v>4.0487540000000024</v>
      </c>
      <c r="AN116" s="121">
        <f t="shared" si="15"/>
        <v>2.7120589999999964</v>
      </c>
      <c r="AO116" s="121">
        <f t="shared" si="16"/>
        <v>3.3333999999995978E-4</v>
      </c>
      <c r="AP116" s="121">
        <f t="shared" si="17"/>
        <v>5.5011000000004806E-4</v>
      </c>
      <c r="AQ116" s="87">
        <f t="shared" si="18"/>
        <v>-8.2067584999999995E-3</v>
      </c>
      <c r="AR116" s="37"/>
      <c r="AS116" s="233"/>
      <c r="AT116" s="37"/>
    </row>
    <row r="117" spans="2:46" ht="13.5" customHeight="1" thickBot="1" x14ac:dyDescent="0.2">
      <c r="B117" s="295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95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5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93" t="s">
        <v>87</v>
      </c>
      <c r="C118" s="25" t="s">
        <v>32</v>
      </c>
      <c r="D118" s="39"/>
      <c r="E118" s="55"/>
      <c r="F118" s="96">
        <v>32.292934000000002</v>
      </c>
      <c r="G118" s="96">
        <v>36.023550999999998</v>
      </c>
      <c r="H118" s="96">
        <v>0.97323291000000001</v>
      </c>
      <c r="I118" s="60">
        <v>0.98057207000000002</v>
      </c>
      <c r="J118" s="60">
        <v>5.8314299999999999E-2</v>
      </c>
      <c r="K118" s="61"/>
      <c r="L118" s="257"/>
      <c r="M118" s="257"/>
      <c r="N118" s="55"/>
      <c r="O118" s="26"/>
      <c r="P118" s="55"/>
      <c r="Q118" s="26"/>
      <c r="R118" s="131"/>
      <c r="S118" s="213"/>
      <c r="T118" s="293" t="s">
        <v>87</v>
      </c>
      <c r="U118" s="25" t="s">
        <v>32</v>
      </c>
      <c r="V118" s="39"/>
      <c r="W118" s="55"/>
      <c r="X118" s="96">
        <v>32.716513999999997</v>
      </c>
      <c r="Y118" s="96">
        <v>36.636375000000001</v>
      </c>
      <c r="Z118" s="96">
        <v>0.97337764999999998</v>
      </c>
      <c r="AA118" s="60">
        <v>0.98112688999999997</v>
      </c>
      <c r="AB118" s="60">
        <v>5.3948857000000003E-2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3" t="s">
        <v>87</v>
      </c>
      <c r="AM118" s="119">
        <f t="shared" si="14"/>
        <v>0.42357999999999407</v>
      </c>
      <c r="AN118" s="95">
        <f t="shared" si="15"/>
        <v>0.61282400000000337</v>
      </c>
      <c r="AO118" s="95">
        <f t="shared" si="16"/>
        <v>1.4473999999997655E-4</v>
      </c>
      <c r="AP118" s="95">
        <f t="shared" si="17"/>
        <v>5.548199999999559E-4</v>
      </c>
      <c r="AQ118" s="120">
        <f t="shared" si="18"/>
        <v>-4.3654429999999966E-3</v>
      </c>
      <c r="AR118" s="37"/>
      <c r="AS118" s="233"/>
      <c r="AT118" s="37"/>
    </row>
    <row r="119" spans="2:46" ht="13.5" customHeight="1" x14ac:dyDescent="0.15">
      <c r="B119" s="294"/>
      <c r="C119" s="27" t="s">
        <v>33</v>
      </c>
      <c r="D119" s="186"/>
      <c r="E119" s="56"/>
      <c r="F119" s="187">
        <v>34.198636999999998</v>
      </c>
      <c r="G119" s="187">
        <v>37.96405</v>
      </c>
      <c r="H119" s="187">
        <v>0.98243082999999998</v>
      </c>
      <c r="I119" s="62">
        <v>0.98775553000000005</v>
      </c>
      <c r="J119" s="62">
        <v>4.1562493999999998E-2</v>
      </c>
      <c r="K119" s="188"/>
      <c r="L119" s="258"/>
      <c r="M119" s="258"/>
      <c r="N119" s="56"/>
      <c r="O119" s="28"/>
      <c r="P119" s="56"/>
      <c r="Q119" s="28"/>
      <c r="R119" s="132"/>
      <c r="S119" s="213"/>
      <c r="T119" s="294"/>
      <c r="U119" s="27" t="s">
        <v>33</v>
      </c>
      <c r="V119" s="186"/>
      <c r="W119" s="56"/>
      <c r="X119" s="187">
        <v>35.493217999999999</v>
      </c>
      <c r="Y119" s="187">
        <v>39.009602000000001</v>
      </c>
      <c r="Z119" s="187">
        <v>0.98248789999999997</v>
      </c>
      <c r="AA119" s="62">
        <v>0.98803171000000001</v>
      </c>
      <c r="AB119" s="62">
        <v>3.5149496000000002E-2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4"/>
      <c r="AM119" s="86">
        <f t="shared" si="14"/>
        <v>1.2945810000000009</v>
      </c>
      <c r="AN119" s="121">
        <f t="shared" si="15"/>
        <v>1.0455520000000007</v>
      </c>
      <c r="AO119" s="121">
        <f t="shared" si="16"/>
        <v>5.7069999999992405E-5</v>
      </c>
      <c r="AP119" s="121">
        <f t="shared" si="17"/>
        <v>2.7617999999995924E-4</v>
      </c>
      <c r="AQ119" s="87">
        <f t="shared" si="18"/>
        <v>-6.4129979999999961E-3</v>
      </c>
      <c r="AR119" s="37"/>
      <c r="AS119" s="233"/>
      <c r="AT119" s="37"/>
    </row>
    <row r="120" spans="2:46" ht="13.5" customHeight="1" x14ac:dyDescent="0.15">
      <c r="B120" s="294"/>
      <c r="C120" s="27" t="s">
        <v>34</v>
      </c>
      <c r="D120" s="186"/>
      <c r="E120" s="56"/>
      <c r="F120" s="187">
        <v>36.817754999999998</v>
      </c>
      <c r="G120" s="187">
        <v>40.849787999999997</v>
      </c>
      <c r="H120" s="187">
        <v>0.98947459999999998</v>
      </c>
      <c r="I120" s="62">
        <v>0.99318287000000005</v>
      </c>
      <c r="J120" s="62">
        <v>2.8942466E-2</v>
      </c>
      <c r="K120" s="188"/>
      <c r="L120" s="258"/>
      <c r="M120" s="258"/>
      <c r="N120" s="56"/>
      <c r="O120" s="28"/>
      <c r="P120" s="56"/>
      <c r="Q120" s="28"/>
      <c r="R120" s="132"/>
      <c r="S120" s="213"/>
      <c r="T120" s="294"/>
      <c r="U120" s="27" t="s">
        <v>34</v>
      </c>
      <c r="V120" s="186"/>
      <c r="W120" s="56"/>
      <c r="X120" s="187">
        <v>39.190933000000001</v>
      </c>
      <c r="Y120" s="187">
        <v>42.372472999999999</v>
      </c>
      <c r="Z120" s="187">
        <v>0.98972676999999998</v>
      </c>
      <c r="AA120" s="62">
        <v>0.99375252000000003</v>
      </c>
      <c r="AB120" s="62">
        <v>2.0171754E-2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4"/>
      <c r="AM120" s="86">
        <f t="shared" si="14"/>
        <v>2.3731780000000029</v>
      </c>
      <c r="AN120" s="121">
        <f t="shared" si="15"/>
        <v>1.5226850000000027</v>
      </c>
      <c r="AO120" s="121">
        <f t="shared" si="16"/>
        <v>2.5216999999999601E-4</v>
      </c>
      <c r="AP120" s="121">
        <f t="shared" si="17"/>
        <v>5.6964999999997712E-4</v>
      </c>
      <c r="AQ120" s="87">
        <f t="shared" si="18"/>
        <v>-8.770712E-3</v>
      </c>
      <c r="AR120" s="37"/>
      <c r="AS120" s="233"/>
      <c r="AT120" s="37"/>
    </row>
    <row r="121" spans="2:46" ht="13.5" customHeight="1" x14ac:dyDescent="0.15">
      <c r="B121" s="294"/>
      <c r="C121" s="27" t="s">
        <v>36</v>
      </c>
      <c r="D121" s="186"/>
      <c r="E121" s="56"/>
      <c r="F121" s="187">
        <v>39.882727000000003</v>
      </c>
      <c r="G121" s="187">
        <v>43.988500999999999</v>
      </c>
      <c r="H121" s="187">
        <v>0.99352947000000003</v>
      </c>
      <c r="I121" s="62">
        <v>0.99627001999999998</v>
      </c>
      <c r="J121" s="62">
        <v>1.5660952999999998E-2</v>
      </c>
      <c r="K121" s="188"/>
      <c r="L121" s="258"/>
      <c r="M121" s="258"/>
      <c r="N121" s="56"/>
      <c r="O121" s="28"/>
      <c r="P121" s="56"/>
      <c r="Q121" s="28"/>
      <c r="R121" s="132"/>
      <c r="S121" s="213"/>
      <c r="T121" s="294"/>
      <c r="U121" s="27" t="s">
        <v>36</v>
      </c>
      <c r="V121" s="186"/>
      <c r="W121" s="56"/>
      <c r="X121" s="187">
        <v>43.188724000000001</v>
      </c>
      <c r="Y121" s="187">
        <v>46.138888000000001</v>
      </c>
      <c r="Z121" s="187">
        <v>0.99383529999999998</v>
      </c>
      <c r="AA121" s="62">
        <v>0.99685265000000001</v>
      </c>
      <c r="AB121" s="62">
        <v>9.8420669999999995E-3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4"/>
      <c r="AM121" s="86">
        <f t="shared" si="14"/>
        <v>3.3059969999999979</v>
      </c>
      <c r="AN121" s="121">
        <f t="shared" si="15"/>
        <v>2.150387000000002</v>
      </c>
      <c r="AO121" s="121">
        <f t="shared" si="16"/>
        <v>3.0582999999995142E-4</v>
      </c>
      <c r="AP121" s="121">
        <f t="shared" si="17"/>
        <v>5.826300000000284E-4</v>
      </c>
      <c r="AQ121" s="87">
        <f t="shared" si="18"/>
        <v>-5.8188859999999988E-3</v>
      </c>
      <c r="AR121" s="37"/>
      <c r="AS121" s="233"/>
      <c r="AT121" s="37"/>
    </row>
    <row r="122" spans="2:46" ht="13.5" customHeight="1" thickBot="1" x14ac:dyDescent="0.2">
      <c r="B122" s="295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95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5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93" t="s">
        <v>88</v>
      </c>
      <c r="C123" s="25" t="s">
        <v>32</v>
      </c>
      <c r="D123" s="39"/>
      <c r="E123" s="55"/>
      <c r="F123" s="96">
        <v>32.220981999999999</v>
      </c>
      <c r="G123" s="96">
        <v>35.887962999999999</v>
      </c>
      <c r="H123" s="96">
        <v>0.97265369999999995</v>
      </c>
      <c r="I123" s="60">
        <v>0.97965639000000004</v>
      </c>
      <c r="J123" s="60">
        <v>5.5972500000000001E-2</v>
      </c>
      <c r="K123" s="61"/>
      <c r="L123" s="257"/>
      <c r="M123" s="257"/>
      <c r="N123" s="55"/>
      <c r="O123" s="26"/>
      <c r="P123" s="55"/>
      <c r="Q123" s="26"/>
      <c r="R123" s="131"/>
      <c r="S123" s="213"/>
      <c r="T123" s="293" t="s">
        <v>88</v>
      </c>
      <c r="U123" s="25" t="s">
        <v>32</v>
      </c>
      <c r="V123" s="39"/>
      <c r="W123" s="55"/>
      <c r="X123" s="96">
        <v>32.696399</v>
      </c>
      <c r="Y123" s="96">
        <v>36.520204</v>
      </c>
      <c r="Z123" s="96">
        <v>0.97267371000000002</v>
      </c>
      <c r="AA123" s="60">
        <v>0.98012131999999996</v>
      </c>
      <c r="AB123" s="60">
        <v>5.1537484000000001E-2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3" t="s">
        <v>88</v>
      </c>
      <c r="AM123" s="119">
        <f t="shared" si="14"/>
        <v>0.4754170000000002</v>
      </c>
      <c r="AN123" s="95">
        <f t="shared" si="15"/>
        <v>0.6322410000000005</v>
      </c>
      <c r="AO123" s="95">
        <f t="shared" si="16"/>
        <v>2.0010000000070249E-5</v>
      </c>
      <c r="AP123" s="95">
        <f t="shared" si="17"/>
        <v>4.6492999999991902E-4</v>
      </c>
      <c r="AQ123" s="120">
        <f t="shared" si="18"/>
        <v>-4.435016E-3</v>
      </c>
      <c r="AR123" s="37"/>
      <c r="AS123" s="233"/>
      <c r="AT123" s="37"/>
    </row>
    <row r="124" spans="2:46" ht="13.5" customHeight="1" x14ac:dyDescent="0.15">
      <c r="B124" s="294"/>
      <c r="C124" s="27" t="s">
        <v>33</v>
      </c>
      <c r="D124" s="186"/>
      <c r="E124" s="56"/>
      <c r="F124" s="187">
        <v>34.339772000000004</v>
      </c>
      <c r="G124" s="187">
        <v>37.766767999999999</v>
      </c>
      <c r="H124" s="187">
        <v>0.98208371000000005</v>
      </c>
      <c r="I124" s="62">
        <v>0.98721711000000001</v>
      </c>
      <c r="J124" s="62">
        <v>4.0057910000000002E-2</v>
      </c>
      <c r="K124" s="188"/>
      <c r="L124" s="258"/>
      <c r="M124" s="258"/>
      <c r="N124" s="56"/>
      <c r="O124" s="28"/>
      <c r="P124" s="56"/>
      <c r="Q124" s="28"/>
      <c r="R124" s="132"/>
      <c r="S124" s="213"/>
      <c r="T124" s="294"/>
      <c r="U124" s="27" t="s">
        <v>33</v>
      </c>
      <c r="V124" s="186"/>
      <c r="W124" s="56"/>
      <c r="X124" s="187">
        <v>35.207430000000002</v>
      </c>
      <c r="Y124" s="187">
        <v>38.654336999999998</v>
      </c>
      <c r="Z124" s="187">
        <v>0.98208527999999995</v>
      </c>
      <c r="AA124" s="62">
        <v>0.98752788999999996</v>
      </c>
      <c r="AB124" s="62">
        <v>3.3755979999999998E-2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4"/>
      <c r="AM124" s="86">
        <f t="shared" si="14"/>
        <v>0.86765799999999871</v>
      </c>
      <c r="AN124" s="121">
        <f t="shared" si="15"/>
        <v>0.88756899999999916</v>
      </c>
      <c r="AO124" s="121">
        <f t="shared" si="16"/>
        <v>1.5699999998952663E-6</v>
      </c>
      <c r="AP124" s="121">
        <f t="shared" si="17"/>
        <v>3.1077999999995498E-4</v>
      </c>
      <c r="AQ124" s="87">
        <f t="shared" si="18"/>
        <v>-6.3019300000000042E-3</v>
      </c>
      <c r="AR124" s="37"/>
      <c r="AS124" s="233"/>
      <c r="AT124" s="37"/>
    </row>
    <row r="125" spans="2:46" ht="13.5" customHeight="1" x14ac:dyDescent="0.15">
      <c r="B125" s="294"/>
      <c r="C125" s="27" t="s">
        <v>34</v>
      </c>
      <c r="D125" s="186"/>
      <c r="E125" s="56"/>
      <c r="F125" s="187">
        <v>37.029654000000001</v>
      </c>
      <c r="G125" s="187">
        <v>40.918188000000001</v>
      </c>
      <c r="H125" s="187">
        <v>0.98938696000000004</v>
      </c>
      <c r="I125" s="62">
        <v>0.99313013999999999</v>
      </c>
      <c r="J125" s="62">
        <v>2.6661552000000002E-2</v>
      </c>
      <c r="K125" s="188"/>
      <c r="L125" s="258"/>
      <c r="M125" s="258"/>
      <c r="N125" s="56"/>
      <c r="O125" s="28"/>
      <c r="P125" s="56"/>
      <c r="Q125" s="28"/>
      <c r="R125" s="132"/>
      <c r="S125" s="213"/>
      <c r="T125" s="294"/>
      <c r="U125" s="27" t="s">
        <v>34</v>
      </c>
      <c r="V125" s="186"/>
      <c r="W125" s="56"/>
      <c r="X125" s="187">
        <v>38.969107999999999</v>
      </c>
      <c r="Y125" s="187">
        <v>42.118175000000001</v>
      </c>
      <c r="Z125" s="187">
        <v>0.98961927000000005</v>
      </c>
      <c r="AA125" s="62">
        <v>0.99350612000000005</v>
      </c>
      <c r="AB125" s="62">
        <v>1.9592403000000001E-2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4"/>
      <c r="AM125" s="86">
        <f t="shared" si="14"/>
        <v>1.9394539999999978</v>
      </c>
      <c r="AN125" s="121">
        <f t="shared" si="15"/>
        <v>1.1999870000000001</v>
      </c>
      <c r="AO125" s="121">
        <f t="shared" si="16"/>
        <v>2.3231000000001334E-4</v>
      </c>
      <c r="AP125" s="121">
        <f t="shared" si="17"/>
        <v>3.7598000000005349E-4</v>
      </c>
      <c r="AQ125" s="87">
        <f t="shared" si="18"/>
        <v>-7.0691490000000003E-3</v>
      </c>
      <c r="AR125" s="37"/>
      <c r="AS125" s="233"/>
      <c r="AT125" s="37"/>
    </row>
    <row r="126" spans="2:46" ht="13.5" customHeight="1" x14ac:dyDescent="0.15">
      <c r="B126" s="294"/>
      <c r="C126" s="27" t="s">
        <v>36</v>
      </c>
      <c r="D126" s="186"/>
      <c r="E126" s="56"/>
      <c r="F126" s="187">
        <v>40.158783999999997</v>
      </c>
      <c r="G126" s="187">
        <v>44.233317</v>
      </c>
      <c r="H126" s="187">
        <v>0.99358848</v>
      </c>
      <c r="I126" s="62">
        <v>0.99615741000000002</v>
      </c>
      <c r="J126" s="62">
        <v>1.3965564E-2</v>
      </c>
      <c r="K126" s="188"/>
      <c r="L126" s="258"/>
      <c r="M126" s="258"/>
      <c r="N126" s="56"/>
      <c r="O126" s="28"/>
      <c r="P126" s="56"/>
      <c r="Q126" s="28"/>
      <c r="R126" s="132"/>
      <c r="S126" s="213"/>
      <c r="T126" s="294"/>
      <c r="U126" s="27" t="s">
        <v>36</v>
      </c>
      <c r="V126" s="186"/>
      <c r="W126" s="56"/>
      <c r="X126" s="187">
        <v>43.128304999999997</v>
      </c>
      <c r="Y126" s="187">
        <v>46.048755</v>
      </c>
      <c r="Z126" s="187">
        <v>0.99387771999999996</v>
      </c>
      <c r="AA126" s="62">
        <v>0.99676427999999995</v>
      </c>
      <c r="AB126" s="62">
        <v>9.2888310000000009E-3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4"/>
      <c r="AM126" s="86">
        <f t="shared" si="14"/>
        <v>2.9695210000000003</v>
      </c>
      <c r="AN126" s="121">
        <f t="shared" si="15"/>
        <v>1.8154380000000003</v>
      </c>
      <c r="AO126" s="121">
        <f t="shared" si="16"/>
        <v>2.8923999999996841E-4</v>
      </c>
      <c r="AP126" s="121">
        <f t="shared" si="17"/>
        <v>6.0686999999992608E-4</v>
      </c>
      <c r="AQ126" s="87">
        <f t="shared" si="18"/>
        <v>-4.6767329999999989E-3</v>
      </c>
      <c r="AR126" s="37"/>
      <c r="AS126" s="233"/>
      <c r="AT126" s="37"/>
    </row>
    <row r="127" spans="2:46" ht="13.5" customHeight="1" thickBot="1" x14ac:dyDescent="0.2">
      <c r="B127" s="295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95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5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93" t="s">
        <v>89</v>
      </c>
      <c r="C128" s="25" t="s">
        <v>32</v>
      </c>
      <c r="D128" s="39"/>
      <c r="E128" s="55"/>
      <c r="F128" s="96">
        <v>31.889797000000002</v>
      </c>
      <c r="G128" s="96">
        <v>35.429347</v>
      </c>
      <c r="H128" s="96">
        <v>0.97181448999999998</v>
      </c>
      <c r="I128" s="60">
        <v>0.97867930000000003</v>
      </c>
      <c r="J128" s="60">
        <v>5.8180936000000003E-2</v>
      </c>
      <c r="K128" s="61"/>
      <c r="L128" s="257"/>
      <c r="M128" s="257"/>
      <c r="N128" s="55"/>
      <c r="O128" s="26"/>
      <c r="P128" s="55"/>
      <c r="Q128" s="26"/>
      <c r="R128" s="131"/>
      <c r="S128" s="213"/>
      <c r="T128" s="293" t="s">
        <v>89</v>
      </c>
      <c r="U128" s="25" t="s">
        <v>32</v>
      </c>
      <c r="V128" s="39"/>
      <c r="W128" s="55"/>
      <c r="X128" s="96">
        <v>32.232491000000003</v>
      </c>
      <c r="Y128" s="96">
        <v>35.978036000000003</v>
      </c>
      <c r="Z128" s="96">
        <v>0.97182765000000004</v>
      </c>
      <c r="AA128" s="60">
        <v>0.97843517999999996</v>
      </c>
      <c r="AB128" s="60">
        <v>5.3696982999999997E-2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3" t="s">
        <v>89</v>
      </c>
      <c r="AM128" s="119">
        <f t="shared" si="14"/>
        <v>0.34269400000000161</v>
      </c>
      <c r="AN128" s="95">
        <f t="shared" si="15"/>
        <v>0.54868900000000309</v>
      </c>
      <c r="AO128" s="95">
        <f t="shared" si="16"/>
        <v>1.3160000000067562E-5</v>
      </c>
      <c r="AP128" s="95">
        <f t="shared" si="17"/>
        <v>-2.4412000000006984E-4</v>
      </c>
      <c r="AQ128" s="120">
        <f t="shared" si="18"/>
        <v>-4.4839530000000058E-3</v>
      </c>
      <c r="AR128" s="37"/>
      <c r="AS128" s="233"/>
      <c r="AT128" s="37"/>
    </row>
    <row r="129" spans="2:46" ht="13.5" customHeight="1" x14ac:dyDescent="0.15">
      <c r="B129" s="294"/>
      <c r="C129" s="27" t="s">
        <v>33</v>
      </c>
      <c r="D129" s="186"/>
      <c r="E129" s="56"/>
      <c r="F129" s="187">
        <v>33.939517000000002</v>
      </c>
      <c r="G129" s="187">
        <v>37.521935999999997</v>
      </c>
      <c r="H129" s="187">
        <v>0.98180666000000005</v>
      </c>
      <c r="I129" s="62">
        <v>0.98673323999999996</v>
      </c>
      <c r="J129" s="62">
        <v>4.109078E-2</v>
      </c>
      <c r="K129" s="188"/>
      <c r="L129" s="258"/>
      <c r="M129" s="258"/>
      <c r="N129" s="56"/>
      <c r="O129" s="28"/>
      <c r="P129" s="56"/>
      <c r="Q129" s="28"/>
      <c r="R129" s="132"/>
      <c r="S129" s="213"/>
      <c r="T129" s="294"/>
      <c r="U129" s="27" t="s">
        <v>33</v>
      </c>
      <c r="V129" s="186"/>
      <c r="W129" s="56"/>
      <c r="X129" s="187">
        <v>34.781429000000003</v>
      </c>
      <c r="Y129" s="187">
        <v>38.191702999999997</v>
      </c>
      <c r="Z129" s="187">
        <v>0.98185319999999998</v>
      </c>
      <c r="AA129" s="62">
        <v>0.98704113999999998</v>
      </c>
      <c r="AB129" s="62">
        <v>3.5395700000000002E-2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4"/>
      <c r="AM129" s="86">
        <f t="shared" si="14"/>
        <v>0.84191200000000066</v>
      </c>
      <c r="AN129" s="121">
        <f t="shared" si="15"/>
        <v>0.66976700000000022</v>
      </c>
      <c r="AO129" s="121">
        <f t="shared" si="16"/>
        <v>4.6539999999928305E-5</v>
      </c>
      <c r="AP129" s="121">
        <f t="shared" si="17"/>
        <v>3.079000000000276E-4</v>
      </c>
      <c r="AQ129" s="87">
        <f t="shared" si="18"/>
        <v>-5.6950799999999982E-3</v>
      </c>
      <c r="AR129" s="37"/>
      <c r="AS129" s="233"/>
      <c r="AT129" s="37"/>
    </row>
    <row r="130" spans="2:46" ht="13.5" customHeight="1" x14ac:dyDescent="0.15">
      <c r="B130" s="294"/>
      <c r="C130" s="27" t="s">
        <v>34</v>
      </c>
      <c r="D130" s="186"/>
      <c r="E130" s="56"/>
      <c r="F130" s="187">
        <v>37.117356999999998</v>
      </c>
      <c r="G130" s="187">
        <v>40.950107000000003</v>
      </c>
      <c r="H130" s="187">
        <v>0.98947116999999996</v>
      </c>
      <c r="I130" s="62">
        <v>0.99291826000000005</v>
      </c>
      <c r="J130" s="62">
        <v>2.4179984000000002E-2</v>
      </c>
      <c r="K130" s="188"/>
      <c r="L130" s="258"/>
      <c r="M130" s="258"/>
      <c r="N130" s="56"/>
      <c r="O130" s="28"/>
      <c r="P130" s="56"/>
      <c r="Q130" s="28"/>
      <c r="R130" s="132"/>
      <c r="S130" s="213"/>
      <c r="T130" s="294"/>
      <c r="U130" s="27" t="s">
        <v>34</v>
      </c>
      <c r="V130" s="186"/>
      <c r="W130" s="56"/>
      <c r="X130" s="187">
        <v>38.779218999999998</v>
      </c>
      <c r="Y130" s="187">
        <v>42.010648000000003</v>
      </c>
      <c r="Z130" s="187">
        <v>0.98967762000000004</v>
      </c>
      <c r="AA130" s="62">
        <v>0.99353740999999995</v>
      </c>
      <c r="AB130" s="62">
        <v>1.9311640000000001E-2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4"/>
      <c r="AM130" s="86">
        <f t="shared" si="14"/>
        <v>1.6618619999999993</v>
      </c>
      <c r="AN130" s="121">
        <f t="shared" si="15"/>
        <v>1.0605410000000006</v>
      </c>
      <c r="AO130" s="121">
        <f t="shared" si="16"/>
        <v>2.0645000000008018E-4</v>
      </c>
      <c r="AP130" s="121">
        <f t="shared" si="17"/>
        <v>6.1914999999990172E-4</v>
      </c>
      <c r="AQ130" s="87">
        <f t="shared" si="18"/>
        <v>-4.8683440000000001E-3</v>
      </c>
      <c r="AR130" s="37"/>
      <c r="AS130" s="233"/>
      <c r="AT130" s="37"/>
    </row>
    <row r="131" spans="2:46" ht="13.5" customHeight="1" x14ac:dyDescent="0.15">
      <c r="B131" s="294"/>
      <c r="C131" s="27" t="s">
        <v>36</v>
      </c>
      <c r="D131" s="186"/>
      <c r="E131" s="56"/>
      <c r="F131" s="187">
        <v>40.689825999999996</v>
      </c>
      <c r="G131" s="187">
        <v>44.666578000000001</v>
      </c>
      <c r="H131" s="187">
        <v>0.99367084999999999</v>
      </c>
      <c r="I131" s="62">
        <v>0.99630901999999999</v>
      </c>
      <c r="J131" s="62">
        <v>1.2087977E-2</v>
      </c>
      <c r="K131" s="188"/>
      <c r="L131" s="258"/>
      <c r="M131" s="258"/>
      <c r="N131" s="56"/>
      <c r="O131" s="28"/>
      <c r="P131" s="56"/>
      <c r="Q131" s="28"/>
      <c r="R131" s="132"/>
      <c r="S131" s="213"/>
      <c r="T131" s="294"/>
      <c r="U131" s="27" t="s">
        <v>36</v>
      </c>
      <c r="V131" s="186"/>
      <c r="W131" s="56"/>
      <c r="X131" s="187">
        <v>43.244596000000001</v>
      </c>
      <c r="Y131" s="187">
        <v>46.218319999999999</v>
      </c>
      <c r="Z131" s="187">
        <v>0.99392144000000004</v>
      </c>
      <c r="AA131" s="62">
        <v>0.99680791999999996</v>
      </c>
      <c r="AB131" s="62">
        <v>9.0521630000000002E-3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4"/>
      <c r="AM131" s="86">
        <f t="shared" si="14"/>
        <v>2.5547700000000049</v>
      </c>
      <c r="AN131" s="121">
        <f t="shared" si="15"/>
        <v>1.5517419999999973</v>
      </c>
      <c r="AO131" s="121">
        <f t="shared" si="16"/>
        <v>2.5059000000005049E-4</v>
      </c>
      <c r="AP131" s="121">
        <f t="shared" si="17"/>
        <v>4.9889999999996881E-4</v>
      </c>
      <c r="AQ131" s="87">
        <f t="shared" si="18"/>
        <v>-3.0358139999999995E-3</v>
      </c>
      <c r="AR131" s="37"/>
      <c r="AS131" s="233"/>
      <c r="AT131" s="37"/>
    </row>
    <row r="132" spans="2:46" ht="13.5" customHeight="1" thickBot="1" x14ac:dyDescent="0.2">
      <c r="B132" s="295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95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5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93" t="s">
        <v>90</v>
      </c>
      <c r="C133" s="25" t="s">
        <v>32</v>
      </c>
      <c r="D133" s="39"/>
      <c r="E133" s="55"/>
      <c r="F133" s="96">
        <v>31.975203</v>
      </c>
      <c r="G133" s="96">
        <v>35.501283999999998</v>
      </c>
      <c r="H133" s="96">
        <v>0.97021955000000004</v>
      </c>
      <c r="I133" s="60">
        <v>0.97731906999999996</v>
      </c>
      <c r="J133" s="60">
        <v>5.7658423E-2</v>
      </c>
      <c r="K133" s="61"/>
      <c r="L133" s="257"/>
      <c r="M133" s="257"/>
      <c r="N133" s="55"/>
      <c r="O133" s="26"/>
      <c r="P133" s="55"/>
      <c r="Q133" s="26"/>
      <c r="R133" s="131"/>
      <c r="S133" s="213"/>
      <c r="T133" s="293" t="s">
        <v>90</v>
      </c>
      <c r="U133" s="25" t="s">
        <v>32</v>
      </c>
      <c r="V133" s="39"/>
      <c r="W133" s="55"/>
      <c r="X133" s="96">
        <v>31.858552</v>
      </c>
      <c r="Y133" s="96">
        <v>36.000498</v>
      </c>
      <c r="Z133" s="96">
        <v>0.97027092999999998</v>
      </c>
      <c r="AA133" s="60">
        <v>0.97716440999999998</v>
      </c>
      <c r="AB133" s="60">
        <v>5.5414774E-2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3" t="s">
        <v>90</v>
      </c>
      <c r="AM133" s="119">
        <f t="shared" si="14"/>
        <v>-0.11665100000000095</v>
      </c>
      <c r="AN133" s="95">
        <f t="shared" si="15"/>
        <v>0.49921400000000204</v>
      </c>
      <c r="AO133" s="95">
        <f t="shared" si="16"/>
        <v>5.1379999999934256E-5</v>
      </c>
      <c r="AP133" s="95">
        <f t="shared" si="17"/>
        <v>-1.5465999999997315E-4</v>
      </c>
      <c r="AQ133" s="120">
        <f t="shared" si="18"/>
        <v>-2.2436490000000003E-3</v>
      </c>
      <c r="AR133" s="37"/>
      <c r="AS133" s="233"/>
      <c r="AT133" s="37"/>
    </row>
    <row r="134" spans="2:46" ht="13.5" customHeight="1" x14ac:dyDescent="0.15">
      <c r="B134" s="294"/>
      <c r="C134" s="27" t="s">
        <v>33</v>
      </c>
      <c r="D134" s="186"/>
      <c r="E134" s="56"/>
      <c r="F134" s="187">
        <v>34.497872000000001</v>
      </c>
      <c r="G134" s="187">
        <v>38.040011</v>
      </c>
      <c r="H134" s="187">
        <v>0.98118057000000003</v>
      </c>
      <c r="I134" s="62">
        <v>0.98618943999999997</v>
      </c>
      <c r="J134" s="62">
        <v>3.8187596999999997E-2</v>
      </c>
      <c r="K134" s="188"/>
      <c r="L134" s="258"/>
      <c r="M134" s="258"/>
      <c r="N134" s="56"/>
      <c r="O134" s="28"/>
      <c r="P134" s="56"/>
      <c r="Q134" s="28"/>
      <c r="R134" s="132"/>
      <c r="S134" s="213"/>
      <c r="T134" s="294"/>
      <c r="U134" s="27" t="s">
        <v>33</v>
      </c>
      <c r="V134" s="186"/>
      <c r="W134" s="56"/>
      <c r="X134" s="187">
        <v>34.926887000000001</v>
      </c>
      <c r="Y134" s="187">
        <v>38.57694</v>
      </c>
      <c r="Z134" s="187">
        <v>0.98123035000000003</v>
      </c>
      <c r="AA134" s="62">
        <v>0.98621298000000002</v>
      </c>
      <c r="AB134" s="62">
        <v>3.6109526000000003E-2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4"/>
      <c r="AM134" s="86">
        <f t="shared" si="14"/>
        <v>0.4290149999999997</v>
      </c>
      <c r="AN134" s="121">
        <f t="shared" si="15"/>
        <v>0.53692900000000066</v>
      </c>
      <c r="AO134" s="121">
        <f t="shared" si="16"/>
        <v>4.9779999999999269E-5</v>
      </c>
      <c r="AP134" s="121">
        <f t="shared" si="17"/>
        <v>2.3540000000044081E-5</v>
      </c>
      <c r="AQ134" s="87">
        <f t="shared" si="18"/>
        <v>-2.0780709999999938E-3</v>
      </c>
      <c r="AR134" s="37"/>
      <c r="AS134" s="233"/>
      <c r="AT134" s="37"/>
    </row>
    <row r="135" spans="2:46" ht="13.5" customHeight="1" x14ac:dyDescent="0.15">
      <c r="B135" s="294"/>
      <c r="C135" s="27" t="s">
        <v>34</v>
      </c>
      <c r="D135" s="186"/>
      <c r="E135" s="56"/>
      <c r="F135" s="187">
        <v>37.726612000000003</v>
      </c>
      <c r="G135" s="187">
        <v>41.318471000000002</v>
      </c>
      <c r="H135" s="187">
        <v>0.98946856000000005</v>
      </c>
      <c r="I135" s="62">
        <v>0.99296059000000003</v>
      </c>
      <c r="J135" s="62">
        <v>2.2883810000000001E-2</v>
      </c>
      <c r="K135" s="188"/>
      <c r="L135" s="258"/>
      <c r="M135" s="258"/>
      <c r="N135" s="56"/>
      <c r="O135" s="28"/>
      <c r="P135" s="56"/>
      <c r="Q135" s="28"/>
      <c r="R135" s="132"/>
      <c r="S135" s="213"/>
      <c r="T135" s="294"/>
      <c r="U135" s="27" t="s">
        <v>34</v>
      </c>
      <c r="V135" s="186"/>
      <c r="W135" s="56"/>
      <c r="X135" s="187">
        <v>38.993254</v>
      </c>
      <c r="Y135" s="187">
        <v>42.179727999999997</v>
      </c>
      <c r="Z135" s="187">
        <v>0.98967444000000004</v>
      </c>
      <c r="AA135" s="62">
        <v>0.99342454999999996</v>
      </c>
      <c r="AB135" s="62">
        <v>1.9769825000000001E-2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4"/>
      <c r="AM135" s="86">
        <f t="shared" si="14"/>
        <v>1.2666419999999974</v>
      </c>
      <c r="AN135" s="121">
        <f t="shared" si="15"/>
        <v>0.86125699999999483</v>
      </c>
      <c r="AO135" s="121">
        <f t="shared" si="16"/>
        <v>2.0587999999999163E-4</v>
      </c>
      <c r="AP135" s="121">
        <f t="shared" si="17"/>
        <v>4.6395999999992998E-4</v>
      </c>
      <c r="AQ135" s="87">
        <f t="shared" si="18"/>
        <v>-3.1139849999999997E-3</v>
      </c>
      <c r="AR135" s="37"/>
      <c r="AS135" s="233"/>
      <c r="AT135" s="37"/>
    </row>
    <row r="136" spans="2:46" ht="13.5" customHeight="1" x14ac:dyDescent="0.15">
      <c r="B136" s="294"/>
      <c r="C136" s="27" t="s">
        <v>36</v>
      </c>
      <c r="D136" s="186"/>
      <c r="E136" s="56"/>
      <c r="F136" s="187">
        <v>41.389208000000004</v>
      </c>
      <c r="G136" s="187">
        <v>45.151958</v>
      </c>
      <c r="H136" s="187">
        <v>0.99366032000000004</v>
      </c>
      <c r="I136" s="62">
        <v>0.99637198000000005</v>
      </c>
      <c r="J136" s="62">
        <v>1.162767E-2</v>
      </c>
      <c r="K136" s="188"/>
      <c r="L136" s="258"/>
      <c r="M136" s="258"/>
      <c r="N136" s="56"/>
      <c r="O136" s="28"/>
      <c r="P136" s="56"/>
      <c r="Q136" s="28"/>
      <c r="R136" s="132"/>
      <c r="S136" s="213"/>
      <c r="T136" s="294"/>
      <c r="U136" s="27" t="s">
        <v>36</v>
      </c>
      <c r="V136" s="186"/>
      <c r="W136" s="56"/>
      <c r="X136" s="187">
        <v>43.305467999999998</v>
      </c>
      <c r="Y136" s="187">
        <v>46.310912000000002</v>
      </c>
      <c r="Z136" s="187">
        <v>0.99390029999999996</v>
      </c>
      <c r="AA136" s="62">
        <v>0.99681969000000004</v>
      </c>
      <c r="AB136" s="62">
        <v>9.4754599999999998E-3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4"/>
      <c r="AM136" s="86">
        <f t="shared" si="14"/>
        <v>1.9162599999999941</v>
      </c>
      <c r="AN136" s="121">
        <f t="shared" si="15"/>
        <v>1.1589540000000014</v>
      </c>
      <c r="AO136" s="121">
        <f t="shared" si="16"/>
        <v>2.3997999999991748E-4</v>
      </c>
      <c r="AP136" s="121">
        <f t="shared" si="17"/>
        <v>4.4770999999999006E-4</v>
      </c>
      <c r="AQ136" s="87">
        <f t="shared" si="18"/>
        <v>-2.1522099999999999E-3</v>
      </c>
      <c r="AR136" s="37"/>
      <c r="AS136" s="233"/>
      <c r="AT136" s="37"/>
    </row>
    <row r="137" spans="2:46" ht="13.5" customHeight="1" thickBot="1" x14ac:dyDescent="0.2">
      <c r="B137" s="295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95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5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93" t="s">
        <v>91</v>
      </c>
      <c r="C138" s="25" t="s">
        <v>32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3"/>
      <c r="T138" s="293" t="s">
        <v>91</v>
      </c>
      <c r="U138" s="25" t="s">
        <v>32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3" t="s">
        <v>91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94"/>
      <c r="C139" s="27" t="s">
        <v>33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3"/>
      <c r="T139" s="294"/>
      <c r="U139" s="27" t="s">
        <v>33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4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94"/>
      <c r="C140" s="27" t="s">
        <v>34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3"/>
      <c r="T140" s="294"/>
      <c r="U140" s="27" t="s">
        <v>34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4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94"/>
      <c r="C141" s="27" t="s">
        <v>36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3"/>
      <c r="T141" s="294"/>
      <c r="U141" s="27" t="s">
        <v>36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4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5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95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5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93" t="s">
        <v>92</v>
      </c>
      <c r="C143" s="25" t="s">
        <v>32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3"/>
      <c r="T143" s="293" t="s">
        <v>92</v>
      </c>
      <c r="U143" s="25" t="s">
        <v>32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3" t="s">
        <v>92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94"/>
      <c r="C144" s="27" t="s">
        <v>33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3"/>
      <c r="T144" s="294"/>
      <c r="U144" s="27" t="s">
        <v>33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4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94"/>
      <c r="C145" s="27" t="s">
        <v>34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3"/>
      <c r="T145" s="294"/>
      <c r="U145" s="27" t="s">
        <v>34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4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94"/>
      <c r="C146" s="27" t="s">
        <v>36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3"/>
      <c r="T146" s="294"/>
      <c r="U146" s="27" t="s">
        <v>36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4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5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95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5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93" t="s">
        <v>93</v>
      </c>
      <c r="C148" s="25" t="s">
        <v>32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3"/>
      <c r="T148" s="293" t="s">
        <v>93</v>
      </c>
      <c r="U148" s="25" t="s">
        <v>32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3" t="s">
        <v>93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94"/>
      <c r="C149" s="27" t="s">
        <v>33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3"/>
      <c r="T149" s="294"/>
      <c r="U149" s="27" t="s">
        <v>33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4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94"/>
      <c r="C150" s="27" t="s">
        <v>34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3"/>
      <c r="T150" s="294"/>
      <c r="U150" s="27" t="s">
        <v>34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4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94"/>
      <c r="C151" s="27" t="s">
        <v>36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3"/>
      <c r="T151" s="294"/>
      <c r="U151" s="27" t="s">
        <v>36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4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5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95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5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93" t="s">
        <v>94</v>
      </c>
      <c r="C153" s="25" t="s">
        <v>32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3"/>
      <c r="T153" s="293" t="s">
        <v>94</v>
      </c>
      <c r="U153" s="25" t="s">
        <v>32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3" t="s">
        <v>94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94"/>
      <c r="C154" s="27" t="s">
        <v>33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3"/>
      <c r="T154" s="294"/>
      <c r="U154" s="27" t="s">
        <v>33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4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94"/>
      <c r="C155" s="27" t="s">
        <v>34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3"/>
      <c r="T155" s="294"/>
      <c r="U155" s="27" t="s">
        <v>34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4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94"/>
      <c r="C156" s="27" t="s">
        <v>36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3"/>
      <c r="T156" s="294"/>
      <c r="U156" s="27" t="s">
        <v>36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4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5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95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5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93" t="s">
        <v>95</v>
      </c>
      <c r="C158" s="25" t="s">
        <v>32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3"/>
      <c r="T158" s="293" t="s">
        <v>95</v>
      </c>
      <c r="U158" s="25" t="s">
        <v>32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3" t="s">
        <v>95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94"/>
      <c r="C159" s="27" t="s">
        <v>33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3"/>
      <c r="T159" s="294"/>
      <c r="U159" s="27" t="s">
        <v>33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4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94"/>
      <c r="C160" s="27" t="s">
        <v>34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3"/>
      <c r="T160" s="294"/>
      <c r="U160" s="27" t="s">
        <v>34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4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94"/>
      <c r="C161" s="27" t="s">
        <v>36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3"/>
      <c r="T161" s="294"/>
      <c r="U161" s="27" t="s">
        <v>36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4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5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95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5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93" t="s">
        <v>96</v>
      </c>
      <c r="C163" s="25" t="s">
        <v>32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3"/>
      <c r="T163" s="293" t="s">
        <v>96</v>
      </c>
      <c r="U163" s="25" t="s">
        <v>32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3" t="s">
        <v>96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94"/>
      <c r="C164" s="27" t="s">
        <v>33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3"/>
      <c r="T164" s="294"/>
      <c r="U164" s="27" t="s">
        <v>33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4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94"/>
      <c r="C165" s="27" t="s">
        <v>34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3"/>
      <c r="T165" s="294"/>
      <c r="U165" s="27" t="s">
        <v>34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4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94"/>
      <c r="C166" s="27" t="s">
        <v>36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3"/>
      <c r="T166" s="294"/>
      <c r="U166" s="27" t="s">
        <v>36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4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5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95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5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93" t="s">
        <v>97</v>
      </c>
      <c r="C168" s="25" t="s">
        <v>32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3"/>
      <c r="T168" s="293" t="s">
        <v>97</v>
      </c>
      <c r="U168" s="25" t="s">
        <v>32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3" t="s">
        <v>97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94"/>
      <c r="C169" s="27" t="s">
        <v>33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3"/>
      <c r="T169" s="294"/>
      <c r="U169" s="27" t="s">
        <v>33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4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94"/>
      <c r="C170" s="27" t="s">
        <v>34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3"/>
      <c r="T170" s="294"/>
      <c r="U170" s="27" t="s">
        <v>34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4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94"/>
      <c r="C171" s="27" t="s">
        <v>36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3"/>
      <c r="T171" s="294"/>
      <c r="U171" s="27" t="s">
        <v>36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4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5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95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5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93" t="s">
        <v>98</v>
      </c>
      <c r="C173" s="25" t="s">
        <v>32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3"/>
      <c r="T173" s="293" t="s">
        <v>98</v>
      </c>
      <c r="U173" s="25" t="s">
        <v>32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3" t="s">
        <v>98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94"/>
      <c r="C174" s="27" t="s">
        <v>33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3"/>
      <c r="T174" s="294"/>
      <c r="U174" s="27" t="s">
        <v>33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4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94"/>
      <c r="C175" s="27" t="s">
        <v>34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3"/>
      <c r="T175" s="294"/>
      <c r="U175" s="27" t="s">
        <v>34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4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94"/>
      <c r="C176" s="27" t="s">
        <v>36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3"/>
      <c r="T176" s="294"/>
      <c r="U176" s="27" t="s">
        <v>36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4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5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95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5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93" t="s">
        <v>99</v>
      </c>
      <c r="C178" s="25" t="s">
        <v>32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3"/>
      <c r="T178" s="293" t="s">
        <v>99</v>
      </c>
      <c r="U178" s="25" t="s">
        <v>32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3" t="s">
        <v>99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94"/>
      <c r="C179" s="27" t="s">
        <v>33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3"/>
      <c r="T179" s="294"/>
      <c r="U179" s="27" t="s">
        <v>33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4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94"/>
      <c r="C180" s="27" t="s">
        <v>34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3"/>
      <c r="T180" s="294"/>
      <c r="U180" s="27" t="s">
        <v>34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4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94"/>
      <c r="C181" s="27" t="s">
        <v>36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3"/>
      <c r="T181" s="294"/>
      <c r="U181" s="27" t="s">
        <v>36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4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5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95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5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93" t="s">
        <v>100</v>
      </c>
      <c r="C183" s="25" t="s">
        <v>32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3"/>
      <c r="T183" s="293" t="s">
        <v>100</v>
      </c>
      <c r="U183" s="25" t="s">
        <v>32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3" t="s">
        <v>100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94"/>
      <c r="C184" s="27" t="s">
        <v>33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3"/>
      <c r="T184" s="294"/>
      <c r="U184" s="27" t="s">
        <v>33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4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94"/>
      <c r="C185" s="27" t="s">
        <v>34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3"/>
      <c r="T185" s="294"/>
      <c r="U185" s="27" t="s">
        <v>34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4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94"/>
      <c r="C186" s="27" t="s">
        <v>36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3"/>
      <c r="T186" s="294"/>
      <c r="U186" s="27" t="s">
        <v>36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4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5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95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5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93" t="s">
        <v>101</v>
      </c>
      <c r="C188" s="25" t="s">
        <v>32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3"/>
      <c r="T188" s="293" t="s">
        <v>101</v>
      </c>
      <c r="U188" s="25" t="s">
        <v>32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3" t="s">
        <v>101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94"/>
      <c r="C189" s="27" t="s">
        <v>33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3"/>
      <c r="T189" s="294"/>
      <c r="U189" s="27" t="s">
        <v>33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4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94"/>
      <c r="C190" s="27" t="s">
        <v>34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3"/>
      <c r="T190" s="294"/>
      <c r="U190" s="27" t="s">
        <v>34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4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94"/>
      <c r="C191" s="27" t="s">
        <v>36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3"/>
      <c r="T191" s="294"/>
      <c r="U191" s="27" t="s">
        <v>36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4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5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95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5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93" t="s">
        <v>102</v>
      </c>
      <c r="C193" s="25" t="s">
        <v>32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93" t="s">
        <v>102</v>
      </c>
      <c r="U193" s="25" t="s">
        <v>32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3" t="s">
        <v>102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94"/>
      <c r="C194" s="27" t="s">
        <v>33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94"/>
      <c r="U194" s="27" t="s">
        <v>33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4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94"/>
      <c r="C195" s="27" t="s">
        <v>34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94"/>
      <c r="U195" s="27" t="s">
        <v>34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4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94"/>
      <c r="C196" s="27" t="s">
        <v>36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94"/>
      <c r="U196" s="27" t="s">
        <v>36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4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5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95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5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93" t="s">
        <v>103</v>
      </c>
      <c r="C198" s="25" t="s">
        <v>32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93" t="s">
        <v>103</v>
      </c>
      <c r="U198" s="25" t="s">
        <v>32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3" t="s">
        <v>103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94"/>
      <c r="C199" s="27" t="s">
        <v>33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94"/>
      <c r="U199" s="27" t="s">
        <v>33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4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94"/>
      <c r="C200" s="27" t="s">
        <v>34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94"/>
      <c r="U200" s="27" t="s">
        <v>34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4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94"/>
      <c r="C201" s="27" t="s">
        <v>36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94"/>
      <c r="U201" s="27" t="s">
        <v>36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4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5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95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5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93" t="s">
        <v>104</v>
      </c>
      <c r="C203" s="25" t="s">
        <v>32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93" t="s">
        <v>104</v>
      </c>
      <c r="U203" s="25" t="s">
        <v>32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3" t="s">
        <v>104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94"/>
      <c r="C204" s="27" t="s">
        <v>33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94"/>
      <c r="U204" s="27" t="s">
        <v>33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4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94"/>
      <c r="C205" s="27" t="s">
        <v>34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94"/>
      <c r="U205" s="27" t="s">
        <v>34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4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94"/>
      <c r="C206" s="27" t="s">
        <v>36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94"/>
      <c r="U206" s="27" t="s">
        <v>36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4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5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95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5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93" t="s">
        <v>105</v>
      </c>
      <c r="C208" s="25" t="s">
        <v>32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93" t="s">
        <v>105</v>
      </c>
      <c r="U208" s="25" t="s">
        <v>32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3" t="s">
        <v>105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94"/>
      <c r="C209" s="27" t="s">
        <v>33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94"/>
      <c r="U209" s="27" t="s">
        <v>33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4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94"/>
      <c r="C210" s="27" t="s">
        <v>34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94"/>
      <c r="U210" s="27" t="s">
        <v>34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4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94"/>
      <c r="C211" s="27" t="s">
        <v>36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94"/>
      <c r="U211" s="27" t="s">
        <v>36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4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5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95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5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93" t="s">
        <v>106</v>
      </c>
      <c r="C213" s="25" t="s">
        <v>32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93" t="s">
        <v>106</v>
      </c>
      <c r="U213" s="25" t="s">
        <v>32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3" t="s">
        <v>106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94"/>
      <c r="C214" s="27" t="s">
        <v>33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94"/>
      <c r="U214" s="27" t="s">
        <v>33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4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94"/>
      <c r="C215" s="27" t="s">
        <v>34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94"/>
      <c r="U215" s="27" t="s">
        <v>34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4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94"/>
      <c r="C216" s="27" t="s">
        <v>36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94"/>
      <c r="U216" s="27" t="s">
        <v>36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4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5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95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5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93" t="s">
        <v>107</v>
      </c>
      <c r="C218" s="25" t="s">
        <v>32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93" t="s">
        <v>107</v>
      </c>
      <c r="U218" s="25" t="s">
        <v>32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3" t="s">
        <v>107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94"/>
      <c r="C219" s="27" t="s">
        <v>33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94"/>
      <c r="U219" s="27" t="s">
        <v>33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4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94"/>
      <c r="C220" s="27" t="s">
        <v>34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94"/>
      <c r="U220" s="27" t="s">
        <v>34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4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94"/>
      <c r="C221" s="27" t="s">
        <v>36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94"/>
      <c r="U221" s="27" t="s">
        <v>36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4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5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95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5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93" t="s">
        <v>108</v>
      </c>
      <c r="C223" s="25" t="s">
        <v>32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93" t="s">
        <v>108</v>
      </c>
      <c r="U223" s="25" t="s">
        <v>32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3" t="s">
        <v>108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94"/>
      <c r="C224" s="27" t="s">
        <v>33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94"/>
      <c r="U224" s="27" t="s">
        <v>33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4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94"/>
      <c r="C225" s="27" t="s">
        <v>34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94"/>
      <c r="U225" s="27" t="s">
        <v>34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4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94"/>
      <c r="C226" s="27" t="s">
        <v>36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94"/>
      <c r="U226" s="27" t="s">
        <v>36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4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5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95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5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93" t="s">
        <v>109</v>
      </c>
      <c r="C228" s="25" t="s">
        <v>32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93" t="s">
        <v>109</v>
      </c>
      <c r="U228" s="25" t="s">
        <v>32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3" t="s">
        <v>109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94"/>
      <c r="C229" s="27" t="s">
        <v>33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94"/>
      <c r="U229" s="27" t="s">
        <v>33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4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94"/>
      <c r="C230" s="27" t="s">
        <v>34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94"/>
      <c r="U230" s="27" t="s">
        <v>34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4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94"/>
      <c r="C231" s="27" t="s">
        <v>36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94"/>
      <c r="U231" s="27" t="s">
        <v>36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4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5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95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5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93" t="s">
        <v>110</v>
      </c>
      <c r="C233" s="25" t="s">
        <v>32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93" t="s">
        <v>110</v>
      </c>
      <c r="U233" s="25" t="s">
        <v>32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3" t="s">
        <v>110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94"/>
      <c r="C234" s="27" t="s">
        <v>33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94"/>
      <c r="U234" s="27" t="s">
        <v>33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4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94"/>
      <c r="C235" s="27" t="s">
        <v>34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94"/>
      <c r="U235" s="27" t="s">
        <v>34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4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94"/>
      <c r="C236" s="27" t="s">
        <v>36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94"/>
      <c r="U236" s="27" t="s">
        <v>36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4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5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95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5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93" t="s">
        <v>111</v>
      </c>
      <c r="C238" s="25" t="s">
        <v>32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93" t="s">
        <v>111</v>
      </c>
      <c r="U238" s="25" t="s">
        <v>32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3" t="s">
        <v>111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94"/>
      <c r="C239" s="27" t="s">
        <v>33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94"/>
      <c r="U239" s="27" t="s">
        <v>33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4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94"/>
      <c r="C240" s="27" t="s">
        <v>34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94"/>
      <c r="U240" s="27" t="s">
        <v>34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4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94"/>
      <c r="C241" s="27" t="s">
        <v>36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94"/>
      <c r="U241" s="27" t="s">
        <v>36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4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5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95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5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93" t="s">
        <v>112</v>
      </c>
      <c r="C243" s="25" t="s">
        <v>32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93" t="s">
        <v>112</v>
      </c>
      <c r="U243" s="25" t="s">
        <v>32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3" t="s">
        <v>112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94"/>
      <c r="C244" s="27" t="s">
        <v>33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94"/>
      <c r="U244" s="27" t="s">
        <v>33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4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94"/>
      <c r="C245" s="27" t="s">
        <v>34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94"/>
      <c r="U245" s="27" t="s">
        <v>34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4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94"/>
      <c r="C246" s="27" t="s">
        <v>36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94"/>
      <c r="U246" s="27" t="s">
        <v>36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4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5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95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5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93" t="s">
        <v>113</v>
      </c>
      <c r="C248" s="25" t="s">
        <v>32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93" t="s">
        <v>113</v>
      </c>
      <c r="U248" s="25" t="s">
        <v>32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3" t="s">
        <v>113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94"/>
      <c r="C249" s="27" t="s">
        <v>33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94"/>
      <c r="U249" s="27" t="s">
        <v>33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4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94"/>
      <c r="C250" s="27" t="s">
        <v>34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94"/>
      <c r="U250" s="27" t="s">
        <v>34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4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94"/>
      <c r="C251" s="27" t="s">
        <v>36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94"/>
      <c r="U251" s="27" t="s">
        <v>36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4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5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95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5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93" t="s">
        <v>114</v>
      </c>
      <c r="C253" s="25" t="s">
        <v>32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93" t="s">
        <v>114</v>
      </c>
      <c r="U253" s="25" t="s">
        <v>32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3" t="s">
        <v>114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94"/>
      <c r="C254" s="27" t="s">
        <v>33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94"/>
      <c r="U254" s="27" t="s">
        <v>33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4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94"/>
      <c r="C255" s="27" t="s">
        <v>34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94"/>
      <c r="U255" s="27" t="s">
        <v>34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4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94"/>
      <c r="C256" s="27" t="s">
        <v>36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94"/>
      <c r="U256" s="27" t="s">
        <v>36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4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5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95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5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93" t="s">
        <v>115</v>
      </c>
      <c r="C258" s="25" t="s">
        <v>32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93" t="s">
        <v>115</v>
      </c>
      <c r="U258" s="25" t="s">
        <v>32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3" t="s">
        <v>115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94"/>
      <c r="C259" s="27" t="s">
        <v>33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94"/>
      <c r="U259" s="27" t="s">
        <v>33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4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94"/>
      <c r="C260" s="27" t="s">
        <v>34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94"/>
      <c r="U260" s="27" t="s">
        <v>34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4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94"/>
      <c r="C261" s="27" t="s">
        <v>36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94"/>
      <c r="U261" s="27" t="s">
        <v>36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4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5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95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5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93" t="s">
        <v>116</v>
      </c>
      <c r="C263" s="25" t="s">
        <v>32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93" t="s">
        <v>116</v>
      </c>
      <c r="U263" s="25" t="s">
        <v>32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3" t="s">
        <v>116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94"/>
      <c r="C264" s="27" t="s">
        <v>33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94"/>
      <c r="U264" s="27" t="s">
        <v>33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4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94"/>
      <c r="C265" s="27" t="s">
        <v>34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94"/>
      <c r="U265" s="27" t="s">
        <v>34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4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94"/>
      <c r="C266" s="27" t="s">
        <v>36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94"/>
      <c r="U266" s="27" t="s">
        <v>36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4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5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95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5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93" t="s">
        <v>117</v>
      </c>
      <c r="C268" s="25" t="s">
        <v>32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93" t="s">
        <v>117</v>
      </c>
      <c r="U268" s="25" t="s">
        <v>32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3" t="s">
        <v>117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94"/>
      <c r="C269" s="27" t="s">
        <v>33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94"/>
      <c r="U269" s="27" t="s">
        <v>33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4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94"/>
      <c r="C270" s="27" t="s">
        <v>34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94"/>
      <c r="U270" s="27" t="s">
        <v>34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4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94"/>
      <c r="C271" s="27" t="s">
        <v>36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94"/>
      <c r="U271" s="27" t="s">
        <v>36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4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5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95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5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93" t="s">
        <v>118</v>
      </c>
      <c r="C273" s="25" t="s">
        <v>32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93" t="s">
        <v>118</v>
      </c>
      <c r="U273" s="25" t="s">
        <v>32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3" t="s">
        <v>118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94"/>
      <c r="C274" s="27" t="s">
        <v>33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94"/>
      <c r="U274" s="27" t="s">
        <v>33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4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94"/>
      <c r="C275" s="27" t="s">
        <v>34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94"/>
      <c r="U275" s="27" t="s">
        <v>34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4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94"/>
      <c r="C276" s="27" t="s">
        <v>36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94"/>
      <c r="U276" s="27" t="s">
        <v>36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4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5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95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5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93" t="s">
        <v>119</v>
      </c>
      <c r="C278" s="25" t="s">
        <v>32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93" t="s">
        <v>119</v>
      </c>
      <c r="U278" s="25" t="s">
        <v>32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3" t="s">
        <v>119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94"/>
      <c r="C279" s="27" t="s">
        <v>33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94"/>
      <c r="U279" s="27" t="s">
        <v>33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4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94"/>
      <c r="C280" s="27" t="s">
        <v>34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94"/>
      <c r="U280" s="27" t="s">
        <v>34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4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94"/>
      <c r="C281" s="27" t="s">
        <v>36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94"/>
      <c r="U281" s="27" t="s">
        <v>36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4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5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95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5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93" t="s">
        <v>120</v>
      </c>
      <c r="C283" s="25" t="s">
        <v>32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93" t="s">
        <v>120</v>
      </c>
      <c r="U283" s="25" t="s">
        <v>32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3" t="s">
        <v>120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94"/>
      <c r="C284" s="27" t="s">
        <v>33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94"/>
      <c r="U284" s="27" t="s">
        <v>33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4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94"/>
      <c r="C285" s="27" t="s">
        <v>34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94"/>
      <c r="U285" s="27" t="s">
        <v>34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4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94"/>
      <c r="C286" s="27" t="s">
        <v>36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94"/>
      <c r="U286" s="27" t="s">
        <v>36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4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5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95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5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93" t="s">
        <v>121</v>
      </c>
      <c r="C288" s="25" t="s">
        <v>32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93" t="s">
        <v>121</v>
      </c>
      <c r="U288" s="25" t="s">
        <v>32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3" t="s">
        <v>121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94"/>
      <c r="C289" s="27" t="s">
        <v>33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94"/>
      <c r="U289" s="27" t="s">
        <v>33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4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94"/>
      <c r="C290" s="27" t="s">
        <v>34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94"/>
      <c r="U290" s="27" t="s">
        <v>34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4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94"/>
      <c r="C291" s="27" t="s">
        <v>36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94"/>
      <c r="U291" s="27" t="s">
        <v>36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4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5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95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5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93" t="s">
        <v>122</v>
      </c>
      <c r="C293" s="25" t="s">
        <v>32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93" t="s">
        <v>122</v>
      </c>
      <c r="U293" s="25" t="s">
        <v>32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3" t="s">
        <v>122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94"/>
      <c r="C294" s="27" t="s">
        <v>33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94"/>
      <c r="U294" s="27" t="s">
        <v>33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4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94"/>
      <c r="C295" s="27" t="s">
        <v>34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94"/>
      <c r="U295" s="27" t="s">
        <v>34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4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94"/>
      <c r="C296" s="27" t="s">
        <v>36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94"/>
      <c r="U296" s="27" t="s">
        <v>36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4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5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95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5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93" t="s">
        <v>123</v>
      </c>
      <c r="C298" s="25" t="s">
        <v>32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93" t="s">
        <v>123</v>
      </c>
      <c r="U298" s="25" t="s">
        <v>32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3" t="s">
        <v>123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94"/>
      <c r="C299" s="27" t="s">
        <v>33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94"/>
      <c r="U299" s="27" t="s">
        <v>33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4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94"/>
      <c r="C300" s="27" t="s">
        <v>34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94"/>
      <c r="U300" s="27" t="s">
        <v>34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4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94"/>
      <c r="C301" s="27" t="s">
        <v>36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94"/>
      <c r="U301" s="27" t="s">
        <v>36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4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5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95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5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93" t="s">
        <v>124</v>
      </c>
      <c r="C303" s="25" t="s">
        <v>32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93" t="s">
        <v>124</v>
      </c>
      <c r="U303" s="25" t="s">
        <v>32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3" t="s">
        <v>124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94"/>
      <c r="C304" s="27" t="s">
        <v>33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94"/>
      <c r="U304" s="27" t="s">
        <v>33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4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94"/>
      <c r="C305" s="27" t="s">
        <v>34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94"/>
      <c r="U305" s="27" t="s">
        <v>34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4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94"/>
      <c r="C306" s="27" t="s">
        <v>36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94"/>
      <c r="U306" s="27" t="s">
        <v>36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4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5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95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5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93" t="s">
        <v>125</v>
      </c>
      <c r="C308" s="25" t="s">
        <v>32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93" t="s">
        <v>125</v>
      </c>
      <c r="U308" s="25" t="s">
        <v>32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3" t="s">
        <v>125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94"/>
      <c r="C309" s="27" t="s">
        <v>33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94"/>
      <c r="U309" s="27" t="s">
        <v>33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4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94"/>
      <c r="C310" s="27" t="s">
        <v>34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94"/>
      <c r="U310" s="27" t="s">
        <v>34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4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94"/>
      <c r="C311" s="27" t="s">
        <v>36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94"/>
      <c r="U311" s="27" t="s">
        <v>36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4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5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95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5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93" t="s">
        <v>126</v>
      </c>
      <c r="C313" s="25" t="s">
        <v>32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93" t="s">
        <v>126</v>
      </c>
      <c r="U313" s="25" t="s">
        <v>32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3" t="s">
        <v>126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94"/>
      <c r="C314" s="27" t="s">
        <v>33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94"/>
      <c r="U314" s="27" t="s">
        <v>33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4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94"/>
      <c r="C315" s="27" t="s">
        <v>34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94"/>
      <c r="U315" s="27" t="s">
        <v>34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4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94"/>
      <c r="C316" s="27" t="s">
        <v>36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94"/>
      <c r="U316" s="27" t="s">
        <v>36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4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5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95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5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93" t="s">
        <v>127</v>
      </c>
      <c r="C318" s="25" t="s">
        <v>32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93" t="s">
        <v>127</v>
      </c>
      <c r="U318" s="25" t="s">
        <v>32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3" t="s">
        <v>127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94"/>
      <c r="C319" s="27" t="s">
        <v>33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94"/>
      <c r="U319" s="27" t="s">
        <v>33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4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94"/>
      <c r="C320" s="27" t="s">
        <v>34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94"/>
      <c r="U320" s="27" t="s">
        <v>34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4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94"/>
      <c r="C321" s="27" t="s">
        <v>36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94"/>
      <c r="U321" s="27" t="s">
        <v>36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4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5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95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5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93" t="s">
        <v>128</v>
      </c>
      <c r="C323" s="25" t="s">
        <v>32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93" t="s">
        <v>128</v>
      </c>
      <c r="U323" s="25" t="s">
        <v>32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3" t="s">
        <v>128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94"/>
      <c r="C324" s="27" t="s">
        <v>33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94"/>
      <c r="U324" s="27" t="s">
        <v>33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4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94"/>
      <c r="C325" s="27" t="s">
        <v>34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94"/>
      <c r="U325" s="27" t="s">
        <v>34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4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94"/>
      <c r="C326" s="27" t="s">
        <v>36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94"/>
      <c r="U326" s="27" t="s">
        <v>36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4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5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95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5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93" t="s">
        <v>129</v>
      </c>
      <c r="C328" s="25" t="s">
        <v>32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93" t="s">
        <v>129</v>
      </c>
      <c r="U328" s="25" t="s">
        <v>32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3" t="s">
        <v>129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94"/>
      <c r="C329" s="27" t="s">
        <v>33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94"/>
      <c r="U329" s="27" t="s">
        <v>33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4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94"/>
      <c r="C330" s="27" t="s">
        <v>34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94"/>
      <c r="U330" s="27" t="s">
        <v>34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4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94"/>
      <c r="C331" s="27" t="s">
        <v>36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94"/>
      <c r="U331" s="27" t="s">
        <v>36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4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5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95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5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93" t="s">
        <v>130</v>
      </c>
      <c r="C333" s="25" t="s">
        <v>32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93" t="s">
        <v>130</v>
      </c>
      <c r="U333" s="25" t="s">
        <v>32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3" t="s">
        <v>130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94"/>
      <c r="C334" s="27" t="s">
        <v>33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94"/>
      <c r="U334" s="27" t="s">
        <v>33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4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94"/>
      <c r="C335" s="27" t="s">
        <v>34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94"/>
      <c r="U335" s="27" t="s">
        <v>34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4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94"/>
      <c r="C336" s="27" t="s">
        <v>36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94"/>
      <c r="U336" s="27" t="s">
        <v>36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4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5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95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5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93" t="s">
        <v>131</v>
      </c>
      <c r="C338" s="25" t="s">
        <v>32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93" t="s">
        <v>131</v>
      </c>
      <c r="U338" s="25" t="s">
        <v>32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3" t="s">
        <v>131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94"/>
      <c r="C339" s="27" t="s">
        <v>33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94"/>
      <c r="U339" s="27" t="s">
        <v>33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4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94"/>
      <c r="C340" s="27" t="s">
        <v>34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94"/>
      <c r="U340" s="27" t="s">
        <v>34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4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94"/>
      <c r="C341" s="27" t="s">
        <v>36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94"/>
      <c r="U341" s="27" t="s">
        <v>36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4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5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95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5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93" t="s">
        <v>132</v>
      </c>
      <c r="C343" s="25" t="s">
        <v>32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93" t="s">
        <v>132</v>
      </c>
      <c r="U343" s="25" t="s">
        <v>32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3" t="s">
        <v>132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94"/>
      <c r="C344" s="27" t="s">
        <v>33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94"/>
      <c r="U344" s="27" t="s">
        <v>33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4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94"/>
      <c r="C345" s="27" t="s">
        <v>34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94"/>
      <c r="U345" s="27" t="s">
        <v>34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4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94"/>
      <c r="C346" s="27" t="s">
        <v>36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94"/>
      <c r="U346" s="27" t="s">
        <v>36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4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5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95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5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93" t="s">
        <v>133</v>
      </c>
      <c r="C348" s="25" t="s">
        <v>32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93" t="s">
        <v>133</v>
      </c>
      <c r="U348" s="25" t="s">
        <v>32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3" t="s">
        <v>133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94"/>
      <c r="C349" s="27" t="s">
        <v>33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94"/>
      <c r="U349" s="27" t="s">
        <v>33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4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94"/>
      <c r="C350" s="27" t="s">
        <v>34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94"/>
      <c r="U350" s="27" t="s">
        <v>34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4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94"/>
      <c r="C351" s="27" t="s">
        <v>36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94"/>
      <c r="U351" s="27" t="s">
        <v>36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4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5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95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5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93" t="s">
        <v>134</v>
      </c>
      <c r="C353" s="25" t="s">
        <v>32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93" t="s">
        <v>134</v>
      </c>
      <c r="U353" s="25" t="s">
        <v>32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3" t="s">
        <v>134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94"/>
      <c r="C354" s="27" t="s">
        <v>33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94"/>
      <c r="U354" s="27" t="s">
        <v>33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4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94"/>
      <c r="C355" s="27" t="s">
        <v>34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94"/>
      <c r="U355" s="27" t="s">
        <v>34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4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94"/>
      <c r="C356" s="27" t="s">
        <v>36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94"/>
      <c r="U356" s="27" t="s">
        <v>36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4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5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95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5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93" t="s">
        <v>135</v>
      </c>
      <c r="C358" s="25" t="s">
        <v>32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93" t="s">
        <v>135</v>
      </c>
      <c r="U358" s="25" t="s">
        <v>32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3" t="s">
        <v>135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94"/>
      <c r="C359" s="27" t="s">
        <v>33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94"/>
      <c r="U359" s="27" t="s">
        <v>33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4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94"/>
      <c r="C360" s="27" t="s">
        <v>34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94"/>
      <c r="U360" s="27" t="s">
        <v>34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4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94"/>
      <c r="C361" s="27" t="s">
        <v>36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94"/>
      <c r="U361" s="27" t="s">
        <v>36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4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5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95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5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93" t="s">
        <v>136</v>
      </c>
      <c r="C363" s="25" t="s">
        <v>32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93" t="s">
        <v>136</v>
      </c>
      <c r="U363" s="25" t="s">
        <v>32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3" t="s">
        <v>136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94"/>
      <c r="C364" s="27" t="s">
        <v>33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94"/>
      <c r="U364" s="27" t="s">
        <v>33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4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94"/>
      <c r="C365" s="27" t="s">
        <v>34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94"/>
      <c r="U365" s="27" t="s">
        <v>34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4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94"/>
      <c r="C366" s="27" t="s">
        <v>36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94"/>
      <c r="U366" s="27" t="s">
        <v>36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4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5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95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5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93" t="s">
        <v>137</v>
      </c>
      <c r="C368" s="25" t="s">
        <v>32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93" t="s">
        <v>137</v>
      </c>
      <c r="U368" s="25" t="s">
        <v>32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3" t="s">
        <v>137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94"/>
      <c r="C369" s="27" t="s">
        <v>33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94"/>
      <c r="U369" s="27" t="s">
        <v>33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4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94"/>
      <c r="C370" s="27" t="s">
        <v>34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94"/>
      <c r="U370" s="27" t="s">
        <v>34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4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94"/>
      <c r="C371" s="27" t="s">
        <v>36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94"/>
      <c r="U371" s="27" t="s">
        <v>36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4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5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95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5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93" t="s">
        <v>138</v>
      </c>
      <c r="C373" s="25" t="s">
        <v>32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93" t="s">
        <v>138</v>
      </c>
      <c r="U373" s="25" t="s">
        <v>32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3" t="s">
        <v>138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94"/>
      <c r="C374" s="27" t="s">
        <v>33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94"/>
      <c r="U374" s="27" t="s">
        <v>33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4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94"/>
      <c r="C375" s="27" t="s">
        <v>34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94"/>
      <c r="U375" s="27" t="s">
        <v>34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4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94"/>
      <c r="C376" s="27" t="s">
        <v>36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94"/>
      <c r="U376" s="27" t="s">
        <v>36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4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5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95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5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93" t="s">
        <v>139</v>
      </c>
      <c r="C378" s="25" t="s">
        <v>32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93" t="s">
        <v>139</v>
      </c>
      <c r="U378" s="25" t="s">
        <v>32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3" t="s">
        <v>139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94"/>
      <c r="C379" s="27" t="s">
        <v>33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94"/>
      <c r="U379" s="27" t="s">
        <v>33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4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94"/>
      <c r="C380" s="27" t="s">
        <v>34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94"/>
      <c r="U380" s="27" t="s">
        <v>34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4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94"/>
      <c r="C381" s="27" t="s">
        <v>36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94"/>
      <c r="U381" s="27" t="s">
        <v>36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4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5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95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5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93" t="s">
        <v>140</v>
      </c>
      <c r="C383" s="25" t="s">
        <v>32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93" t="s">
        <v>140</v>
      </c>
      <c r="U383" s="25" t="s">
        <v>32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3" t="s">
        <v>140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94"/>
      <c r="C384" s="27" t="s">
        <v>33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94"/>
      <c r="U384" s="27" t="s">
        <v>33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4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94"/>
      <c r="C385" s="27" t="s">
        <v>34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94"/>
      <c r="U385" s="27" t="s">
        <v>34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4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94"/>
      <c r="C386" s="27" t="s">
        <v>36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94"/>
      <c r="U386" s="27" t="s">
        <v>36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4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5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95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5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93" t="s">
        <v>141</v>
      </c>
      <c r="C388" s="25" t="s">
        <v>32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93" t="s">
        <v>141</v>
      </c>
      <c r="U388" s="25" t="s">
        <v>32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3" t="s">
        <v>141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94"/>
      <c r="C389" s="27" t="s">
        <v>33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94"/>
      <c r="U389" s="27" t="s">
        <v>33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4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94"/>
      <c r="C390" s="27" t="s">
        <v>34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94"/>
      <c r="U390" s="27" t="s">
        <v>34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4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94"/>
      <c r="C391" s="27" t="s">
        <v>36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94"/>
      <c r="U391" s="27" t="s">
        <v>36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4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5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95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5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93" t="s">
        <v>142</v>
      </c>
      <c r="C393" s="25" t="s">
        <v>32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93" t="s">
        <v>142</v>
      </c>
      <c r="U393" s="25" t="s">
        <v>32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3" t="s">
        <v>142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94"/>
      <c r="C394" s="27" t="s">
        <v>33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94"/>
      <c r="U394" s="27" t="s">
        <v>33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4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94"/>
      <c r="C395" s="27" t="s">
        <v>34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94"/>
      <c r="U395" s="27" t="s">
        <v>34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4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94"/>
      <c r="C396" s="27" t="s">
        <v>36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94"/>
      <c r="U396" s="27" t="s">
        <v>36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4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5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95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5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93" t="s">
        <v>143</v>
      </c>
      <c r="C398" s="25" t="s">
        <v>32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93" t="s">
        <v>143</v>
      </c>
      <c r="U398" s="25" t="s">
        <v>32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3" t="s">
        <v>143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94"/>
      <c r="C399" s="27" t="s">
        <v>33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94"/>
      <c r="U399" s="27" t="s">
        <v>33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4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94"/>
      <c r="C400" s="27" t="s">
        <v>34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94"/>
      <c r="U400" s="27" t="s">
        <v>34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4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94"/>
      <c r="C401" s="27" t="s">
        <v>36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94"/>
      <c r="U401" s="27" t="s">
        <v>36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4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5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95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5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93" t="s">
        <v>144</v>
      </c>
      <c r="C403" s="25" t="s">
        <v>32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93" t="s">
        <v>144</v>
      </c>
      <c r="U403" s="25" t="s">
        <v>32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3" t="s">
        <v>144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94"/>
      <c r="C404" s="27" t="s">
        <v>33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94"/>
      <c r="U404" s="27" t="s">
        <v>33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4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94"/>
      <c r="C405" s="27" t="s">
        <v>34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94"/>
      <c r="U405" s="27" t="s">
        <v>34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4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94"/>
      <c r="C406" s="27" t="s">
        <v>36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94"/>
      <c r="U406" s="27" t="s">
        <v>36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4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5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95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5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93" t="s">
        <v>145</v>
      </c>
      <c r="C408" s="25" t="s">
        <v>32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93" t="s">
        <v>145</v>
      </c>
      <c r="U408" s="25" t="s">
        <v>32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3" t="s">
        <v>145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94"/>
      <c r="C409" s="27" t="s">
        <v>33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94"/>
      <c r="U409" s="27" t="s">
        <v>33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4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94"/>
      <c r="C410" s="27" t="s">
        <v>34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94"/>
      <c r="U410" s="27" t="s">
        <v>34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4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94"/>
      <c r="C411" s="27" t="s">
        <v>36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94"/>
      <c r="U411" s="27" t="s">
        <v>36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4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5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95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5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93" t="s">
        <v>146</v>
      </c>
      <c r="C413" s="25" t="s">
        <v>32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93" t="s">
        <v>146</v>
      </c>
      <c r="U413" s="25" t="s">
        <v>32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3" t="s">
        <v>146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94"/>
      <c r="C414" s="27" t="s">
        <v>33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94"/>
      <c r="U414" s="27" t="s">
        <v>33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4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94"/>
      <c r="C415" s="27" t="s">
        <v>34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94"/>
      <c r="U415" s="27" t="s">
        <v>34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4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94"/>
      <c r="C416" s="27" t="s">
        <v>36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94"/>
      <c r="U416" s="27" t="s">
        <v>36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4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5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95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5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93" t="s">
        <v>147</v>
      </c>
      <c r="C418" s="25" t="s">
        <v>32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93" t="s">
        <v>147</v>
      </c>
      <c r="U418" s="25" t="s">
        <v>32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3" t="s">
        <v>147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94"/>
      <c r="C419" s="27" t="s">
        <v>33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94"/>
      <c r="U419" s="27" t="s">
        <v>33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4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94"/>
      <c r="C420" s="27" t="s">
        <v>34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94"/>
      <c r="U420" s="27" t="s">
        <v>34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4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94"/>
      <c r="C421" s="27" t="s">
        <v>36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94"/>
      <c r="U421" s="27" t="s">
        <v>36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4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5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95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5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93" t="s">
        <v>148</v>
      </c>
      <c r="C423" s="25" t="s">
        <v>32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93" t="s">
        <v>148</v>
      </c>
      <c r="U423" s="25" t="s">
        <v>32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3" t="s">
        <v>148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94"/>
      <c r="C424" s="27" t="s">
        <v>33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94"/>
      <c r="U424" s="27" t="s">
        <v>33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4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94"/>
      <c r="C425" s="27" t="s">
        <v>34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94"/>
      <c r="U425" s="27" t="s">
        <v>34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4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94"/>
      <c r="C426" s="27" t="s">
        <v>36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94"/>
      <c r="U426" s="27" t="s">
        <v>36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4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5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95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5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93" t="s">
        <v>149</v>
      </c>
      <c r="C428" s="25" t="s">
        <v>32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93" t="s">
        <v>149</v>
      </c>
      <c r="U428" s="25" t="s">
        <v>32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3" t="s">
        <v>149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94"/>
      <c r="C429" s="27" t="s">
        <v>33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94"/>
      <c r="U429" s="27" t="s">
        <v>33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4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94"/>
      <c r="C430" s="27" t="s">
        <v>34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94"/>
      <c r="U430" s="27" t="s">
        <v>34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4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94"/>
      <c r="C431" s="27" t="s">
        <v>36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94"/>
      <c r="U431" s="27" t="s">
        <v>36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4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5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95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5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93" t="s">
        <v>150</v>
      </c>
      <c r="C433" s="25" t="s">
        <v>32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93" t="s">
        <v>150</v>
      </c>
      <c r="U433" s="25" t="s">
        <v>32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3" t="s">
        <v>150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94"/>
      <c r="C434" s="27" t="s">
        <v>33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94"/>
      <c r="U434" s="27" t="s">
        <v>33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4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94"/>
      <c r="C435" s="27" t="s">
        <v>34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94"/>
      <c r="U435" s="27" t="s">
        <v>34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4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94"/>
      <c r="C436" s="27" t="s">
        <v>36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94"/>
      <c r="U436" s="27" t="s">
        <v>36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4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5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95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5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93" t="s">
        <v>151</v>
      </c>
      <c r="C438" s="25" t="s">
        <v>32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93" t="s">
        <v>151</v>
      </c>
      <c r="U438" s="25" t="s">
        <v>32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3" t="s">
        <v>151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94"/>
      <c r="C439" s="27" t="s">
        <v>33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94"/>
      <c r="U439" s="27" t="s">
        <v>33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4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94"/>
      <c r="C440" s="27" t="s">
        <v>34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94"/>
      <c r="U440" s="27" t="s">
        <v>34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4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94"/>
      <c r="C441" s="27" t="s">
        <v>36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94"/>
      <c r="U441" s="27" t="s">
        <v>36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4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5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95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5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93" t="s">
        <v>152</v>
      </c>
      <c r="C443" s="25" t="s">
        <v>32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93" t="s">
        <v>152</v>
      </c>
      <c r="U443" s="25" t="s">
        <v>32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3" t="s">
        <v>152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94"/>
      <c r="C444" s="27" t="s">
        <v>33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94"/>
      <c r="U444" s="27" t="s">
        <v>33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4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94"/>
      <c r="C445" s="27" t="s">
        <v>34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94"/>
      <c r="U445" s="27" t="s">
        <v>34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4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94"/>
      <c r="C446" s="27" t="s">
        <v>36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94"/>
      <c r="U446" s="27" t="s">
        <v>36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4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5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95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5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93" t="s">
        <v>153</v>
      </c>
      <c r="C448" s="25" t="s">
        <v>32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93" t="s">
        <v>153</v>
      </c>
      <c r="U448" s="25" t="s">
        <v>32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3" t="s">
        <v>153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94"/>
      <c r="C449" s="27" t="s">
        <v>33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94"/>
      <c r="U449" s="27" t="s">
        <v>33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4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94"/>
      <c r="C450" s="27" t="s">
        <v>34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94"/>
      <c r="U450" s="27" t="s">
        <v>34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4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94"/>
      <c r="C451" s="27" t="s">
        <v>36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94"/>
      <c r="U451" s="27" t="s">
        <v>36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4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5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95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5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93" t="s">
        <v>154</v>
      </c>
      <c r="C453" s="25" t="s">
        <v>32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93" t="s">
        <v>154</v>
      </c>
      <c r="U453" s="25" t="s">
        <v>32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3" t="s">
        <v>154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94"/>
      <c r="C454" s="27" t="s">
        <v>33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94"/>
      <c r="U454" s="27" t="s">
        <v>33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4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94"/>
      <c r="C455" s="27" t="s">
        <v>34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94"/>
      <c r="U455" s="27" t="s">
        <v>34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4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94"/>
      <c r="C456" s="27" t="s">
        <v>36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94"/>
      <c r="U456" s="27" t="s">
        <v>36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4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5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95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5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93" t="s">
        <v>155</v>
      </c>
      <c r="C458" s="25" t="s">
        <v>32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93" t="s">
        <v>155</v>
      </c>
      <c r="U458" s="25" t="s">
        <v>32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3" t="s">
        <v>155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94"/>
      <c r="C459" s="27" t="s">
        <v>33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94"/>
      <c r="U459" s="27" t="s">
        <v>33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4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94"/>
      <c r="C460" s="27" t="s">
        <v>34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94"/>
      <c r="U460" s="27" t="s">
        <v>34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4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94"/>
      <c r="C461" s="27" t="s">
        <v>36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94"/>
      <c r="U461" s="27" t="s">
        <v>36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4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5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95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5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93" t="s">
        <v>156</v>
      </c>
      <c r="C463" s="25" t="s">
        <v>32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93" t="s">
        <v>156</v>
      </c>
      <c r="U463" s="25" t="s">
        <v>32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3" t="s">
        <v>156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94"/>
      <c r="C464" s="27" t="s">
        <v>33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94"/>
      <c r="U464" s="27" t="s">
        <v>33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4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94"/>
      <c r="C465" s="27" t="s">
        <v>34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94"/>
      <c r="U465" s="27" t="s">
        <v>34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4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94"/>
      <c r="C466" s="27" t="s">
        <v>36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94"/>
      <c r="U466" s="27" t="s">
        <v>36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4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5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95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5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93" t="s">
        <v>157</v>
      </c>
      <c r="C468" s="25" t="s">
        <v>32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93" t="s">
        <v>157</v>
      </c>
      <c r="U468" s="25" t="s">
        <v>32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3" t="s">
        <v>157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94"/>
      <c r="C469" s="27" t="s">
        <v>33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94"/>
      <c r="U469" s="27" t="s">
        <v>33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4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94"/>
      <c r="C470" s="27" t="s">
        <v>34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94"/>
      <c r="U470" s="27" t="s">
        <v>34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4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94"/>
      <c r="C471" s="27" t="s">
        <v>36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94"/>
      <c r="U471" s="27" t="s">
        <v>36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4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5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95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5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93" t="s">
        <v>158</v>
      </c>
      <c r="C473" s="25" t="s">
        <v>32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93" t="s">
        <v>158</v>
      </c>
      <c r="U473" s="25" t="s">
        <v>32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3" t="s">
        <v>158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94"/>
      <c r="C474" s="27" t="s">
        <v>33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94"/>
      <c r="U474" s="27" t="s">
        <v>33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4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94"/>
      <c r="C475" s="27" t="s">
        <v>34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94"/>
      <c r="U475" s="27" t="s">
        <v>34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4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94"/>
      <c r="C476" s="27" t="s">
        <v>36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94"/>
      <c r="U476" s="27" t="s">
        <v>36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4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5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95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5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93" t="s">
        <v>159</v>
      </c>
      <c r="C478" s="25" t="s">
        <v>32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93" t="s">
        <v>159</v>
      </c>
      <c r="U478" s="25" t="s">
        <v>32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3" t="s">
        <v>159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94"/>
      <c r="C479" s="27" t="s">
        <v>33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94"/>
      <c r="U479" s="27" t="s">
        <v>33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4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94"/>
      <c r="C480" s="27" t="s">
        <v>34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94"/>
      <c r="U480" s="27" t="s">
        <v>34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4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94"/>
      <c r="C481" s="27" t="s">
        <v>36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94"/>
      <c r="U481" s="27" t="s">
        <v>36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4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5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95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5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93" t="s">
        <v>160</v>
      </c>
      <c r="C483" s="25" t="s">
        <v>32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93" t="s">
        <v>160</v>
      </c>
      <c r="U483" s="25" t="s">
        <v>32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3" t="s">
        <v>160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94"/>
      <c r="C484" s="27" t="s">
        <v>33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94"/>
      <c r="U484" s="27" t="s">
        <v>33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4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94"/>
      <c r="C485" s="27" t="s">
        <v>34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94"/>
      <c r="U485" s="27" t="s">
        <v>34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4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94"/>
      <c r="C486" s="27" t="s">
        <v>36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94"/>
      <c r="U486" s="27" t="s">
        <v>36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4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5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95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5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93" t="s">
        <v>161</v>
      </c>
      <c r="C488" s="25" t="s">
        <v>32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93" t="s">
        <v>161</v>
      </c>
      <c r="U488" s="25" t="s">
        <v>32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3" t="s">
        <v>161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94"/>
      <c r="C489" s="27" t="s">
        <v>33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94"/>
      <c r="U489" s="27" t="s">
        <v>33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4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94"/>
      <c r="C490" s="27" t="s">
        <v>34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94"/>
      <c r="U490" s="27" t="s">
        <v>34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4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94"/>
      <c r="C491" s="27" t="s">
        <v>36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94"/>
      <c r="U491" s="27" t="s">
        <v>36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4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5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95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5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93" t="s">
        <v>162</v>
      </c>
      <c r="C493" s="25" t="s">
        <v>32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93" t="s">
        <v>162</v>
      </c>
      <c r="U493" s="25" t="s">
        <v>32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3" t="s">
        <v>162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94"/>
      <c r="C494" s="27" t="s">
        <v>33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94"/>
      <c r="U494" s="27" t="s">
        <v>33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4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94"/>
      <c r="C495" s="27" t="s">
        <v>34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94"/>
      <c r="U495" s="27" t="s">
        <v>34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4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94"/>
      <c r="C496" s="27" t="s">
        <v>36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94"/>
      <c r="U496" s="27" t="s">
        <v>36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4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5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95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5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93" t="s">
        <v>163</v>
      </c>
      <c r="C498" s="25" t="s">
        <v>32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93" t="s">
        <v>163</v>
      </c>
      <c r="U498" s="25" t="s">
        <v>32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3" t="s">
        <v>163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94"/>
      <c r="C499" s="27" t="s">
        <v>33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94"/>
      <c r="U499" s="27" t="s">
        <v>33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4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94"/>
      <c r="C500" s="27" t="s">
        <v>34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94"/>
      <c r="U500" s="27" t="s">
        <v>34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4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94"/>
      <c r="C501" s="27" t="s">
        <v>36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94"/>
      <c r="U501" s="27" t="s">
        <v>36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4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5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95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5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93" t="s">
        <v>164</v>
      </c>
      <c r="C503" s="25" t="s">
        <v>32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93" t="s">
        <v>164</v>
      </c>
      <c r="U503" s="25" t="s">
        <v>32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3" t="s">
        <v>164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94"/>
      <c r="C504" s="27" t="s">
        <v>33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94"/>
      <c r="U504" s="27" t="s">
        <v>33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4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94"/>
      <c r="C505" s="27" t="s">
        <v>34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94"/>
      <c r="U505" s="27" t="s">
        <v>34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4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94"/>
      <c r="C506" s="27" t="s">
        <v>36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94"/>
      <c r="U506" s="27" t="s">
        <v>36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4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5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95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5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93" t="s">
        <v>165</v>
      </c>
      <c r="C508" s="25" t="s">
        <v>32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93" t="s">
        <v>165</v>
      </c>
      <c r="U508" s="25" t="s">
        <v>32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3" t="s">
        <v>165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94"/>
      <c r="C509" s="27" t="s">
        <v>33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94"/>
      <c r="U509" s="27" t="s">
        <v>33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4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94"/>
      <c r="C510" s="27" t="s">
        <v>34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94"/>
      <c r="U510" s="27" t="s">
        <v>34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4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94"/>
      <c r="C511" s="27" t="s">
        <v>36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94"/>
      <c r="U511" s="27" t="s">
        <v>36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4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5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95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5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93" t="s">
        <v>166</v>
      </c>
      <c r="C513" s="25" t="s">
        <v>32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93" t="s">
        <v>166</v>
      </c>
      <c r="U513" s="25" t="s">
        <v>32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3" t="s">
        <v>166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94"/>
      <c r="C514" s="27" t="s">
        <v>33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94"/>
      <c r="U514" s="27" t="s">
        <v>33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4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94"/>
      <c r="C515" s="27" t="s">
        <v>34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94"/>
      <c r="U515" s="27" t="s">
        <v>34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4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94"/>
      <c r="C516" s="27" t="s">
        <v>36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94"/>
      <c r="U516" s="27" t="s">
        <v>36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4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5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95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5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93" t="s">
        <v>167</v>
      </c>
      <c r="C518" s="25" t="s">
        <v>32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93" t="s">
        <v>167</v>
      </c>
      <c r="U518" s="25" t="s">
        <v>32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3" t="s">
        <v>167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94"/>
      <c r="C519" s="27" t="s">
        <v>33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94"/>
      <c r="U519" s="27" t="s">
        <v>33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4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94"/>
      <c r="C520" s="27" t="s">
        <v>34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94"/>
      <c r="U520" s="27" t="s">
        <v>34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4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94"/>
      <c r="C521" s="27" t="s">
        <v>36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94"/>
      <c r="U521" s="27" t="s">
        <v>36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4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5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95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5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93" t="s">
        <v>168</v>
      </c>
      <c r="C523" s="25" t="s">
        <v>32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93" t="s">
        <v>168</v>
      </c>
      <c r="U523" s="25" t="s">
        <v>32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3" t="s">
        <v>168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94"/>
      <c r="C524" s="27" t="s">
        <v>33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94"/>
      <c r="U524" s="27" t="s">
        <v>33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4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94"/>
      <c r="C525" s="27" t="s">
        <v>34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94"/>
      <c r="U525" s="27" t="s">
        <v>34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4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94"/>
      <c r="C526" s="27" t="s">
        <v>36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94"/>
      <c r="U526" s="27" t="s">
        <v>36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4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5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95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5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93" t="s">
        <v>169</v>
      </c>
      <c r="C528" s="25" t="s">
        <v>32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93" t="s">
        <v>169</v>
      </c>
      <c r="U528" s="25" t="s">
        <v>32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3" t="s">
        <v>169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94"/>
      <c r="C529" s="27" t="s">
        <v>33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94"/>
      <c r="U529" s="27" t="s">
        <v>33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4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94"/>
      <c r="C530" s="27" t="s">
        <v>34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94"/>
      <c r="U530" s="27" t="s">
        <v>34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4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94"/>
      <c r="C531" s="27" t="s">
        <v>36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94"/>
      <c r="U531" s="27" t="s">
        <v>36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4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5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95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5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93" t="s">
        <v>170</v>
      </c>
      <c r="C533" s="25" t="s">
        <v>32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93" t="s">
        <v>170</v>
      </c>
      <c r="U533" s="25" t="s">
        <v>32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3" t="s">
        <v>170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94"/>
      <c r="C534" s="27" t="s">
        <v>33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94"/>
      <c r="U534" s="27" t="s">
        <v>33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4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94"/>
      <c r="C535" s="27" t="s">
        <v>34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94"/>
      <c r="U535" s="27" t="s">
        <v>34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4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94"/>
      <c r="C536" s="27" t="s">
        <v>36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94"/>
      <c r="U536" s="27" t="s">
        <v>36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4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5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95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5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93" t="s">
        <v>171</v>
      </c>
      <c r="C538" s="25" t="s">
        <v>32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93" t="s">
        <v>171</v>
      </c>
      <c r="U538" s="25" t="s">
        <v>32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3" t="s">
        <v>171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94"/>
      <c r="C539" s="27" t="s">
        <v>33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94"/>
      <c r="U539" s="27" t="s">
        <v>33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4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94"/>
      <c r="C540" s="27" t="s">
        <v>34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94"/>
      <c r="U540" s="27" t="s">
        <v>34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4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94"/>
      <c r="C541" s="27" t="s">
        <v>36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94"/>
      <c r="U541" s="27" t="s">
        <v>36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4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5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95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5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93" t="s">
        <v>172</v>
      </c>
      <c r="C543" s="25" t="s">
        <v>32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93" t="s">
        <v>172</v>
      </c>
      <c r="U543" s="25" t="s">
        <v>32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3" t="s">
        <v>172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94"/>
      <c r="C544" s="27" t="s">
        <v>33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94"/>
      <c r="U544" s="27" t="s">
        <v>33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4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94"/>
      <c r="C545" s="27" t="s">
        <v>34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94"/>
      <c r="U545" s="27" t="s">
        <v>34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4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94"/>
      <c r="C546" s="27" t="s">
        <v>36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94"/>
      <c r="U546" s="27" t="s">
        <v>36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4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5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95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5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93" t="s">
        <v>173</v>
      </c>
      <c r="C548" s="25" t="s">
        <v>32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93" t="s">
        <v>173</v>
      </c>
      <c r="U548" s="25" t="s">
        <v>32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3" t="s">
        <v>173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94"/>
      <c r="C549" s="27" t="s">
        <v>33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94"/>
      <c r="U549" s="27" t="s">
        <v>33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4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94"/>
      <c r="C550" s="27" t="s">
        <v>34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94"/>
      <c r="U550" s="27" t="s">
        <v>34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4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94"/>
      <c r="C551" s="27" t="s">
        <v>36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94"/>
      <c r="U551" s="27" t="s">
        <v>36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4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5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95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5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93" t="s">
        <v>174</v>
      </c>
      <c r="C553" s="25" t="s">
        <v>32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93" t="s">
        <v>174</v>
      </c>
      <c r="U553" s="25" t="s">
        <v>32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3" t="s">
        <v>174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94"/>
      <c r="C554" s="27" t="s">
        <v>33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94"/>
      <c r="U554" s="27" t="s">
        <v>33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4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94"/>
      <c r="C555" s="27" t="s">
        <v>34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94"/>
      <c r="U555" s="27" t="s">
        <v>34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4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94"/>
      <c r="C556" s="27" t="s">
        <v>36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94"/>
      <c r="U556" s="27" t="s">
        <v>36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4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5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95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5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93" t="s">
        <v>175</v>
      </c>
      <c r="C558" s="25" t="s">
        <v>32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93" t="s">
        <v>175</v>
      </c>
      <c r="U558" s="25" t="s">
        <v>32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3" t="s">
        <v>175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94"/>
      <c r="C559" s="27" t="s">
        <v>33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94"/>
      <c r="U559" s="27" t="s">
        <v>33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4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94"/>
      <c r="C560" s="27" t="s">
        <v>34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94"/>
      <c r="U560" s="27" t="s">
        <v>34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4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94"/>
      <c r="C561" s="27" t="s">
        <v>36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94"/>
      <c r="U561" s="27" t="s">
        <v>36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4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5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95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5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93" t="s">
        <v>176</v>
      </c>
      <c r="C563" s="25" t="s">
        <v>32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93" t="s">
        <v>176</v>
      </c>
      <c r="U563" s="25" t="s">
        <v>32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3" t="s">
        <v>176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94"/>
      <c r="C564" s="27" t="s">
        <v>33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94"/>
      <c r="U564" s="27" t="s">
        <v>33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4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94"/>
      <c r="C565" s="27" t="s">
        <v>34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94"/>
      <c r="U565" s="27" t="s">
        <v>34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4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94"/>
      <c r="C566" s="27" t="s">
        <v>36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94"/>
      <c r="U566" s="27" t="s">
        <v>36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4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5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95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5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93" t="s">
        <v>177</v>
      </c>
      <c r="C568" s="25" t="s">
        <v>32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93" t="s">
        <v>177</v>
      </c>
      <c r="U568" s="25" t="s">
        <v>32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3" t="s">
        <v>177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94"/>
      <c r="C569" s="27" t="s">
        <v>33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94"/>
      <c r="U569" s="27" t="s">
        <v>33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4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94"/>
      <c r="C570" s="27" t="s">
        <v>34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94"/>
      <c r="U570" s="27" t="s">
        <v>34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4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94"/>
      <c r="C571" s="27" t="s">
        <v>36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94"/>
      <c r="U571" s="27" t="s">
        <v>36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4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5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95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5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93" t="s">
        <v>178</v>
      </c>
      <c r="C573" s="25" t="s">
        <v>32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93" t="s">
        <v>178</v>
      </c>
      <c r="U573" s="25" t="s">
        <v>32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3" t="s">
        <v>178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94"/>
      <c r="C574" s="27" t="s">
        <v>33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94"/>
      <c r="U574" s="27" t="s">
        <v>33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4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94"/>
      <c r="C575" s="27" t="s">
        <v>34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94"/>
      <c r="U575" s="27" t="s">
        <v>34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4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94"/>
      <c r="C576" s="27" t="s">
        <v>36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94"/>
      <c r="U576" s="27" t="s">
        <v>36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4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5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95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5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93" t="s">
        <v>179</v>
      </c>
      <c r="C578" s="25" t="s">
        <v>32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93" t="s">
        <v>179</v>
      </c>
      <c r="U578" s="25" t="s">
        <v>32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3" t="s">
        <v>179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94"/>
      <c r="C579" s="27" t="s">
        <v>33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94"/>
      <c r="U579" s="27" t="s">
        <v>33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4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94"/>
      <c r="C580" s="27" t="s">
        <v>34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94"/>
      <c r="U580" s="27" t="s">
        <v>34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4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94"/>
      <c r="C581" s="27" t="s">
        <v>36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94"/>
      <c r="U581" s="27" t="s">
        <v>36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4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5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95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5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93" t="s">
        <v>180</v>
      </c>
      <c r="C583" s="25" t="s">
        <v>32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93" t="s">
        <v>180</v>
      </c>
      <c r="U583" s="25" t="s">
        <v>32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3" t="s">
        <v>180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94"/>
      <c r="C584" s="27" t="s">
        <v>33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94"/>
      <c r="U584" s="27" t="s">
        <v>33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4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94"/>
      <c r="C585" s="27" t="s">
        <v>34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94"/>
      <c r="U585" s="27" t="s">
        <v>34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4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94"/>
      <c r="C586" s="27" t="s">
        <v>36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94"/>
      <c r="U586" s="27" t="s">
        <v>36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4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5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95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5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93" t="s">
        <v>181</v>
      </c>
      <c r="C588" s="25" t="s">
        <v>32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93" t="s">
        <v>181</v>
      </c>
      <c r="U588" s="25" t="s">
        <v>32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3" t="s">
        <v>181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94"/>
      <c r="C589" s="27" t="s">
        <v>33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94"/>
      <c r="U589" s="27" t="s">
        <v>33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4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94"/>
      <c r="C590" s="27" t="s">
        <v>34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94"/>
      <c r="U590" s="27" t="s">
        <v>34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4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94"/>
      <c r="C591" s="27" t="s">
        <v>36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94"/>
      <c r="U591" s="27" t="s">
        <v>36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4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5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95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5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93" t="s">
        <v>182</v>
      </c>
      <c r="C593" s="25" t="s">
        <v>32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93" t="s">
        <v>182</v>
      </c>
      <c r="U593" s="25" t="s">
        <v>32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3" t="s">
        <v>182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94"/>
      <c r="C594" s="27" t="s">
        <v>33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94"/>
      <c r="U594" s="27" t="s">
        <v>33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4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94"/>
      <c r="C595" s="27" t="s">
        <v>34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94"/>
      <c r="U595" s="27" t="s">
        <v>34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4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94"/>
      <c r="C596" s="27" t="s">
        <v>36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94"/>
      <c r="U596" s="27" t="s">
        <v>36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4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5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95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5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93" t="s">
        <v>183</v>
      </c>
      <c r="C598" s="25" t="s">
        <v>32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93" t="s">
        <v>183</v>
      </c>
      <c r="U598" s="25" t="s">
        <v>32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3" t="s">
        <v>183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94"/>
      <c r="C599" s="27" t="s">
        <v>33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94"/>
      <c r="U599" s="27" t="s">
        <v>33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4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94"/>
      <c r="C600" s="27" t="s">
        <v>34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94"/>
      <c r="U600" s="27" t="s">
        <v>34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4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94"/>
      <c r="C601" s="27" t="s">
        <v>36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94"/>
      <c r="U601" s="27" t="s">
        <v>36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4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5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95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5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93" t="s">
        <v>184</v>
      </c>
      <c r="C603" s="25" t="s">
        <v>32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93" t="s">
        <v>184</v>
      </c>
      <c r="U603" s="25" t="s">
        <v>32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3" t="s">
        <v>184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94"/>
      <c r="C604" s="27" t="s">
        <v>33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94"/>
      <c r="U604" s="27" t="s">
        <v>33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4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94"/>
      <c r="C605" s="27" t="s">
        <v>34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94"/>
      <c r="U605" s="27" t="s">
        <v>34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4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94"/>
      <c r="C606" s="27" t="s">
        <v>36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94"/>
      <c r="U606" s="27" t="s">
        <v>36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4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5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95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5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93" t="s">
        <v>185</v>
      </c>
      <c r="C608" s="25" t="s">
        <v>32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93" t="s">
        <v>185</v>
      </c>
      <c r="U608" s="25" t="s">
        <v>32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3" t="s">
        <v>185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94"/>
      <c r="C609" s="27" t="s">
        <v>33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94"/>
      <c r="U609" s="27" t="s">
        <v>33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4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94"/>
      <c r="C610" s="27" t="s">
        <v>34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94"/>
      <c r="U610" s="27" t="s">
        <v>34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4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94"/>
      <c r="C611" s="27" t="s">
        <v>36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94"/>
      <c r="U611" s="27" t="s">
        <v>36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4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5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95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5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93" t="s">
        <v>186</v>
      </c>
      <c r="C613" s="25" t="s">
        <v>32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93" t="s">
        <v>186</v>
      </c>
      <c r="U613" s="25" t="s">
        <v>32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3" t="s">
        <v>186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94"/>
      <c r="C614" s="27" t="s">
        <v>33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94"/>
      <c r="U614" s="27" t="s">
        <v>33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4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94"/>
      <c r="C615" s="27" t="s">
        <v>34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94"/>
      <c r="U615" s="27" t="s">
        <v>34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4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94"/>
      <c r="C616" s="27" t="s">
        <v>36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94"/>
      <c r="U616" s="27" t="s">
        <v>36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4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5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95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5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93" t="s">
        <v>187</v>
      </c>
      <c r="C618" s="25" t="s">
        <v>32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93" t="s">
        <v>187</v>
      </c>
      <c r="U618" s="25" t="s">
        <v>32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3" t="s">
        <v>187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94"/>
      <c r="C619" s="27" t="s">
        <v>33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94"/>
      <c r="U619" s="27" t="s">
        <v>33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4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94"/>
      <c r="C620" s="27" t="s">
        <v>34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94"/>
      <c r="U620" s="27" t="s">
        <v>34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4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94"/>
      <c r="C621" s="27" t="s">
        <v>36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94"/>
      <c r="U621" s="27" t="s">
        <v>36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4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5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95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5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93" t="s">
        <v>188</v>
      </c>
      <c r="C623" s="25" t="s">
        <v>32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93" t="s">
        <v>188</v>
      </c>
      <c r="U623" s="25" t="s">
        <v>32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3" t="s">
        <v>188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94"/>
      <c r="C624" s="27" t="s">
        <v>33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94"/>
      <c r="U624" s="27" t="s">
        <v>33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4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94"/>
      <c r="C625" s="27" t="s">
        <v>34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94"/>
      <c r="U625" s="27" t="s">
        <v>34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4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94"/>
      <c r="C626" s="27" t="s">
        <v>36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94"/>
      <c r="U626" s="27" t="s">
        <v>36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4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5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95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5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93" t="s">
        <v>189</v>
      </c>
      <c r="C628" s="25" t="s">
        <v>32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93" t="s">
        <v>189</v>
      </c>
      <c r="U628" s="25" t="s">
        <v>32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3" t="s">
        <v>189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94"/>
      <c r="C629" s="27" t="s">
        <v>33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94"/>
      <c r="U629" s="27" t="s">
        <v>33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4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94"/>
      <c r="C630" s="27" t="s">
        <v>34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94"/>
      <c r="U630" s="27" t="s">
        <v>34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4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94"/>
      <c r="C631" s="27" t="s">
        <v>36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94"/>
      <c r="U631" s="27" t="s">
        <v>36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4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5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95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5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93" t="s">
        <v>190</v>
      </c>
      <c r="C633" s="25" t="s">
        <v>32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93" t="s">
        <v>190</v>
      </c>
      <c r="U633" s="25" t="s">
        <v>32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3" t="s">
        <v>190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94"/>
      <c r="C634" s="27" t="s">
        <v>33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94"/>
      <c r="U634" s="27" t="s">
        <v>33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4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94"/>
      <c r="C635" s="27" t="s">
        <v>34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94"/>
      <c r="U635" s="27" t="s">
        <v>34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4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94"/>
      <c r="C636" s="27" t="s">
        <v>36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94"/>
      <c r="U636" s="27" t="s">
        <v>36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4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5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95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5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49</v>
      </c>
      <c r="G639" s="203" t="s">
        <v>49</v>
      </c>
      <c r="H639" s="203" t="s">
        <v>49</v>
      </c>
      <c r="I639" s="203" t="s">
        <v>49</v>
      </c>
      <c r="J639" s="203" t="s">
        <v>49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49</v>
      </c>
      <c r="Y639" s="203" t="s">
        <v>49</v>
      </c>
      <c r="Z639" s="203" t="s">
        <v>49</v>
      </c>
      <c r="AA639" s="203" t="s">
        <v>49</v>
      </c>
      <c r="AB639" s="203" t="s">
        <v>49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28</v>
      </c>
      <c r="G640" s="249" t="s">
        <v>39</v>
      </c>
      <c r="H640" s="249" t="s">
        <v>42</v>
      </c>
      <c r="I640" s="249" t="s">
        <v>45</v>
      </c>
      <c r="J640" s="249" t="s">
        <v>55</v>
      </c>
      <c r="R640" s="105"/>
      <c r="T640" s="140"/>
      <c r="U640" s="199"/>
      <c r="V640" s="8"/>
      <c r="W640" s="231"/>
      <c r="X640" s="90" t="s">
        <v>28</v>
      </c>
      <c r="Y640" s="249" t="s">
        <v>39</v>
      </c>
      <c r="Z640" s="249" t="s">
        <v>42</v>
      </c>
      <c r="AA640" s="249" t="s">
        <v>45</v>
      </c>
      <c r="AB640" s="249" t="s">
        <v>55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93" t="s">
        <v>191</v>
      </c>
      <c r="C641" s="25" t="s">
        <v>32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28.818746999999998</v>
      </c>
      <c r="G641" s="135">
        <f t="shared" si="59"/>
        <v>32.200892000000003</v>
      </c>
      <c r="H641" s="135">
        <f t="shared" si="59"/>
        <v>0.96068324000000005</v>
      </c>
      <c r="I641" s="135">
        <f t="shared" si="59"/>
        <v>0.96624730999999997</v>
      </c>
      <c r="J641" s="135">
        <f t="shared" si="59"/>
        <v>5.5972500000000001E-2</v>
      </c>
      <c r="K641" s="109"/>
      <c r="L641" s="109"/>
      <c r="M641" s="109"/>
      <c r="N641" s="109"/>
      <c r="O641" s="262"/>
      <c r="P641" s="109"/>
      <c r="Q641" s="110"/>
      <c r="R641" s="111"/>
      <c r="T641" s="293" t="s">
        <v>191</v>
      </c>
      <c r="U641" s="25" t="s">
        <v>32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29.280221999999998</v>
      </c>
      <c r="Y641" s="135">
        <f t="shared" si="60"/>
        <v>33.233029999999999</v>
      </c>
      <c r="Z641" s="135">
        <f t="shared" si="60"/>
        <v>0.96085880999999995</v>
      </c>
      <c r="AA641" s="135">
        <f t="shared" si="60"/>
        <v>0.96745113000000005</v>
      </c>
      <c r="AB641" s="135">
        <f t="shared" si="60"/>
        <v>5.1537484000000001E-2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4"/>
      <c r="C642" s="27" t="s">
        <v>33</v>
      </c>
      <c r="D642" s="107"/>
      <c r="E642" s="263"/>
      <c r="F642" s="18">
        <f t="shared" si="59"/>
        <v>31.583364</v>
      </c>
      <c r="G642" s="18">
        <f t="shared" si="59"/>
        <v>35.219310999999998</v>
      </c>
      <c r="H642" s="18">
        <f t="shared" si="59"/>
        <v>0.97632472999999997</v>
      </c>
      <c r="I642" s="18">
        <f t="shared" si="59"/>
        <v>0.98002224000000004</v>
      </c>
      <c r="J642" s="18">
        <f t="shared" si="59"/>
        <v>3.5572180000000002E-2</v>
      </c>
      <c r="K642" s="112"/>
      <c r="L642" s="112"/>
      <c r="M642" s="112"/>
      <c r="N642" s="112"/>
      <c r="O642" s="264"/>
      <c r="P642" s="112"/>
      <c r="Q642" s="113"/>
      <c r="R642" s="114"/>
      <c r="T642" s="294"/>
      <c r="U642" s="27" t="s">
        <v>33</v>
      </c>
      <c r="V642" s="107"/>
      <c r="W642" s="263"/>
      <c r="X642" s="18">
        <f t="shared" si="60"/>
        <v>33.117477999999998</v>
      </c>
      <c r="Y642" s="18">
        <f t="shared" si="60"/>
        <v>36.502006999999999</v>
      </c>
      <c r="Z642" s="18">
        <f t="shared" si="60"/>
        <v>0.97672873000000004</v>
      </c>
      <c r="AA642" s="18">
        <f t="shared" si="60"/>
        <v>0.98121959000000003</v>
      </c>
      <c r="AB642" s="18">
        <f t="shared" si="60"/>
        <v>3.3139195000000003E-2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4"/>
      <c r="C643" s="27" t="s">
        <v>34</v>
      </c>
      <c r="D643" s="107"/>
      <c r="E643" s="263"/>
      <c r="F643" s="18">
        <f t="shared" si="59"/>
        <v>34.495553000000001</v>
      </c>
      <c r="G643" s="18">
        <f t="shared" si="59"/>
        <v>39.007229000000002</v>
      </c>
      <c r="H643" s="18">
        <f t="shared" si="59"/>
        <v>0.98793613000000002</v>
      </c>
      <c r="I643" s="18">
        <f t="shared" si="59"/>
        <v>0.99126462999999998</v>
      </c>
      <c r="J643" s="18">
        <f t="shared" si="59"/>
        <v>2.1662154999999999E-2</v>
      </c>
      <c r="K643" s="112"/>
      <c r="L643" s="112"/>
      <c r="M643" s="112"/>
      <c r="N643" s="112"/>
      <c r="O643" s="264"/>
      <c r="P643" s="112"/>
      <c r="Q643" s="113"/>
      <c r="R643" s="114"/>
      <c r="T643" s="294"/>
      <c r="U643" s="27" t="s">
        <v>34</v>
      </c>
      <c r="V643" s="107"/>
      <c r="W643" s="263"/>
      <c r="X643" s="18">
        <f t="shared" si="60"/>
        <v>37.731870000000001</v>
      </c>
      <c r="Y643" s="18">
        <f t="shared" si="60"/>
        <v>41.199032000000003</v>
      </c>
      <c r="Z643" s="18">
        <f t="shared" si="60"/>
        <v>0.98838342000000001</v>
      </c>
      <c r="AA643" s="18">
        <f t="shared" si="60"/>
        <v>0.99191344000000004</v>
      </c>
      <c r="AB643" s="18">
        <f t="shared" si="60"/>
        <v>1.8447940999999999E-2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4"/>
      <c r="C644" s="27" t="s">
        <v>36</v>
      </c>
      <c r="D644" s="107"/>
      <c r="E644" s="263"/>
      <c r="F644" s="18">
        <f t="shared" si="59"/>
        <v>37.158614</v>
      </c>
      <c r="G644" s="18">
        <f t="shared" si="59"/>
        <v>41.629274000000002</v>
      </c>
      <c r="H644" s="18">
        <f t="shared" si="59"/>
        <v>0.99306117999999999</v>
      </c>
      <c r="I644" s="18">
        <f t="shared" si="59"/>
        <v>0.99534520999999998</v>
      </c>
      <c r="J644" s="18">
        <f t="shared" si="59"/>
        <v>1.162767E-2</v>
      </c>
      <c r="K644" s="112"/>
      <c r="L644" s="112"/>
      <c r="M644" s="112"/>
      <c r="N644" s="112"/>
      <c r="O644" s="264"/>
      <c r="P644" s="112"/>
      <c r="Q644" s="113"/>
      <c r="R644" s="114"/>
      <c r="T644" s="294"/>
      <c r="U644" s="27" t="s">
        <v>36</v>
      </c>
      <c r="V644" s="107"/>
      <c r="W644" s="263"/>
      <c r="X644" s="18">
        <f t="shared" si="60"/>
        <v>42.041876999999999</v>
      </c>
      <c r="Y644" s="18">
        <f t="shared" si="60"/>
        <v>45.076497000000003</v>
      </c>
      <c r="Z644" s="18">
        <f t="shared" si="60"/>
        <v>0.99361650999999995</v>
      </c>
      <c r="AA644" s="18">
        <f t="shared" si="60"/>
        <v>0.99614687999999996</v>
      </c>
      <c r="AB644" s="18">
        <f t="shared" si="60"/>
        <v>8.2528770000000005E-3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5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5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5" t="s">
        <v>192</v>
      </c>
      <c r="C646" s="25" t="s">
        <v>32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32.292934000000002</v>
      </c>
      <c r="G646" s="135">
        <f t="shared" si="61"/>
        <v>36.023550999999998</v>
      </c>
      <c r="H646" s="135">
        <f t="shared" si="61"/>
        <v>0.97323291000000001</v>
      </c>
      <c r="I646" s="135">
        <f t="shared" si="61"/>
        <v>0.98057207000000002</v>
      </c>
      <c r="J646" s="135">
        <f t="shared" si="61"/>
        <v>7.4615849999999997E-2</v>
      </c>
      <c r="K646" s="109"/>
      <c r="L646" s="109"/>
      <c r="M646" s="109"/>
      <c r="N646" s="109"/>
      <c r="O646" s="262"/>
      <c r="P646" s="109"/>
      <c r="Q646" s="110"/>
      <c r="R646" s="111"/>
      <c r="T646" s="305" t="s">
        <v>192</v>
      </c>
      <c r="U646" s="25" t="s">
        <v>32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32.716513999999997</v>
      </c>
      <c r="Y646" s="135">
        <f t="shared" si="62"/>
        <v>36.636375000000001</v>
      </c>
      <c r="Z646" s="135">
        <f t="shared" si="62"/>
        <v>0.97337764999999998</v>
      </c>
      <c r="AA646" s="135">
        <f t="shared" si="62"/>
        <v>0.98112688999999997</v>
      </c>
      <c r="AB646" s="135">
        <f t="shared" si="62"/>
        <v>6.2656229999999993E-2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4"/>
      <c r="C647" s="27" t="s">
        <v>33</v>
      </c>
      <c r="D647" s="107"/>
      <c r="E647" s="263"/>
      <c r="F647" s="18">
        <f t="shared" si="61"/>
        <v>34.497872000000001</v>
      </c>
      <c r="G647" s="18">
        <f t="shared" si="61"/>
        <v>38.040011</v>
      </c>
      <c r="H647" s="18">
        <f t="shared" si="61"/>
        <v>0.98243082999999998</v>
      </c>
      <c r="I647" s="18">
        <f t="shared" si="61"/>
        <v>0.98775553000000005</v>
      </c>
      <c r="J647" s="18">
        <f t="shared" si="61"/>
        <v>5.2415345000000002E-2</v>
      </c>
      <c r="K647" s="112"/>
      <c r="L647" s="112"/>
      <c r="M647" s="112"/>
      <c r="N647" s="112"/>
      <c r="O647" s="264"/>
      <c r="P647" s="112"/>
      <c r="Q647" s="113"/>
      <c r="R647" s="114"/>
      <c r="T647" s="294"/>
      <c r="U647" s="27" t="s">
        <v>33</v>
      </c>
      <c r="V647" s="107"/>
      <c r="W647" s="263"/>
      <c r="X647" s="18">
        <f t="shared" si="62"/>
        <v>35.493217999999999</v>
      </c>
      <c r="Y647" s="18">
        <f t="shared" si="62"/>
        <v>39.009602000000001</v>
      </c>
      <c r="Z647" s="18">
        <f t="shared" si="62"/>
        <v>0.98248789999999997</v>
      </c>
      <c r="AA647" s="18">
        <f t="shared" si="62"/>
        <v>0.98803171000000001</v>
      </c>
      <c r="AB647" s="18">
        <f t="shared" si="62"/>
        <v>3.9540060000000002E-2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4"/>
      <c r="C648" s="27" t="s">
        <v>34</v>
      </c>
      <c r="D648" s="107"/>
      <c r="E648" s="263"/>
      <c r="F648" s="18">
        <f t="shared" si="61"/>
        <v>37.726612000000003</v>
      </c>
      <c r="G648" s="18">
        <f t="shared" si="61"/>
        <v>41.318471000000002</v>
      </c>
      <c r="H648" s="18">
        <f t="shared" si="61"/>
        <v>0.98965983999999996</v>
      </c>
      <c r="I648" s="18">
        <f t="shared" si="61"/>
        <v>0.99321274000000004</v>
      </c>
      <c r="J648" s="18">
        <f t="shared" si="61"/>
        <v>3.4937485999999997E-2</v>
      </c>
      <c r="K648" s="112"/>
      <c r="L648" s="112"/>
      <c r="M648" s="112"/>
      <c r="N648" s="112"/>
      <c r="O648" s="264"/>
      <c r="P648" s="112"/>
      <c r="Q648" s="113"/>
      <c r="R648" s="114"/>
      <c r="T648" s="294"/>
      <c r="U648" s="27" t="s">
        <v>34</v>
      </c>
      <c r="V648" s="107"/>
      <c r="W648" s="263"/>
      <c r="X648" s="18">
        <f t="shared" si="62"/>
        <v>39.230412000000001</v>
      </c>
      <c r="Y648" s="18">
        <f t="shared" si="62"/>
        <v>42.399489000000003</v>
      </c>
      <c r="Z648" s="18">
        <f t="shared" si="62"/>
        <v>0.98991289000000005</v>
      </c>
      <c r="AA648" s="18">
        <f t="shared" si="62"/>
        <v>0.99375252000000003</v>
      </c>
      <c r="AB648" s="18">
        <f t="shared" si="62"/>
        <v>2.0919802000000001E-2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4"/>
      <c r="C649" s="27" t="s">
        <v>36</v>
      </c>
      <c r="D649" s="107"/>
      <c r="E649" s="263"/>
      <c r="F649" s="18">
        <f t="shared" si="61"/>
        <v>41.389208000000004</v>
      </c>
      <c r="G649" s="18">
        <f t="shared" si="61"/>
        <v>45.151958</v>
      </c>
      <c r="H649" s="18">
        <f t="shared" si="61"/>
        <v>0.99399495999999998</v>
      </c>
      <c r="I649" s="18">
        <f t="shared" si="61"/>
        <v>0.99637198000000005</v>
      </c>
      <c r="J649" s="18">
        <f t="shared" si="61"/>
        <v>2.0614922000000001E-2</v>
      </c>
      <c r="K649" s="112"/>
      <c r="L649" s="112"/>
      <c r="M649" s="112"/>
      <c r="N649" s="112"/>
      <c r="O649" s="264"/>
      <c r="P649" s="112"/>
      <c r="Q649" s="113"/>
      <c r="R649" s="114"/>
      <c r="T649" s="294"/>
      <c r="U649" s="27" t="s">
        <v>36</v>
      </c>
      <c r="V649" s="107"/>
      <c r="W649" s="263"/>
      <c r="X649" s="18">
        <f t="shared" si="62"/>
        <v>43.305467999999998</v>
      </c>
      <c r="Y649" s="18">
        <f t="shared" si="62"/>
        <v>46.310912000000002</v>
      </c>
      <c r="Z649" s="18">
        <f t="shared" si="62"/>
        <v>0.99428189</v>
      </c>
      <c r="AA649" s="18">
        <f t="shared" si="62"/>
        <v>0.99685265000000001</v>
      </c>
      <c r="AB649" s="18">
        <f t="shared" si="62"/>
        <v>9.8420669999999995E-3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5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5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193</v>
      </c>
      <c r="C651" s="25" t="s">
        <v>32</v>
      </c>
      <c r="D651" s="106"/>
      <c r="E651" s="261"/>
      <c r="F651" s="135">
        <f t="shared" ref="F651:J654" si="63">F646-F641</f>
        <v>3.4741870000000041</v>
      </c>
      <c r="G651" s="135">
        <f t="shared" si="63"/>
        <v>3.8226589999999945</v>
      </c>
      <c r="H651" s="135">
        <f t="shared" si="63"/>
        <v>1.2549669999999957E-2</v>
      </c>
      <c r="I651" s="135">
        <f t="shared" si="63"/>
        <v>1.4324760000000047E-2</v>
      </c>
      <c r="J651" s="135">
        <f t="shared" si="63"/>
        <v>1.8643349999999996E-2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193</v>
      </c>
      <c r="U651" s="25" t="s">
        <v>32</v>
      </c>
      <c r="V651" s="106"/>
      <c r="W651" s="261"/>
      <c r="X651" s="135">
        <f t="shared" ref="X651:AB654" si="64">X646-X641</f>
        <v>3.4362919999999981</v>
      </c>
      <c r="Y651" s="135">
        <f t="shared" si="64"/>
        <v>3.4033450000000016</v>
      </c>
      <c r="Z651" s="135">
        <f t="shared" si="64"/>
        <v>1.2518840000000031E-2</v>
      </c>
      <c r="AA651" s="135">
        <f t="shared" si="64"/>
        <v>1.3675759999999926E-2</v>
      </c>
      <c r="AB651" s="135">
        <f t="shared" si="64"/>
        <v>1.1118745999999992E-2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4"/>
      <c r="C652" s="27" t="s">
        <v>33</v>
      </c>
      <c r="D652" s="107"/>
      <c r="E652" s="263"/>
      <c r="F652" s="18">
        <f t="shared" si="63"/>
        <v>2.9145080000000014</v>
      </c>
      <c r="G652" s="18">
        <f t="shared" si="63"/>
        <v>2.8207000000000022</v>
      </c>
      <c r="H652" s="18">
        <f t="shared" si="63"/>
        <v>6.1061000000000032E-3</v>
      </c>
      <c r="I652" s="18">
        <f t="shared" si="63"/>
        <v>7.7332900000000038E-3</v>
      </c>
      <c r="J652" s="18">
        <f t="shared" si="63"/>
        <v>1.6843165E-2</v>
      </c>
      <c r="K652" s="112"/>
      <c r="L652" s="112"/>
      <c r="M652" s="112"/>
      <c r="N652" s="112"/>
      <c r="O652" s="264"/>
      <c r="P652" s="112"/>
      <c r="Q652" s="113"/>
      <c r="R652" s="114"/>
      <c r="T652" s="294"/>
      <c r="U652" s="27" t="s">
        <v>33</v>
      </c>
      <c r="V652" s="107"/>
      <c r="W652" s="263"/>
      <c r="X652" s="18">
        <f t="shared" si="64"/>
        <v>2.3757400000000004</v>
      </c>
      <c r="Y652" s="18">
        <f t="shared" si="64"/>
        <v>2.507595000000002</v>
      </c>
      <c r="Z652" s="18">
        <f t="shared" si="64"/>
        <v>5.7591699999999246E-3</v>
      </c>
      <c r="AA652" s="18">
        <f t="shared" si="64"/>
        <v>6.8121199999999771E-3</v>
      </c>
      <c r="AB652" s="18">
        <f t="shared" si="64"/>
        <v>6.4008649999999986E-3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4"/>
      <c r="C653" s="27" t="s">
        <v>34</v>
      </c>
      <c r="D653" s="107"/>
      <c r="E653" s="263"/>
      <c r="F653" s="18">
        <f t="shared" si="63"/>
        <v>3.2310590000000019</v>
      </c>
      <c r="G653" s="18">
        <f t="shared" si="63"/>
        <v>2.311242</v>
      </c>
      <c r="H653" s="18">
        <f t="shared" si="63"/>
        <v>1.7237099999999339E-3</v>
      </c>
      <c r="I653" s="18">
        <f t="shared" si="63"/>
        <v>1.9481100000000584E-3</v>
      </c>
      <c r="J653" s="18">
        <f t="shared" si="63"/>
        <v>1.3275330999999998E-2</v>
      </c>
      <c r="K653" s="112"/>
      <c r="L653" s="112"/>
      <c r="M653" s="112"/>
      <c r="N653" s="112"/>
      <c r="O653" s="264"/>
      <c r="P653" s="112"/>
      <c r="Q653" s="113"/>
      <c r="R653" s="114"/>
      <c r="T653" s="294"/>
      <c r="U653" s="27" t="s">
        <v>34</v>
      </c>
      <c r="V653" s="107"/>
      <c r="W653" s="263"/>
      <c r="X653" s="18">
        <f t="shared" si="64"/>
        <v>1.4985420000000005</v>
      </c>
      <c r="Y653" s="18">
        <f t="shared" si="64"/>
        <v>1.2004570000000001</v>
      </c>
      <c r="Z653" s="18">
        <f t="shared" si="64"/>
        <v>1.5294700000000327E-3</v>
      </c>
      <c r="AA653" s="18">
        <f t="shared" si="64"/>
        <v>1.8390799999999929E-3</v>
      </c>
      <c r="AB653" s="18">
        <f t="shared" si="64"/>
        <v>2.4718610000000023E-3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4"/>
      <c r="C654" s="27" t="s">
        <v>36</v>
      </c>
      <c r="D654" s="107"/>
      <c r="E654" s="263"/>
      <c r="F654" s="18">
        <f t="shared" si="63"/>
        <v>4.2305940000000035</v>
      </c>
      <c r="G654" s="18">
        <f t="shared" si="63"/>
        <v>3.5226839999999982</v>
      </c>
      <c r="H654" s="18">
        <f t="shared" si="63"/>
        <v>9.3377999999999517E-4</v>
      </c>
      <c r="I654" s="18">
        <f t="shared" si="63"/>
        <v>1.0267700000000657E-3</v>
      </c>
      <c r="J654" s="18">
        <f t="shared" si="63"/>
        <v>8.9872520000000011E-3</v>
      </c>
      <c r="K654" s="112"/>
      <c r="L654" s="112"/>
      <c r="M654" s="112"/>
      <c r="N654" s="112"/>
      <c r="O654" s="264"/>
      <c r="P654" s="112"/>
      <c r="Q654" s="113"/>
      <c r="R654" s="114"/>
      <c r="T654" s="294"/>
      <c r="U654" s="27" t="s">
        <v>36</v>
      </c>
      <c r="V654" s="107"/>
      <c r="W654" s="263"/>
      <c r="X654" s="18">
        <f t="shared" si="64"/>
        <v>1.2635909999999981</v>
      </c>
      <c r="Y654" s="18">
        <f t="shared" si="64"/>
        <v>1.2344149999999985</v>
      </c>
      <c r="Z654" s="18">
        <f t="shared" si="64"/>
        <v>6.6538000000004871E-4</v>
      </c>
      <c r="AA654" s="18">
        <f t="shared" si="64"/>
        <v>7.0577000000004997E-4</v>
      </c>
      <c r="AB654" s="18">
        <f t="shared" si="64"/>
        <v>1.589189999999999E-3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5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5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301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0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0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0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0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301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0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0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0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0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301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0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0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0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0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103:AL107"/>
    <mergeCell ref="T138:T142"/>
    <mergeCell ref="T273:T277"/>
    <mergeCell ref="T53:T57"/>
    <mergeCell ref="C31:R31"/>
    <mergeCell ref="T353:T357"/>
    <mergeCell ref="B538:B542"/>
    <mergeCell ref="B598:B602"/>
    <mergeCell ref="B298:B302"/>
    <mergeCell ref="T548:T552"/>
    <mergeCell ref="T593:T597"/>
    <mergeCell ref="T588:T592"/>
    <mergeCell ref="T58:T62"/>
    <mergeCell ref="B78:B8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</mergeCells>
  <phoneticPr fontId="27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15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3"/>
      <c r="T2" s="141" t="str">
        <f>$B$2</f>
        <v>breakdance_track</v>
      </c>
      <c r="U2" s="297" t="str">
        <f>CONCATENATE("Summary [ ",'Summary (auto)'!$C$4," ]")</f>
        <v>Summary [ raht-kFractionBits:20 ]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199"/>
      <c r="AL2" s="161" t="str">
        <f>$B$2</f>
        <v>breakdance_track</v>
      </c>
      <c r="AM2" s="302" t="s">
        <v>48</v>
      </c>
      <c r="AN2" s="273"/>
      <c r="AO2" s="273"/>
      <c r="AP2" s="273"/>
      <c r="AQ2" s="298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30</v>
      </c>
      <c r="F3" s="30" t="s">
        <v>49</v>
      </c>
      <c r="G3" s="203" t="s">
        <v>49</v>
      </c>
      <c r="H3" s="203" t="s">
        <v>49</v>
      </c>
      <c r="I3" s="203" t="s">
        <v>49</v>
      </c>
      <c r="J3" s="203" t="s">
        <v>49</v>
      </c>
      <c r="K3" s="203"/>
      <c r="L3" s="203"/>
      <c r="M3" s="203"/>
      <c r="N3" s="203"/>
      <c r="O3" s="235"/>
      <c r="P3" s="304" t="s">
        <v>50</v>
      </c>
      <c r="Q3" s="304" t="s">
        <v>51</v>
      </c>
      <c r="R3" s="310" t="s">
        <v>52</v>
      </c>
      <c r="S3" s="213"/>
      <c r="T3" s="139"/>
      <c r="U3" s="202"/>
      <c r="V3" s="93"/>
      <c r="W3" s="234" t="s">
        <v>30</v>
      </c>
      <c r="X3" s="30" t="s">
        <v>49</v>
      </c>
      <c r="Y3" s="203" t="s">
        <v>49</v>
      </c>
      <c r="Z3" s="203" t="s">
        <v>49</v>
      </c>
      <c r="AA3" s="203" t="s">
        <v>49</v>
      </c>
      <c r="AB3" s="203" t="s">
        <v>49</v>
      </c>
      <c r="AC3" s="203"/>
      <c r="AD3" s="203"/>
      <c r="AE3" s="203"/>
      <c r="AF3" s="203"/>
      <c r="AG3" s="235"/>
      <c r="AH3" s="304" t="s">
        <v>50</v>
      </c>
      <c r="AI3" s="304" t="s">
        <v>51</v>
      </c>
      <c r="AJ3" s="310" t="s">
        <v>52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53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0"/>
      <c r="C4" s="199"/>
      <c r="D4" s="32"/>
      <c r="E4" s="236" t="s">
        <v>54</v>
      </c>
      <c r="F4" s="33" t="s">
        <v>28</v>
      </c>
      <c r="G4" s="237" t="s">
        <v>39</v>
      </c>
      <c r="H4" s="237" t="s">
        <v>42</v>
      </c>
      <c r="I4" s="237" t="s">
        <v>45</v>
      </c>
      <c r="J4" s="237" t="s">
        <v>55</v>
      </c>
      <c r="K4" s="237"/>
      <c r="L4" s="118"/>
      <c r="M4" s="118"/>
      <c r="N4" s="91"/>
      <c r="O4" s="237"/>
      <c r="P4" s="277"/>
      <c r="Q4" s="277"/>
      <c r="R4" s="311"/>
      <c r="S4" s="213"/>
      <c r="T4" s="140"/>
      <c r="U4" s="199"/>
      <c r="V4" s="32"/>
      <c r="W4" s="236" t="s">
        <v>54</v>
      </c>
      <c r="X4" s="33" t="s">
        <v>28</v>
      </c>
      <c r="Y4" s="237" t="s">
        <v>39</v>
      </c>
      <c r="Z4" s="237" t="s">
        <v>42</v>
      </c>
      <c r="AA4" s="237" t="s">
        <v>45</v>
      </c>
      <c r="AB4" s="237" t="s">
        <v>55</v>
      </c>
      <c r="AC4" s="237"/>
      <c r="AD4" s="237"/>
      <c r="AE4" s="237"/>
      <c r="AF4" s="91"/>
      <c r="AG4" s="237"/>
      <c r="AH4" s="277"/>
      <c r="AI4" s="277"/>
      <c r="AJ4" s="311"/>
      <c r="AK4" s="213"/>
      <c r="AL4" s="201"/>
      <c r="AM4" s="90" t="s">
        <v>28</v>
      </c>
      <c r="AN4" s="90" t="s">
        <v>39</v>
      </c>
      <c r="AO4" s="90" t="s">
        <v>42</v>
      </c>
      <c r="AP4" s="90" t="s">
        <v>45</v>
      </c>
      <c r="AQ4" s="164" t="s">
        <v>55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32</v>
      </c>
      <c r="D5" s="26"/>
      <c r="E5" s="125">
        <f>E23</f>
        <v>126582.31200000002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27.700256499999991</v>
      </c>
      <c r="G5" s="30">
        <f t="shared" si="0"/>
        <v>31.727322375000004</v>
      </c>
      <c r="H5" s="30">
        <f t="shared" si="0"/>
        <v>0.93688656531250003</v>
      </c>
      <c r="I5" s="90">
        <f t="shared" si="0"/>
        <v>0.96381933531250008</v>
      </c>
      <c r="J5" s="90">
        <f t="shared" si="0"/>
        <v>7.5452414593750003E-2</v>
      </c>
      <c r="K5" s="55"/>
      <c r="L5" s="55"/>
      <c r="M5" s="55"/>
      <c r="N5" s="26"/>
      <c r="O5" s="56"/>
      <c r="P5" s="130">
        <f t="shared" ref="P5:Q8" si="1">P16</f>
        <v>151.25</v>
      </c>
      <c r="Q5" s="151">
        <f t="shared" si="1"/>
        <v>51.875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306"/>
      <c r="U5" s="25" t="s">
        <v>32</v>
      </c>
      <c r="V5" s="26"/>
      <c r="W5" s="126">
        <f>W23</f>
        <v>126305.92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27.998365562500002</v>
      </c>
      <c r="Y5" s="30">
        <f t="shared" si="2"/>
        <v>32.090469406250008</v>
      </c>
      <c r="Z5" s="30">
        <f t="shared" si="2"/>
        <v>0.93706721781249991</v>
      </c>
      <c r="AA5" s="90">
        <f t="shared" si="2"/>
        <v>0.96421997343749999</v>
      </c>
      <c r="AB5" s="90">
        <f t="shared" si="2"/>
        <v>6.9926632531250005E-2</v>
      </c>
      <c r="AC5" s="55"/>
      <c r="AD5" s="55"/>
      <c r="AE5" s="55"/>
      <c r="AF5" s="26"/>
      <c r="AG5" s="238"/>
      <c r="AH5" s="130">
        <f t="shared" ref="AH5:AI8" si="3">AH16</f>
        <v>152.31200000000001</v>
      </c>
      <c r="AI5" s="151">
        <f t="shared" si="3"/>
        <v>57.015000000000001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-8.490449856460458E-2</v>
      </c>
      <c r="AN5" s="240">
        <f>bdrate($E5:$E8,G5:G8,$W5:$W8,Y5:Y8)</f>
        <v>-6.8051070774799549E-2</v>
      </c>
      <c r="AO5" s="240">
        <f>bdrate($E5:$E8,H5:H8,$W5:$W8,Z5:Z8)</f>
        <v>-8.1322512753704279E-3</v>
      </c>
      <c r="AP5" s="240">
        <f>bdrate($E5:$E8,I5:I8,$W5:$W8,AA5:AA8)</f>
        <v>-1.4275838395076734E-2</v>
      </c>
      <c r="AQ5" s="241">
        <f>bdrateInverted($E5:$E8,J5:J8,$W5:$W8,AB5:AB8)</f>
        <v>-8.4435068233854382E-2</v>
      </c>
      <c r="AR5" s="242"/>
      <c r="AS5" s="51"/>
      <c r="AT5" s="19" t="s">
        <v>56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4"/>
      <c r="C6" s="27" t="s">
        <v>33</v>
      </c>
      <c r="D6" s="28"/>
      <c r="E6" s="156">
        <f>E24</f>
        <v>181199.22399999999</v>
      </c>
      <c r="F6" s="90">
        <f t="shared" si="0"/>
        <v>32.126857718749996</v>
      </c>
      <c r="G6" s="90">
        <f t="shared" si="0"/>
        <v>35.829733562499996</v>
      </c>
      <c r="H6" s="90">
        <f t="shared" si="0"/>
        <v>0.97254385749999983</v>
      </c>
      <c r="I6" s="90">
        <f t="shared" si="0"/>
        <v>0.98289698375000001</v>
      </c>
      <c r="J6" s="90">
        <f t="shared" si="0"/>
        <v>3.8158042187500005E-2</v>
      </c>
      <c r="K6" s="56"/>
      <c r="L6" s="56"/>
      <c r="M6" s="56"/>
      <c r="N6" s="28"/>
      <c r="O6" s="56"/>
      <c r="P6" s="130">
        <f t="shared" si="1"/>
        <v>151.578</v>
      </c>
      <c r="Q6" s="130">
        <f t="shared" si="1"/>
        <v>52.265000000000001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94"/>
      <c r="U6" s="27" t="s">
        <v>33</v>
      </c>
      <c r="V6" s="28"/>
      <c r="W6" s="127">
        <f>W24</f>
        <v>180824.47199999998</v>
      </c>
      <c r="X6" s="90">
        <f t="shared" si="2"/>
        <v>32.908316812499997</v>
      </c>
      <c r="Y6" s="90">
        <f t="shared" si="2"/>
        <v>36.405809843749999</v>
      </c>
      <c r="Z6" s="90">
        <f t="shared" si="2"/>
        <v>0.97289961375</v>
      </c>
      <c r="AA6" s="90">
        <f t="shared" si="2"/>
        <v>0.98324764406249998</v>
      </c>
      <c r="AB6" s="90">
        <f t="shared" si="2"/>
        <v>3.2316649406250002E-2</v>
      </c>
      <c r="AC6" s="56"/>
      <c r="AD6" s="56"/>
      <c r="AE6" s="56"/>
      <c r="AF6" s="28"/>
      <c r="AG6" s="238"/>
      <c r="AH6" s="130">
        <f t="shared" si="3"/>
        <v>154.203</v>
      </c>
      <c r="AI6" s="130">
        <f t="shared" si="3"/>
        <v>58.655999999999999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4"/>
      <c r="C7" s="27" t="s">
        <v>34</v>
      </c>
      <c r="D7" s="28"/>
      <c r="E7" s="156">
        <f>E25</f>
        <v>256276.88799999998</v>
      </c>
      <c r="F7" s="90">
        <f t="shared" si="0"/>
        <v>36.681857406249996</v>
      </c>
      <c r="G7" s="90">
        <f t="shared" si="0"/>
        <v>40.548064250000003</v>
      </c>
      <c r="H7" s="90">
        <f t="shared" si="0"/>
        <v>0.98944849312499994</v>
      </c>
      <c r="I7" s="90">
        <f t="shared" si="0"/>
        <v>0.99287583718749994</v>
      </c>
      <c r="J7" s="90">
        <f t="shared" si="0"/>
        <v>1.8273288156250001E-2</v>
      </c>
      <c r="K7" s="56"/>
      <c r="L7" s="56"/>
      <c r="M7" s="56"/>
      <c r="N7" s="28"/>
      <c r="O7" s="56"/>
      <c r="P7" s="130">
        <f t="shared" si="1"/>
        <v>152.75</v>
      </c>
      <c r="Q7" s="130">
        <f t="shared" si="1"/>
        <v>53.625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94"/>
      <c r="U7" s="27" t="s">
        <v>34</v>
      </c>
      <c r="V7" s="28"/>
      <c r="W7" s="127">
        <f>W25</f>
        <v>255757</v>
      </c>
      <c r="X7" s="90">
        <f t="shared" si="2"/>
        <v>38.425601874999991</v>
      </c>
      <c r="Y7" s="90">
        <f t="shared" si="2"/>
        <v>41.735656187500012</v>
      </c>
      <c r="Z7" s="90">
        <f t="shared" si="2"/>
        <v>0.98979419281249992</v>
      </c>
      <c r="AA7" s="90">
        <f t="shared" si="2"/>
        <v>0.99329307812500001</v>
      </c>
      <c r="AB7" s="90">
        <f t="shared" si="2"/>
        <v>1.2657430781250001E-2</v>
      </c>
      <c r="AC7" s="56"/>
      <c r="AD7" s="56"/>
      <c r="AE7" s="56"/>
      <c r="AF7" s="28"/>
      <c r="AG7" s="238"/>
      <c r="AH7" s="130">
        <f t="shared" si="3"/>
        <v>154.46799999999999</v>
      </c>
      <c r="AI7" s="130">
        <f t="shared" si="3"/>
        <v>59.295999999999999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57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4"/>
      <c r="C8" s="27" t="s">
        <v>36</v>
      </c>
      <c r="D8" s="28"/>
      <c r="E8" s="156">
        <f>E26</f>
        <v>356432.81599999999</v>
      </c>
      <c r="F8" s="90">
        <f t="shared" si="0"/>
        <v>39.778941062500003</v>
      </c>
      <c r="G8" s="90">
        <f t="shared" si="0"/>
        <v>43.708715093749994</v>
      </c>
      <c r="H8" s="90">
        <f t="shared" si="0"/>
        <v>0.99455648124999985</v>
      </c>
      <c r="I8" s="90">
        <f t="shared" si="0"/>
        <v>0.99625927531250025</v>
      </c>
      <c r="J8" s="90">
        <f t="shared" si="0"/>
        <v>1.0210079965625E-2</v>
      </c>
      <c r="K8" s="56"/>
      <c r="L8" s="56"/>
      <c r="M8" s="56"/>
      <c r="N8" s="28"/>
      <c r="O8" s="56"/>
      <c r="P8" s="130">
        <f t="shared" si="1"/>
        <v>153.40600000000001</v>
      </c>
      <c r="Q8" s="130">
        <f t="shared" si="1"/>
        <v>54.625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94"/>
      <c r="U8" s="27" t="s">
        <v>36</v>
      </c>
      <c r="V8" s="28"/>
      <c r="W8" s="127">
        <f>W26</f>
        <v>355709.87200000003</v>
      </c>
      <c r="X8" s="90">
        <f t="shared" si="2"/>
        <v>42.905248812500005</v>
      </c>
      <c r="Y8" s="90">
        <f t="shared" si="2"/>
        <v>45.932918343749996</v>
      </c>
      <c r="Z8" s="90">
        <f t="shared" si="2"/>
        <v>0.99492763312499988</v>
      </c>
      <c r="AA8" s="90">
        <f t="shared" si="2"/>
        <v>0.99680079562500001</v>
      </c>
      <c r="AB8" s="90">
        <f t="shared" si="2"/>
        <v>5.3776234250000002E-3</v>
      </c>
      <c r="AC8" s="56"/>
      <c r="AD8" s="56"/>
      <c r="AE8" s="56"/>
      <c r="AF8" s="28"/>
      <c r="AG8" s="238"/>
      <c r="AH8" s="130">
        <f t="shared" si="3"/>
        <v>154.67099999999999</v>
      </c>
      <c r="AI8" s="130">
        <f t="shared" si="3"/>
        <v>60.436999999999998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94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58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152.24350721429803</v>
      </c>
      <c r="Q10" s="154">
        <f>GEOMEAN(Q5:Q8)</f>
        <v>53.086238624689294</v>
      </c>
      <c r="R10" s="134" t="e">
        <f>AVERAGE(R5:R8)</f>
        <v>#DIV/0!</v>
      </c>
      <c r="S10" s="213"/>
      <c r="T10" s="153" t="s">
        <v>58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153.91062089082675</v>
      </c>
      <c r="AI10" s="154">
        <f>GEOMEAN(AI5:AI8)</f>
        <v>58.83794107889171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raht-kFractionBits:20 ]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5"/>
      <c r="C14" s="101"/>
      <c r="D14" s="101"/>
      <c r="E14" s="250" t="s">
        <v>59</v>
      </c>
      <c r="F14" s="135" t="s">
        <v>60</v>
      </c>
      <c r="G14" s="135" t="s">
        <v>61</v>
      </c>
      <c r="H14" s="135" t="s">
        <v>62</v>
      </c>
      <c r="I14" s="135" t="s">
        <v>63</v>
      </c>
      <c r="J14" s="135" t="s">
        <v>64</v>
      </c>
      <c r="K14" s="135" t="s">
        <v>65</v>
      </c>
      <c r="L14" s="135" t="s">
        <v>66</v>
      </c>
      <c r="M14" s="102" t="s">
        <v>67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59</v>
      </c>
      <c r="X14" s="135" t="s">
        <v>60</v>
      </c>
      <c r="Y14" s="135" t="s">
        <v>61</v>
      </c>
      <c r="Z14" s="135" t="s">
        <v>62</v>
      </c>
      <c r="AA14" s="135" t="s">
        <v>63</v>
      </c>
      <c r="AB14" s="135" t="s">
        <v>64</v>
      </c>
      <c r="AC14" s="135" t="s">
        <v>65</v>
      </c>
      <c r="AD14" s="135" t="s">
        <v>66</v>
      </c>
      <c r="AE14" s="102" t="s">
        <v>67</v>
      </c>
      <c r="AF14" s="102"/>
      <c r="AG14" s="251"/>
      <c r="AH14" s="102"/>
      <c r="AI14" s="103"/>
      <c r="AJ14" s="104"/>
      <c r="AK14" s="199"/>
      <c r="AL14" s="199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54</v>
      </c>
      <c r="F15" s="236" t="s">
        <v>54</v>
      </c>
      <c r="G15" s="236" t="s">
        <v>54</v>
      </c>
      <c r="H15" s="236" t="s">
        <v>54</v>
      </c>
      <c r="I15" s="236" t="s">
        <v>54</v>
      </c>
      <c r="J15" s="236" t="s">
        <v>54</v>
      </c>
      <c r="K15" s="236" t="s">
        <v>54</v>
      </c>
      <c r="L15" s="236" t="s">
        <v>54</v>
      </c>
      <c r="M15" s="236" t="s">
        <v>54</v>
      </c>
      <c r="N15" s="33"/>
      <c r="O15" s="237"/>
      <c r="P15" s="204" t="s">
        <v>50</v>
      </c>
      <c r="Q15" s="204" t="s">
        <v>51</v>
      </c>
      <c r="R15" s="34"/>
      <c r="S15" s="213"/>
      <c r="T15" s="148"/>
      <c r="U15" s="32"/>
      <c r="V15" s="32"/>
      <c r="W15" s="236" t="s">
        <v>54</v>
      </c>
      <c r="X15" s="236" t="s">
        <v>54</v>
      </c>
      <c r="Y15" s="236" t="s">
        <v>54</v>
      </c>
      <c r="Z15" s="236" t="s">
        <v>54</v>
      </c>
      <c r="AA15" s="236" t="s">
        <v>54</v>
      </c>
      <c r="AB15" s="236" t="s">
        <v>54</v>
      </c>
      <c r="AC15" s="236" t="s">
        <v>54</v>
      </c>
      <c r="AD15" s="236" t="s">
        <v>54</v>
      </c>
      <c r="AE15" s="236" t="s">
        <v>54</v>
      </c>
      <c r="AF15" s="33"/>
      <c r="AG15" s="237"/>
      <c r="AH15" s="204" t="s">
        <v>50</v>
      </c>
      <c r="AI15" s="204" t="s">
        <v>51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7"/>
      <c r="C16" s="25" t="s">
        <v>32</v>
      </c>
      <c r="D16" s="26"/>
      <c r="E16" s="128">
        <v>27586.312000000002</v>
      </c>
      <c r="F16" s="166">
        <v>21990.991999999998</v>
      </c>
      <c r="G16" s="166">
        <v>9391.2160000000003</v>
      </c>
      <c r="H16" s="166">
        <v>2529.2240000000002</v>
      </c>
      <c r="I16" s="166">
        <v>518.55200000000002</v>
      </c>
      <c r="J16" s="166">
        <v>34407.199999999997</v>
      </c>
      <c r="K16" s="60">
        <v>22848.44</v>
      </c>
      <c r="L16" s="60">
        <v>7310.3760000000002</v>
      </c>
      <c r="M16" s="60">
        <v>17.847999999999999</v>
      </c>
      <c r="N16" s="55"/>
      <c r="O16" s="252"/>
      <c r="P16" s="129">
        <v>151.25</v>
      </c>
      <c r="Q16" s="129">
        <v>51.875</v>
      </c>
      <c r="R16" s="142"/>
      <c r="S16" s="213"/>
      <c r="T16" s="307"/>
      <c r="U16" s="25" t="s">
        <v>32</v>
      </c>
      <c r="V16" s="26"/>
      <c r="W16" s="128">
        <v>27586.312000000002</v>
      </c>
      <c r="X16" s="166">
        <v>21718.824000000001</v>
      </c>
      <c r="Y16" s="166">
        <v>9388.4719999999998</v>
      </c>
      <c r="Z16" s="166">
        <v>2528.5520000000001</v>
      </c>
      <c r="AA16" s="166">
        <v>517.89599999999996</v>
      </c>
      <c r="AB16" s="166">
        <v>34406.928</v>
      </c>
      <c r="AC16" s="60">
        <v>22848.36</v>
      </c>
      <c r="AD16" s="60">
        <v>7310.576</v>
      </c>
      <c r="AE16" s="60">
        <v>17.847999999999999</v>
      </c>
      <c r="AF16" s="55"/>
      <c r="AG16" s="252"/>
      <c r="AH16" s="129">
        <v>152.31200000000001</v>
      </c>
      <c r="AI16" s="129">
        <v>57.015000000000001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4"/>
      <c r="C17" s="27" t="s">
        <v>33</v>
      </c>
      <c r="D17" s="28"/>
      <c r="E17" s="143">
        <v>27586.312000000002</v>
      </c>
      <c r="F17" s="167">
        <v>29042.824000000001</v>
      </c>
      <c r="G17" s="167">
        <v>24508.351999999999</v>
      </c>
      <c r="H17" s="167">
        <v>11622.888000000001</v>
      </c>
      <c r="I17" s="167">
        <v>3713.6959999999999</v>
      </c>
      <c r="J17" s="167">
        <v>44580.32</v>
      </c>
      <c r="K17" s="62">
        <v>30460.096000000001</v>
      </c>
      <c r="L17" s="62">
        <v>9684.7360000000008</v>
      </c>
      <c r="M17" s="62">
        <v>18.024000000000001</v>
      </c>
      <c r="N17" s="56"/>
      <c r="O17" s="238"/>
      <c r="P17" s="144">
        <v>151.578</v>
      </c>
      <c r="Q17" s="144">
        <v>52.265000000000001</v>
      </c>
      <c r="R17" s="145"/>
      <c r="S17" s="213"/>
      <c r="T17" s="294"/>
      <c r="U17" s="27" t="s">
        <v>33</v>
      </c>
      <c r="V17" s="28"/>
      <c r="W17" s="143">
        <v>27586.312000000002</v>
      </c>
      <c r="X17" s="167">
        <v>28682.959999999999</v>
      </c>
      <c r="Y17" s="167">
        <v>24500.664000000001</v>
      </c>
      <c r="Z17" s="167">
        <v>11622.263999999999</v>
      </c>
      <c r="AA17" s="167">
        <v>3709.1039999999998</v>
      </c>
      <c r="AB17" s="167">
        <v>44579.207999999999</v>
      </c>
      <c r="AC17" s="62">
        <v>30459.16</v>
      </c>
      <c r="AD17" s="62">
        <v>9684.7999999999993</v>
      </c>
      <c r="AE17" s="62">
        <v>18.024000000000001</v>
      </c>
      <c r="AF17" s="56"/>
      <c r="AG17" s="238"/>
      <c r="AH17" s="144">
        <v>154.203</v>
      </c>
      <c r="AI17" s="144">
        <v>58.655999999999999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4"/>
      <c r="C18" s="27" t="s">
        <v>34</v>
      </c>
      <c r="D18" s="28"/>
      <c r="E18" s="143">
        <v>27586.312000000002</v>
      </c>
      <c r="F18" s="167">
        <v>36281.527999999998</v>
      </c>
      <c r="G18" s="167">
        <v>42779.951999999997</v>
      </c>
      <c r="H18" s="167">
        <v>27871.223999999998</v>
      </c>
      <c r="I18" s="167">
        <v>16154.871999999999</v>
      </c>
      <c r="J18" s="167">
        <v>55067.567999999999</v>
      </c>
      <c r="K18" s="62">
        <v>38387.375999999997</v>
      </c>
      <c r="L18" s="62">
        <v>12148.056</v>
      </c>
      <c r="M18" s="62">
        <v>18.047999999999998</v>
      </c>
      <c r="N18" s="56"/>
      <c r="O18" s="238"/>
      <c r="P18" s="144">
        <v>152.75</v>
      </c>
      <c r="Q18" s="144">
        <v>53.625</v>
      </c>
      <c r="R18" s="145"/>
      <c r="S18" s="213"/>
      <c r="T18" s="294"/>
      <c r="U18" s="27" t="s">
        <v>34</v>
      </c>
      <c r="V18" s="28"/>
      <c r="W18" s="143">
        <v>27586.312000000002</v>
      </c>
      <c r="X18" s="167">
        <v>35797.775999999998</v>
      </c>
      <c r="Y18" s="167">
        <v>42769.527999999998</v>
      </c>
      <c r="Z18" s="167">
        <v>27860.896000000001</v>
      </c>
      <c r="AA18" s="167">
        <v>16140.888000000001</v>
      </c>
      <c r="AB18" s="167">
        <v>55066.703999999998</v>
      </c>
      <c r="AC18" s="62">
        <v>38386.775999999998</v>
      </c>
      <c r="AD18" s="62">
        <v>12148.12</v>
      </c>
      <c r="AE18" s="62">
        <v>18.047999999999998</v>
      </c>
      <c r="AF18" s="56"/>
      <c r="AG18" s="238"/>
      <c r="AH18" s="144">
        <v>154.46799999999999</v>
      </c>
      <c r="AI18" s="144">
        <v>59.295999999999999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4"/>
      <c r="C19" s="27" t="s">
        <v>36</v>
      </c>
      <c r="D19" s="28"/>
      <c r="E19" s="143">
        <v>27586.312000000002</v>
      </c>
      <c r="F19" s="167">
        <v>43264.911999999997</v>
      </c>
      <c r="G19" s="167">
        <v>62120.968000000001</v>
      </c>
      <c r="H19" s="167">
        <v>52519.743999999999</v>
      </c>
      <c r="I19" s="167">
        <v>43551</v>
      </c>
      <c r="J19" s="167">
        <v>65978.144</v>
      </c>
      <c r="K19" s="62">
        <v>46665.256000000001</v>
      </c>
      <c r="L19" s="62">
        <v>14746.48</v>
      </c>
      <c r="M19" s="62">
        <v>18.064</v>
      </c>
      <c r="N19" s="56"/>
      <c r="O19" s="238"/>
      <c r="P19" s="144">
        <v>153.40600000000001</v>
      </c>
      <c r="Q19" s="144">
        <v>54.625</v>
      </c>
      <c r="R19" s="145"/>
      <c r="S19" s="213"/>
      <c r="T19" s="294"/>
      <c r="U19" s="27" t="s">
        <v>36</v>
      </c>
      <c r="V19" s="28"/>
      <c r="W19" s="143">
        <v>27586.312000000002</v>
      </c>
      <c r="X19" s="167">
        <v>42608.631999999998</v>
      </c>
      <c r="Y19" s="167">
        <v>62115.728000000003</v>
      </c>
      <c r="Z19" s="167">
        <v>52489.56</v>
      </c>
      <c r="AA19" s="167">
        <v>43518.656000000003</v>
      </c>
      <c r="AB19" s="167">
        <v>65978.967999999993</v>
      </c>
      <c r="AC19" s="62">
        <v>46665.775999999998</v>
      </c>
      <c r="AD19" s="62">
        <v>14746.24</v>
      </c>
      <c r="AE19" s="62">
        <v>18.064</v>
      </c>
      <c r="AF19" s="56"/>
      <c r="AG19" s="238"/>
      <c r="AH19" s="144">
        <v>154.67099999999999</v>
      </c>
      <c r="AI19" s="144">
        <v>60.436999999999998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4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94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1"/>
      <c r="C21" s="93"/>
      <c r="D21" s="93"/>
      <c r="E21" s="234" t="s">
        <v>30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1"/>
      <c r="U21" s="93"/>
      <c r="V21" s="93"/>
      <c r="W21" s="254" t="s">
        <v>30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36" t="s">
        <v>54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2"/>
      <c r="U22" s="32"/>
      <c r="V22" s="32"/>
      <c r="W22" s="255" t="s">
        <v>54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x14ac:dyDescent="0.15">
      <c r="B23" s="305"/>
      <c r="C23" s="25" t="s">
        <v>32</v>
      </c>
      <c r="D23" s="26"/>
      <c r="E23" s="127">
        <f>SUM(E16:L16)</f>
        <v>126582.31200000002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305"/>
      <c r="U23" s="25" t="s">
        <v>32</v>
      </c>
      <c r="V23" s="26"/>
      <c r="W23" s="127">
        <f>SUM(W16:AD16)</f>
        <v>126305.92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4"/>
      <c r="C24" s="27" t="s">
        <v>33</v>
      </c>
      <c r="D24" s="28"/>
      <c r="E24" s="127">
        <f>SUM(E17:L17)</f>
        <v>181199.22399999999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94"/>
      <c r="U24" s="27" t="s">
        <v>33</v>
      </c>
      <c r="V24" s="28"/>
      <c r="W24" s="127">
        <f>SUM(W17:AD17)</f>
        <v>180824.47199999998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4"/>
      <c r="C25" s="27" t="s">
        <v>34</v>
      </c>
      <c r="D25" s="28"/>
      <c r="E25" s="127">
        <f>SUM(E18:L18)</f>
        <v>256276.88799999998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94"/>
      <c r="U25" s="27" t="s">
        <v>34</v>
      </c>
      <c r="V25" s="28"/>
      <c r="W25" s="127">
        <f>SUM(W18:AD18)</f>
        <v>255757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4"/>
      <c r="C26" s="27" t="s">
        <v>36</v>
      </c>
      <c r="D26" s="28"/>
      <c r="E26" s="127">
        <f>SUM(E19:L19)</f>
        <v>356432.81599999999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94"/>
      <c r="U26" s="27" t="s">
        <v>36</v>
      </c>
      <c r="V26" s="28"/>
      <c r="W26" s="127">
        <f>SUM(W19:AD19)</f>
        <v>355709.87200000003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5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95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3"/>
      <c r="T31" s="21"/>
      <c r="U31" s="297" t="str">
        <f>CONCATENATE("View Synthesis [ ",'Summary (auto)'!$C$4," ]")</f>
        <v>View Synthesis [ raht-kFractionBits:20 ]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199"/>
      <c r="AL31" s="199"/>
      <c r="AM31" s="309" t="s">
        <v>68</v>
      </c>
      <c r="AN31" s="283"/>
      <c r="AO31" s="283"/>
      <c r="AP31" s="283"/>
      <c r="AQ31" s="152"/>
      <c r="AR31" s="199"/>
      <c r="AS31" s="199"/>
      <c r="AT31" s="199"/>
    </row>
    <row r="32" spans="2:56" ht="13.5" customHeight="1" thickBot="1" x14ac:dyDescent="0.2">
      <c r="B32" s="24" t="s">
        <v>69</v>
      </c>
      <c r="C32" s="94"/>
      <c r="D32" s="94"/>
      <c r="E32" s="213"/>
      <c r="F32" s="22" t="s">
        <v>28</v>
      </c>
      <c r="G32" s="22" t="s">
        <v>39</v>
      </c>
      <c r="H32" s="22" t="s">
        <v>42</v>
      </c>
      <c r="I32" s="22" t="s">
        <v>45</v>
      </c>
      <c r="J32" s="22" t="s">
        <v>55</v>
      </c>
      <c r="K32" s="22"/>
      <c r="L32" s="118"/>
      <c r="M32" s="118"/>
      <c r="N32" s="22"/>
      <c r="O32" s="256"/>
      <c r="P32" s="22"/>
      <c r="Q32" s="22"/>
      <c r="R32" s="23" t="s">
        <v>52</v>
      </c>
      <c r="S32" s="213"/>
      <c r="T32" s="24" t="s">
        <v>69</v>
      </c>
      <c r="U32" s="94"/>
      <c r="V32" s="94"/>
      <c r="W32" s="213"/>
      <c r="X32" s="22" t="s">
        <v>28</v>
      </c>
      <c r="Y32" s="22" t="s">
        <v>39</v>
      </c>
      <c r="Z32" s="22" t="s">
        <v>42</v>
      </c>
      <c r="AA32" s="22" t="s">
        <v>45</v>
      </c>
      <c r="AB32" s="22" t="s">
        <v>55</v>
      </c>
      <c r="AC32" s="22"/>
      <c r="AD32" s="213"/>
      <c r="AE32" s="213"/>
      <c r="AF32" s="22"/>
      <c r="AG32" s="256"/>
      <c r="AH32" s="22"/>
      <c r="AI32" s="22"/>
      <c r="AJ32" s="23" t="s">
        <v>52</v>
      </c>
      <c r="AK32" s="199"/>
      <c r="AL32" s="24" t="s">
        <v>69</v>
      </c>
      <c r="AM32" s="98" t="s">
        <v>28</v>
      </c>
      <c r="AN32" s="30" t="s">
        <v>39</v>
      </c>
      <c r="AO32" s="30" t="s">
        <v>42</v>
      </c>
      <c r="AP32" s="30" t="s">
        <v>45</v>
      </c>
      <c r="AQ32" s="97" t="s">
        <v>55</v>
      </c>
      <c r="AR32" s="90"/>
      <c r="AS32" s="249"/>
      <c r="AT32" s="90"/>
    </row>
    <row r="33" spans="2:52" x14ac:dyDescent="0.15">
      <c r="B33" s="296" t="s">
        <v>70</v>
      </c>
      <c r="C33" s="25" t="s">
        <v>32</v>
      </c>
      <c r="D33" s="39"/>
      <c r="E33" s="55"/>
      <c r="F33" s="96">
        <v>26.436865999999998</v>
      </c>
      <c r="G33" s="96">
        <v>30.715171999999999</v>
      </c>
      <c r="H33" s="96">
        <v>0.92429039000000002</v>
      </c>
      <c r="I33" s="60">
        <v>0.95285308999999996</v>
      </c>
      <c r="J33" s="60">
        <v>6.7822510000000003E-2</v>
      </c>
      <c r="K33" s="61"/>
      <c r="L33" s="257"/>
      <c r="M33" s="257"/>
      <c r="N33" s="55"/>
      <c r="O33" s="26"/>
      <c r="P33" s="55"/>
      <c r="Q33" s="26"/>
      <c r="R33" s="131"/>
      <c r="S33" s="213"/>
      <c r="T33" s="296" t="s">
        <v>70</v>
      </c>
      <c r="U33" s="25" t="s">
        <v>32</v>
      </c>
      <c r="V33" s="39"/>
      <c r="W33" s="55"/>
      <c r="X33" s="96">
        <v>26.936242</v>
      </c>
      <c r="Y33" s="96">
        <v>30.980046000000002</v>
      </c>
      <c r="Z33" s="96">
        <v>0.92467211000000005</v>
      </c>
      <c r="AA33" s="60">
        <v>0.95320541999999997</v>
      </c>
      <c r="AB33" s="60">
        <v>6.6731155E-2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6" t="s">
        <v>70</v>
      </c>
      <c r="AM33" s="119">
        <f t="shared" ref="AM33:AM96" si="4">IF(OR(X33="",F33=""),"",X33-F33)</f>
        <v>0.4993760000000016</v>
      </c>
      <c r="AN33" s="95">
        <f t="shared" ref="AN33:AN96" si="5">IF(OR(Y33="",G33=""),"",Y33-G33)</f>
        <v>0.2648740000000025</v>
      </c>
      <c r="AO33" s="95">
        <f t="shared" ref="AO33:AO96" si="6">IF(OR(Z33="",H33=""),"",Z33-H33)</f>
        <v>3.8172000000002981E-4</v>
      </c>
      <c r="AP33" s="95">
        <f t="shared" ref="AP33:AP96" si="7">IF(OR(AA33="",I33=""),"",AA33-I33)</f>
        <v>3.523300000000118E-4</v>
      </c>
      <c r="AQ33" s="120">
        <f t="shared" ref="AQ33:AQ96" si="8">IF(OR(AB33="",J33=""),"",AB33-J33)</f>
        <v>-1.0913550000000022E-3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33</v>
      </c>
      <c r="D34" s="186"/>
      <c r="E34" s="56"/>
      <c r="F34" s="187">
        <v>31.004798999999998</v>
      </c>
      <c r="G34" s="187">
        <v>34.812064999999997</v>
      </c>
      <c r="H34" s="187">
        <v>0.96360822000000002</v>
      </c>
      <c r="I34" s="62">
        <v>0.97708994000000005</v>
      </c>
      <c r="J34" s="62">
        <v>3.5221953E-2</v>
      </c>
      <c r="K34" s="188"/>
      <c r="L34" s="258"/>
      <c r="M34" s="258"/>
      <c r="N34" s="56"/>
      <c r="O34" s="28"/>
      <c r="P34" s="56"/>
      <c r="Q34" s="28"/>
      <c r="R34" s="132"/>
      <c r="S34" s="213"/>
      <c r="T34" s="294"/>
      <c r="U34" s="27" t="s">
        <v>33</v>
      </c>
      <c r="V34" s="186"/>
      <c r="W34" s="56"/>
      <c r="X34" s="187">
        <v>31.922419000000001</v>
      </c>
      <c r="Y34" s="187">
        <v>35.408684999999998</v>
      </c>
      <c r="Z34" s="187">
        <v>0.96408777000000001</v>
      </c>
      <c r="AA34" s="62">
        <v>0.97761695000000004</v>
      </c>
      <c r="AB34" s="62">
        <v>3.1588855999999998E-2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4"/>
      <c r="AM34" s="86">
        <f t="shared" si="4"/>
        <v>0.91762000000000299</v>
      </c>
      <c r="AN34" s="121">
        <f t="shared" si="5"/>
        <v>0.59662000000000148</v>
      </c>
      <c r="AO34" s="121">
        <f t="shared" si="6"/>
        <v>4.7954999999999526E-4</v>
      </c>
      <c r="AP34" s="121">
        <f t="shared" si="7"/>
        <v>5.2700999999999443E-4</v>
      </c>
      <c r="AQ34" s="87">
        <f t="shared" si="8"/>
        <v>-3.6330970000000018E-3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34</v>
      </c>
      <c r="D35" s="186"/>
      <c r="E35" s="56"/>
      <c r="F35" s="187">
        <v>35.198295999999999</v>
      </c>
      <c r="G35" s="187">
        <v>39.261158999999999</v>
      </c>
      <c r="H35" s="187">
        <v>0.98601497000000005</v>
      </c>
      <c r="I35" s="62">
        <v>0.99042456999999995</v>
      </c>
      <c r="J35" s="62">
        <v>1.6918683E-2</v>
      </c>
      <c r="K35" s="188"/>
      <c r="L35" s="258"/>
      <c r="M35" s="258"/>
      <c r="N35" s="56"/>
      <c r="O35" s="28"/>
      <c r="P35" s="56"/>
      <c r="Q35" s="28"/>
      <c r="R35" s="132"/>
      <c r="S35" s="213"/>
      <c r="T35" s="294"/>
      <c r="U35" s="27" t="s">
        <v>34</v>
      </c>
      <c r="V35" s="186"/>
      <c r="W35" s="56"/>
      <c r="X35" s="187">
        <v>37.37482</v>
      </c>
      <c r="Y35" s="187">
        <v>40.743876</v>
      </c>
      <c r="Z35" s="187">
        <v>0.98646290000000003</v>
      </c>
      <c r="AA35" s="62">
        <v>0.99085504000000002</v>
      </c>
      <c r="AB35" s="62">
        <v>1.2884662E-2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4"/>
      <c r="AM35" s="86">
        <f t="shared" si="4"/>
        <v>2.1765240000000006</v>
      </c>
      <c r="AN35" s="121">
        <f t="shared" si="5"/>
        <v>1.482717000000001</v>
      </c>
      <c r="AO35" s="121">
        <f t="shared" si="6"/>
        <v>4.4792999999998528E-4</v>
      </c>
      <c r="AP35" s="121">
        <f t="shared" si="7"/>
        <v>4.3047000000007163E-4</v>
      </c>
      <c r="AQ35" s="87">
        <f t="shared" si="8"/>
        <v>-4.0340210000000005E-3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36</v>
      </c>
      <c r="D36" s="186"/>
      <c r="E36" s="56"/>
      <c r="F36" s="187">
        <v>38.002296999999999</v>
      </c>
      <c r="G36" s="187">
        <v>42.260860000000001</v>
      </c>
      <c r="H36" s="187">
        <v>0.99339239999999995</v>
      </c>
      <c r="I36" s="62">
        <v>0.99521713999999994</v>
      </c>
      <c r="J36" s="62">
        <v>9.4764640000000004E-3</v>
      </c>
      <c r="K36" s="188"/>
      <c r="L36" s="258"/>
      <c r="M36" s="258"/>
      <c r="N36" s="56"/>
      <c r="O36" s="28"/>
      <c r="P36" s="56"/>
      <c r="Q36" s="28"/>
      <c r="R36" s="132"/>
      <c r="S36" s="213"/>
      <c r="T36" s="294"/>
      <c r="U36" s="27" t="s">
        <v>36</v>
      </c>
      <c r="V36" s="186"/>
      <c r="W36" s="56"/>
      <c r="X36" s="187">
        <v>42.127274999999997</v>
      </c>
      <c r="Y36" s="187">
        <v>45.300283</v>
      </c>
      <c r="Z36" s="187">
        <v>0.99390270999999997</v>
      </c>
      <c r="AA36" s="62">
        <v>0.99598390000000003</v>
      </c>
      <c r="AB36" s="62">
        <v>5.301236E-3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4"/>
      <c r="AM36" s="86">
        <f t="shared" si="4"/>
        <v>4.1249779999999987</v>
      </c>
      <c r="AN36" s="121">
        <f t="shared" si="5"/>
        <v>3.0394229999999993</v>
      </c>
      <c r="AO36" s="121">
        <f t="shared" si="6"/>
        <v>5.1031000000001381E-4</v>
      </c>
      <c r="AP36" s="121">
        <f t="shared" si="7"/>
        <v>7.6676000000008848E-4</v>
      </c>
      <c r="AQ36" s="87">
        <f t="shared" si="8"/>
        <v>-4.1752280000000004E-3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94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4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71</v>
      </c>
      <c r="C38" s="25" t="s">
        <v>32</v>
      </c>
      <c r="D38" s="39"/>
      <c r="E38" s="55"/>
      <c r="F38" s="96">
        <v>27.979758</v>
      </c>
      <c r="G38" s="96">
        <v>31.974504</v>
      </c>
      <c r="H38" s="96">
        <v>0.94713320999999995</v>
      </c>
      <c r="I38" s="60">
        <v>0.96934913</v>
      </c>
      <c r="J38" s="60">
        <v>8.3295553999999994E-2</v>
      </c>
      <c r="K38" s="61"/>
      <c r="L38" s="257"/>
      <c r="M38" s="257"/>
      <c r="N38" s="55"/>
      <c r="O38" s="26"/>
      <c r="P38" s="55"/>
      <c r="Q38" s="26"/>
      <c r="R38" s="131"/>
      <c r="S38" s="213"/>
      <c r="T38" s="296" t="s">
        <v>71</v>
      </c>
      <c r="U38" s="25" t="s">
        <v>32</v>
      </c>
      <c r="V38" s="39"/>
      <c r="W38" s="55"/>
      <c r="X38" s="96">
        <v>28.859597999999998</v>
      </c>
      <c r="Y38" s="96">
        <v>33.145971000000003</v>
      </c>
      <c r="Z38" s="96">
        <v>0.94758279000000001</v>
      </c>
      <c r="AA38" s="60">
        <v>0.97025373999999998</v>
      </c>
      <c r="AB38" s="60">
        <v>6.4521839999999997E-2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6" t="s">
        <v>71</v>
      </c>
      <c r="AM38" s="119">
        <f t="shared" si="4"/>
        <v>0.87983999999999796</v>
      </c>
      <c r="AN38" s="95">
        <f t="shared" si="5"/>
        <v>1.1714670000000034</v>
      </c>
      <c r="AO38" s="95">
        <f t="shared" si="6"/>
        <v>4.4958000000006049E-4</v>
      </c>
      <c r="AP38" s="95">
        <f t="shared" si="7"/>
        <v>9.0460999999997238E-4</v>
      </c>
      <c r="AQ38" s="120">
        <f t="shared" si="8"/>
        <v>-1.8773713999999997E-2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33</v>
      </c>
      <c r="D39" s="186"/>
      <c r="E39" s="56"/>
      <c r="F39" s="187">
        <v>31.930548000000002</v>
      </c>
      <c r="G39" s="187">
        <v>35.917625000000001</v>
      </c>
      <c r="H39" s="187">
        <v>0.97721089000000005</v>
      </c>
      <c r="I39" s="62">
        <v>0.98558670000000004</v>
      </c>
      <c r="J39" s="62">
        <v>4.7897354000000003E-2</v>
      </c>
      <c r="K39" s="188"/>
      <c r="L39" s="258"/>
      <c r="M39" s="258"/>
      <c r="N39" s="56"/>
      <c r="O39" s="28"/>
      <c r="P39" s="56"/>
      <c r="Q39" s="28"/>
      <c r="R39" s="132"/>
      <c r="S39" s="213"/>
      <c r="T39" s="294"/>
      <c r="U39" s="27" t="s">
        <v>33</v>
      </c>
      <c r="V39" s="186"/>
      <c r="W39" s="56"/>
      <c r="X39" s="187">
        <v>33.902729000000001</v>
      </c>
      <c r="Y39" s="187">
        <v>37.391948999999997</v>
      </c>
      <c r="Z39" s="187">
        <v>0.97752905999999995</v>
      </c>
      <c r="AA39" s="62">
        <v>0.98591200000000001</v>
      </c>
      <c r="AB39" s="62">
        <v>2.9973777E-2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4"/>
      <c r="AM39" s="86">
        <f t="shared" si="4"/>
        <v>1.9721809999999991</v>
      </c>
      <c r="AN39" s="121">
        <f t="shared" si="5"/>
        <v>1.4743239999999957</v>
      </c>
      <c r="AO39" s="121">
        <f t="shared" si="6"/>
        <v>3.1816999999989548E-4</v>
      </c>
      <c r="AP39" s="121">
        <f t="shared" si="7"/>
        <v>3.2529999999997283E-4</v>
      </c>
      <c r="AQ39" s="87">
        <f t="shared" si="8"/>
        <v>-1.7923577000000003E-2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34</v>
      </c>
      <c r="D40" s="186"/>
      <c r="E40" s="56"/>
      <c r="F40" s="187">
        <v>35.858069</v>
      </c>
      <c r="G40" s="187">
        <v>40.280092000000003</v>
      </c>
      <c r="H40" s="187">
        <v>0.99104974999999995</v>
      </c>
      <c r="I40" s="62">
        <v>0.99408845000000001</v>
      </c>
      <c r="J40" s="62">
        <v>2.7186248E-2</v>
      </c>
      <c r="K40" s="188"/>
      <c r="L40" s="258"/>
      <c r="M40" s="258"/>
      <c r="N40" s="56"/>
      <c r="O40" s="28"/>
      <c r="P40" s="56"/>
      <c r="Q40" s="28"/>
      <c r="R40" s="132"/>
      <c r="S40" s="213"/>
      <c r="T40" s="294"/>
      <c r="U40" s="27" t="s">
        <v>34</v>
      </c>
      <c r="V40" s="186"/>
      <c r="W40" s="56"/>
      <c r="X40" s="187">
        <v>39.598000999999996</v>
      </c>
      <c r="Y40" s="187">
        <v>42.811985</v>
      </c>
      <c r="Z40" s="187">
        <v>0.99144224999999997</v>
      </c>
      <c r="AA40" s="62">
        <v>0.99465630999999999</v>
      </c>
      <c r="AB40" s="62">
        <v>1.1870739E-2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4"/>
      <c r="AM40" s="86">
        <f t="shared" si="4"/>
        <v>3.739931999999996</v>
      </c>
      <c r="AN40" s="121">
        <f t="shared" si="5"/>
        <v>2.5318929999999966</v>
      </c>
      <c r="AO40" s="121">
        <f t="shared" si="6"/>
        <v>3.9250000000001783E-4</v>
      </c>
      <c r="AP40" s="121">
        <f t="shared" si="7"/>
        <v>5.6785999999997561E-4</v>
      </c>
      <c r="AQ40" s="87">
        <f t="shared" si="8"/>
        <v>-1.5315509E-2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36</v>
      </c>
      <c r="D41" s="186"/>
      <c r="E41" s="56"/>
      <c r="F41" s="187">
        <v>38.222620999999997</v>
      </c>
      <c r="G41" s="187">
        <v>42.787866999999999</v>
      </c>
      <c r="H41" s="187">
        <v>0.99487705000000004</v>
      </c>
      <c r="I41" s="62">
        <v>0.99656549999999999</v>
      </c>
      <c r="J41" s="62">
        <v>1.8009298E-2</v>
      </c>
      <c r="K41" s="188"/>
      <c r="L41" s="258"/>
      <c r="M41" s="258"/>
      <c r="N41" s="56"/>
      <c r="O41" s="28"/>
      <c r="P41" s="56"/>
      <c r="Q41" s="28"/>
      <c r="R41" s="132"/>
      <c r="S41" s="213"/>
      <c r="T41" s="294"/>
      <c r="U41" s="27" t="s">
        <v>36</v>
      </c>
      <c r="V41" s="186"/>
      <c r="W41" s="56"/>
      <c r="X41" s="187">
        <v>43.706999000000003</v>
      </c>
      <c r="Y41" s="187">
        <v>46.692962999999999</v>
      </c>
      <c r="Z41" s="187">
        <v>0.99529255000000005</v>
      </c>
      <c r="AA41" s="62">
        <v>0.99719690000000005</v>
      </c>
      <c r="AB41" s="62">
        <v>5.4941443E-3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4"/>
      <c r="AM41" s="86">
        <f t="shared" si="4"/>
        <v>5.4843780000000066</v>
      </c>
      <c r="AN41" s="121">
        <f t="shared" si="5"/>
        <v>3.9050960000000003</v>
      </c>
      <c r="AO41" s="121">
        <f t="shared" si="6"/>
        <v>4.1550000000001308E-4</v>
      </c>
      <c r="AP41" s="121">
        <f t="shared" si="7"/>
        <v>6.3140000000005969E-4</v>
      </c>
      <c r="AQ41" s="87">
        <f t="shared" si="8"/>
        <v>-1.25151537E-2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94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4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72</v>
      </c>
      <c r="C43" s="25" t="s">
        <v>32</v>
      </c>
      <c r="D43" s="39"/>
      <c r="E43" s="55"/>
      <c r="F43" s="96">
        <v>27.252872</v>
      </c>
      <c r="G43" s="96">
        <v>31.125623999999998</v>
      </c>
      <c r="H43" s="96">
        <v>0.93867902000000003</v>
      </c>
      <c r="I43" s="60">
        <v>0.96216124000000003</v>
      </c>
      <c r="J43" s="60">
        <v>7.7187433999999999E-2</v>
      </c>
      <c r="K43" s="61"/>
      <c r="L43" s="257"/>
      <c r="M43" s="257"/>
      <c r="N43" s="55"/>
      <c r="O43" s="26"/>
      <c r="P43" s="55"/>
      <c r="Q43" s="26"/>
      <c r="R43" s="131"/>
      <c r="S43" s="213"/>
      <c r="T43" s="296" t="s">
        <v>72</v>
      </c>
      <c r="U43" s="25" t="s">
        <v>32</v>
      </c>
      <c r="V43" s="39"/>
      <c r="W43" s="55"/>
      <c r="X43" s="96">
        <v>27.532578999999998</v>
      </c>
      <c r="Y43" s="96">
        <v>31.374901999999999</v>
      </c>
      <c r="Z43" s="96">
        <v>0.93913933999999999</v>
      </c>
      <c r="AA43" s="60">
        <v>0.96319935999999995</v>
      </c>
      <c r="AB43" s="60">
        <v>7.2657890000000003E-2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6" t="s">
        <v>72</v>
      </c>
      <c r="AM43" s="119">
        <f t="shared" si="4"/>
        <v>0.27970699999999837</v>
      </c>
      <c r="AN43" s="95">
        <f t="shared" si="5"/>
        <v>0.24927800000000033</v>
      </c>
      <c r="AO43" s="95">
        <f t="shared" si="6"/>
        <v>4.6031999999995854E-4</v>
      </c>
      <c r="AP43" s="95">
        <f t="shared" si="7"/>
        <v>1.0381199999999202E-3</v>
      </c>
      <c r="AQ43" s="120">
        <f t="shared" si="8"/>
        <v>-4.5295439999999965E-3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33</v>
      </c>
      <c r="D44" s="186"/>
      <c r="E44" s="56"/>
      <c r="F44" s="187">
        <v>32.307527999999998</v>
      </c>
      <c r="G44" s="187">
        <v>35.963591999999998</v>
      </c>
      <c r="H44" s="187">
        <v>0.97318399</v>
      </c>
      <c r="I44" s="62">
        <v>0.98311800999999999</v>
      </c>
      <c r="J44" s="62">
        <v>4.0364459999999998E-2</v>
      </c>
      <c r="K44" s="188"/>
      <c r="L44" s="258"/>
      <c r="M44" s="258"/>
      <c r="N44" s="56"/>
      <c r="O44" s="28"/>
      <c r="P44" s="56"/>
      <c r="Q44" s="28"/>
      <c r="R44" s="132"/>
      <c r="S44" s="213"/>
      <c r="T44" s="294"/>
      <c r="U44" s="27" t="s">
        <v>33</v>
      </c>
      <c r="V44" s="186"/>
      <c r="W44" s="56"/>
      <c r="X44" s="187">
        <v>33.155396000000003</v>
      </c>
      <c r="Y44" s="187">
        <v>36.459812999999997</v>
      </c>
      <c r="Z44" s="187">
        <v>0.97358127000000005</v>
      </c>
      <c r="AA44" s="62">
        <v>0.98375420999999996</v>
      </c>
      <c r="AB44" s="62">
        <v>3.3887643000000002E-2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4"/>
      <c r="AM44" s="86">
        <f t="shared" si="4"/>
        <v>0.8478680000000054</v>
      </c>
      <c r="AN44" s="121">
        <f t="shared" si="5"/>
        <v>0.49622099999999847</v>
      </c>
      <c r="AO44" s="121">
        <f t="shared" si="6"/>
        <v>3.9728000000005537E-4</v>
      </c>
      <c r="AP44" s="121">
        <f t="shared" si="7"/>
        <v>6.3619999999997567E-4</v>
      </c>
      <c r="AQ44" s="87">
        <f t="shared" si="8"/>
        <v>-6.4768169999999958E-3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34</v>
      </c>
      <c r="D45" s="186"/>
      <c r="E45" s="56"/>
      <c r="F45" s="187">
        <v>36.324641</v>
      </c>
      <c r="G45" s="187">
        <v>40.418565000000001</v>
      </c>
      <c r="H45" s="187">
        <v>0.98965351000000001</v>
      </c>
      <c r="I45" s="62">
        <v>0.99273053</v>
      </c>
      <c r="J45" s="62">
        <v>1.8758365999999999E-2</v>
      </c>
      <c r="K45" s="188"/>
      <c r="L45" s="258"/>
      <c r="M45" s="258"/>
      <c r="N45" s="56"/>
      <c r="O45" s="28"/>
      <c r="P45" s="56"/>
      <c r="Q45" s="28"/>
      <c r="R45" s="132"/>
      <c r="S45" s="213"/>
      <c r="T45" s="294"/>
      <c r="U45" s="27" t="s">
        <v>34</v>
      </c>
      <c r="V45" s="186"/>
      <c r="W45" s="56"/>
      <c r="X45" s="187">
        <v>38.567207000000003</v>
      </c>
      <c r="Y45" s="187">
        <v>41.89893</v>
      </c>
      <c r="Z45" s="187">
        <v>0.99001843</v>
      </c>
      <c r="AA45" s="62">
        <v>0.99334831000000001</v>
      </c>
      <c r="AB45" s="62">
        <v>1.2803113E-2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4"/>
      <c r="AM45" s="86">
        <f t="shared" si="4"/>
        <v>2.2425660000000036</v>
      </c>
      <c r="AN45" s="121">
        <f t="shared" si="5"/>
        <v>1.480364999999999</v>
      </c>
      <c r="AO45" s="121">
        <f t="shared" si="6"/>
        <v>3.6491999999999081E-4</v>
      </c>
      <c r="AP45" s="121">
        <f t="shared" si="7"/>
        <v>6.1778000000001221E-4</v>
      </c>
      <c r="AQ45" s="87">
        <f t="shared" si="8"/>
        <v>-5.9552529999999989E-3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36</v>
      </c>
      <c r="D46" s="186"/>
      <c r="E46" s="56"/>
      <c r="F46" s="187">
        <v>38.887358999999996</v>
      </c>
      <c r="G46" s="187">
        <v>43.189490999999997</v>
      </c>
      <c r="H46" s="187">
        <v>0.99473060000000002</v>
      </c>
      <c r="I46" s="62">
        <v>0.99611291000000002</v>
      </c>
      <c r="J46" s="62">
        <v>1.0643936E-2</v>
      </c>
      <c r="K46" s="188"/>
      <c r="L46" s="258"/>
      <c r="M46" s="258"/>
      <c r="N46" s="56"/>
      <c r="O46" s="28"/>
      <c r="P46" s="56"/>
      <c r="Q46" s="28"/>
      <c r="R46" s="132"/>
      <c r="S46" s="213"/>
      <c r="T46" s="294"/>
      <c r="U46" s="27" t="s">
        <v>36</v>
      </c>
      <c r="V46" s="186"/>
      <c r="W46" s="56"/>
      <c r="X46" s="187">
        <v>43.127006999999999</v>
      </c>
      <c r="Y46" s="187">
        <v>46.166632</v>
      </c>
      <c r="Z46" s="187">
        <v>0.99513271999999997</v>
      </c>
      <c r="AA46" s="62">
        <v>0.99691883000000003</v>
      </c>
      <c r="AB46" s="62">
        <v>5.3341930000000001E-3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4"/>
      <c r="AM46" s="86">
        <f t="shared" si="4"/>
        <v>4.2396480000000025</v>
      </c>
      <c r="AN46" s="121">
        <f t="shared" si="5"/>
        <v>2.9771410000000031</v>
      </c>
      <c r="AO46" s="121">
        <f t="shared" si="6"/>
        <v>4.0211999999995029E-4</v>
      </c>
      <c r="AP46" s="121">
        <f t="shared" si="7"/>
        <v>8.0592000000001551E-4</v>
      </c>
      <c r="AQ46" s="87">
        <f t="shared" si="8"/>
        <v>-5.3097429999999996E-3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94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4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73</v>
      </c>
      <c r="C48" s="25" t="s">
        <v>32</v>
      </c>
      <c r="D48" s="39"/>
      <c r="E48" s="55"/>
      <c r="F48" s="96">
        <v>27.02993</v>
      </c>
      <c r="G48" s="96">
        <v>31.878491</v>
      </c>
      <c r="H48" s="96">
        <v>0.94110629999999995</v>
      </c>
      <c r="I48" s="60">
        <v>0.96410198999999996</v>
      </c>
      <c r="J48" s="60">
        <v>7.7674560000000004E-2</v>
      </c>
      <c r="K48" s="61"/>
      <c r="L48" s="257"/>
      <c r="M48" s="257"/>
      <c r="N48" s="55"/>
      <c r="O48" s="26"/>
      <c r="P48" s="55"/>
      <c r="Q48" s="26"/>
      <c r="R48" s="131"/>
      <c r="S48" s="213"/>
      <c r="T48" s="296" t="s">
        <v>73</v>
      </c>
      <c r="U48" s="25" t="s">
        <v>32</v>
      </c>
      <c r="V48" s="39"/>
      <c r="W48" s="55"/>
      <c r="X48" s="96">
        <v>27.056294000000001</v>
      </c>
      <c r="Y48" s="96">
        <v>31.992712000000001</v>
      </c>
      <c r="Z48" s="96">
        <v>0.94080554999999999</v>
      </c>
      <c r="AA48" s="60">
        <v>0.96369844000000005</v>
      </c>
      <c r="AB48" s="60">
        <v>7.4763209999999997E-2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6" t="s">
        <v>73</v>
      </c>
      <c r="AM48" s="119">
        <f t="shared" si="4"/>
        <v>2.6364000000000942E-2</v>
      </c>
      <c r="AN48" s="95">
        <f t="shared" si="5"/>
        <v>0.11422100000000057</v>
      </c>
      <c r="AO48" s="95">
        <f t="shared" si="6"/>
        <v>-3.0074999999996077E-4</v>
      </c>
      <c r="AP48" s="95">
        <f t="shared" si="7"/>
        <v>-4.0354999999991925E-4</v>
      </c>
      <c r="AQ48" s="120">
        <f t="shared" si="8"/>
        <v>-2.911350000000007E-3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33</v>
      </c>
      <c r="D49" s="186"/>
      <c r="E49" s="56"/>
      <c r="F49" s="187">
        <v>31.396435</v>
      </c>
      <c r="G49" s="187">
        <v>35.43439</v>
      </c>
      <c r="H49" s="187">
        <v>0.97404462999999997</v>
      </c>
      <c r="I49" s="62">
        <v>0.98191214000000004</v>
      </c>
      <c r="J49" s="62">
        <v>3.6918017999999997E-2</v>
      </c>
      <c r="K49" s="188"/>
      <c r="L49" s="258"/>
      <c r="M49" s="258"/>
      <c r="N49" s="56"/>
      <c r="O49" s="28"/>
      <c r="P49" s="56"/>
      <c r="Q49" s="28"/>
      <c r="R49" s="132"/>
      <c r="S49" s="213"/>
      <c r="T49" s="294"/>
      <c r="U49" s="27" t="s">
        <v>33</v>
      </c>
      <c r="V49" s="186"/>
      <c r="W49" s="56"/>
      <c r="X49" s="187">
        <v>31.435635999999999</v>
      </c>
      <c r="Y49" s="187">
        <v>35.525585999999997</v>
      </c>
      <c r="Z49" s="187">
        <v>0.97415496999999995</v>
      </c>
      <c r="AA49" s="62">
        <v>0.98180416000000004</v>
      </c>
      <c r="AB49" s="62">
        <v>3.4758392999999999E-2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4"/>
      <c r="AM49" s="86">
        <f t="shared" si="4"/>
        <v>3.9200999999998487E-2</v>
      </c>
      <c r="AN49" s="121">
        <f t="shared" si="5"/>
        <v>9.1195999999996502E-2</v>
      </c>
      <c r="AO49" s="121">
        <f t="shared" si="6"/>
        <v>1.1033999999998656E-4</v>
      </c>
      <c r="AP49" s="121">
        <f t="shared" si="7"/>
        <v>-1.0798000000000751E-4</v>
      </c>
      <c r="AQ49" s="87">
        <f t="shared" si="8"/>
        <v>-2.1596249999999984E-3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34</v>
      </c>
      <c r="D50" s="186"/>
      <c r="E50" s="56"/>
      <c r="F50" s="187">
        <v>37.118648</v>
      </c>
      <c r="G50" s="187">
        <v>40.542735</v>
      </c>
      <c r="H50" s="187">
        <v>0.98959319000000001</v>
      </c>
      <c r="I50" s="62">
        <v>0.99308576999999998</v>
      </c>
      <c r="J50" s="62">
        <v>1.7411909999999999E-2</v>
      </c>
      <c r="K50" s="188"/>
      <c r="L50" s="258"/>
      <c r="M50" s="258"/>
      <c r="N50" s="56"/>
      <c r="O50" s="28"/>
      <c r="P50" s="56"/>
      <c r="Q50" s="28"/>
      <c r="R50" s="132"/>
      <c r="S50" s="213"/>
      <c r="T50" s="294"/>
      <c r="U50" s="27" t="s">
        <v>34</v>
      </c>
      <c r="V50" s="186"/>
      <c r="W50" s="56"/>
      <c r="X50" s="187">
        <v>37.718817000000001</v>
      </c>
      <c r="Y50" s="187">
        <v>40.894444</v>
      </c>
      <c r="Z50" s="187">
        <v>0.98981037999999999</v>
      </c>
      <c r="AA50" s="62">
        <v>0.99314943</v>
      </c>
      <c r="AB50" s="62">
        <v>1.4949733999999999E-2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4"/>
      <c r="AM50" s="86">
        <f t="shared" si="4"/>
        <v>0.60016900000000106</v>
      </c>
      <c r="AN50" s="121">
        <f t="shared" si="5"/>
        <v>0.35170899999999961</v>
      </c>
      <c r="AO50" s="121">
        <f t="shared" si="6"/>
        <v>2.1718999999997823E-4</v>
      </c>
      <c r="AP50" s="121">
        <f t="shared" si="7"/>
        <v>6.3660000000020922E-5</v>
      </c>
      <c r="AQ50" s="87">
        <f t="shared" si="8"/>
        <v>-2.4621759999999999E-3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36</v>
      </c>
      <c r="D51" s="186"/>
      <c r="E51" s="56"/>
      <c r="F51" s="187">
        <v>40.536670999999998</v>
      </c>
      <c r="G51" s="187">
        <v>44.229731999999998</v>
      </c>
      <c r="H51" s="187">
        <v>0.99454765000000001</v>
      </c>
      <c r="I51" s="62">
        <v>0.99633024999999997</v>
      </c>
      <c r="J51" s="62">
        <v>9.1499960000000005E-3</v>
      </c>
      <c r="K51" s="188"/>
      <c r="L51" s="258"/>
      <c r="M51" s="258"/>
      <c r="N51" s="56"/>
      <c r="O51" s="28"/>
      <c r="P51" s="56"/>
      <c r="Q51" s="28"/>
      <c r="R51" s="132"/>
      <c r="S51" s="213"/>
      <c r="T51" s="294"/>
      <c r="U51" s="27" t="s">
        <v>36</v>
      </c>
      <c r="V51" s="186"/>
      <c r="W51" s="56"/>
      <c r="X51" s="187">
        <v>42.482235000000003</v>
      </c>
      <c r="Y51" s="187">
        <v>45.491523999999998</v>
      </c>
      <c r="Z51" s="187">
        <v>0.99480619000000003</v>
      </c>
      <c r="AA51" s="62">
        <v>0.99682820000000005</v>
      </c>
      <c r="AB51" s="62">
        <v>6.5071549999999997E-3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4"/>
      <c r="AM51" s="86">
        <f t="shared" si="4"/>
        <v>1.9455640000000045</v>
      </c>
      <c r="AN51" s="121">
        <f t="shared" si="5"/>
        <v>1.2617919999999998</v>
      </c>
      <c r="AO51" s="121">
        <f t="shared" si="6"/>
        <v>2.585400000000293E-4</v>
      </c>
      <c r="AP51" s="121">
        <f t="shared" si="7"/>
        <v>4.9795000000008027E-4</v>
      </c>
      <c r="AQ51" s="87">
        <f t="shared" si="8"/>
        <v>-2.6428410000000008E-3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94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4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74</v>
      </c>
      <c r="C53" s="25" t="s">
        <v>32</v>
      </c>
      <c r="D53" s="39"/>
      <c r="E53" s="55"/>
      <c r="F53" s="96">
        <v>27.515709000000001</v>
      </c>
      <c r="G53" s="96">
        <v>31.557521999999999</v>
      </c>
      <c r="H53" s="96">
        <v>0.93843725</v>
      </c>
      <c r="I53" s="60">
        <v>0.96717313000000005</v>
      </c>
      <c r="J53" s="60">
        <v>8.1351279999999998E-2</v>
      </c>
      <c r="K53" s="61"/>
      <c r="L53" s="257"/>
      <c r="M53" s="257"/>
      <c r="N53" s="55"/>
      <c r="O53" s="26"/>
      <c r="P53" s="55"/>
      <c r="Q53" s="26"/>
      <c r="R53" s="131"/>
      <c r="S53" s="213"/>
      <c r="T53" s="296" t="s">
        <v>74</v>
      </c>
      <c r="U53" s="25" t="s">
        <v>32</v>
      </c>
      <c r="V53" s="39"/>
      <c r="W53" s="55"/>
      <c r="X53" s="96">
        <v>28.467542000000002</v>
      </c>
      <c r="Y53" s="96">
        <v>32.470944000000003</v>
      </c>
      <c r="Z53" s="96">
        <v>0.93883748</v>
      </c>
      <c r="AA53" s="60">
        <v>0.96814847000000004</v>
      </c>
      <c r="AB53" s="60">
        <v>6.2265082999999999E-2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6" t="s">
        <v>74</v>
      </c>
      <c r="AM53" s="119">
        <f t="shared" si="4"/>
        <v>0.9518330000000006</v>
      </c>
      <c r="AN53" s="95">
        <f t="shared" si="5"/>
        <v>0.91342200000000418</v>
      </c>
      <c r="AO53" s="95">
        <f t="shared" si="6"/>
        <v>4.0023000000000142E-4</v>
      </c>
      <c r="AP53" s="95">
        <f t="shared" si="7"/>
        <v>9.7533999999999121E-4</v>
      </c>
      <c r="AQ53" s="120">
        <f t="shared" si="8"/>
        <v>-1.9086196999999999E-2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33</v>
      </c>
      <c r="D54" s="186"/>
      <c r="E54" s="56"/>
      <c r="F54" s="187">
        <v>31.814360000000001</v>
      </c>
      <c r="G54" s="187">
        <v>35.609284000000002</v>
      </c>
      <c r="H54" s="187">
        <v>0.97386603999999999</v>
      </c>
      <c r="I54" s="62">
        <v>0.98443099000000001</v>
      </c>
      <c r="J54" s="62">
        <v>4.6828307E-2</v>
      </c>
      <c r="K54" s="188"/>
      <c r="L54" s="258"/>
      <c r="M54" s="258"/>
      <c r="N54" s="56"/>
      <c r="O54" s="28"/>
      <c r="P54" s="56"/>
      <c r="Q54" s="28"/>
      <c r="R54" s="132"/>
      <c r="S54" s="213"/>
      <c r="T54" s="294"/>
      <c r="U54" s="27" t="s">
        <v>33</v>
      </c>
      <c r="V54" s="186"/>
      <c r="W54" s="56"/>
      <c r="X54" s="187">
        <v>33.456873999999999</v>
      </c>
      <c r="Y54" s="187">
        <v>36.829813999999999</v>
      </c>
      <c r="Z54" s="187">
        <v>0.97430543999999997</v>
      </c>
      <c r="AA54" s="62">
        <v>0.98500202000000003</v>
      </c>
      <c r="AB54" s="62">
        <v>2.7604725E-2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4"/>
      <c r="AM54" s="86">
        <f t="shared" si="4"/>
        <v>1.6425139999999985</v>
      </c>
      <c r="AN54" s="121">
        <f t="shared" si="5"/>
        <v>1.2205299999999966</v>
      </c>
      <c r="AO54" s="121">
        <f t="shared" si="6"/>
        <v>4.393999999999787E-4</v>
      </c>
      <c r="AP54" s="121">
        <f t="shared" si="7"/>
        <v>5.710300000000279E-4</v>
      </c>
      <c r="AQ54" s="87">
        <f t="shared" si="8"/>
        <v>-1.9223581999999999E-2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34</v>
      </c>
      <c r="D55" s="186"/>
      <c r="E55" s="56"/>
      <c r="F55" s="187">
        <v>35.376286999999998</v>
      </c>
      <c r="G55" s="187">
        <v>39.713306000000003</v>
      </c>
      <c r="H55" s="187">
        <v>0.98963140000000005</v>
      </c>
      <c r="I55" s="62">
        <v>0.99314232000000002</v>
      </c>
      <c r="J55" s="62">
        <v>3.0962522999999999E-2</v>
      </c>
      <c r="K55" s="188"/>
      <c r="L55" s="258"/>
      <c r="M55" s="258"/>
      <c r="N55" s="56"/>
      <c r="O55" s="28"/>
      <c r="P55" s="56"/>
      <c r="Q55" s="28"/>
      <c r="R55" s="132"/>
      <c r="S55" s="213"/>
      <c r="T55" s="294"/>
      <c r="U55" s="27" t="s">
        <v>34</v>
      </c>
      <c r="V55" s="186"/>
      <c r="W55" s="56"/>
      <c r="X55" s="187">
        <v>38.812077000000002</v>
      </c>
      <c r="Y55" s="187">
        <v>41.970401000000003</v>
      </c>
      <c r="Z55" s="187">
        <v>0.99001258999999997</v>
      </c>
      <c r="AA55" s="62">
        <v>0.99362799000000002</v>
      </c>
      <c r="AB55" s="62">
        <v>1.0761148999999999E-2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4"/>
      <c r="AM55" s="86">
        <f t="shared" si="4"/>
        <v>3.4357900000000043</v>
      </c>
      <c r="AN55" s="121">
        <f t="shared" si="5"/>
        <v>2.2570949999999996</v>
      </c>
      <c r="AO55" s="121">
        <f t="shared" si="6"/>
        <v>3.811899999999202E-4</v>
      </c>
      <c r="AP55" s="121">
        <f t="shared" si="7"/>
        <v>4.8566999999999361E-4</v>
      </c>
      <c r="AQ55" s="87">
        <f t="shared" si="8"/>
        <v>-2.0201374000000001E-2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36</v>
      </c>
      <c r="D56" s="186"/>
      <c r="E56" s="56"/>
      <c r="F56" s="187">
        <v>37.565322000000002</v>
      </c>
      <c r="G56" s="187">
        <v>42.045278000000003</v>
      </c>
      <c r="H56" s="187">
        <v>0.99439394999999997</v>
      </c>
      <c r="I56" s="62">
        <v>0.99608940999999995</v>
      </c>
      <c r="J56" s="62">
        <v>2.2519310000000001E-2</v>
      </c>
      <c r="K56" s="188"/>
      <c r="L56" s="258"/>
      <c r="M56" s="258"/>
      <c r="N56" s="56"/>
      <c r="O56" s="28"/>
      <c r="P56" s="56"/>
      <c r="Q56" s="28"/>
      <c r="R56" s="132"/>
      <c r="S56" s="213"/>
      <c r="T56" s="294"/>
      <c r="U56" s="27" t="s">
        <v>36</v>
      </c>
      <c r="V56" s="186"/>
      <c r="W56" s="56"/>
      <c r="X56" s="187">
        <v>42.805835000000002</v>
      </c>
      <c r="Y56" s="187">
        <v>45.673670999999999</v>
      </c>
      <c r="Z56" s="187">
        <v>0.99485277000000005</v>
      </c>
      <c r="AA56" s="62">
        <v>0.99674596999999998</v>
      </c>
      <c r="AB56" s="62">
        <v>4.6527749999999996E-3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4"/>
      <c r="AM56" s="86">
        <f t="shared" si="4"/>
        <v>5.240513</v>
      </c>
      <c r="AN56" s="121">
        <f t="shared" si="5"/>
        <v>3.6283929999999955</v>
      </c>
      <c r="AO56" s="121">
        <f t="shared" si="6"/>
        <v>4.5882000000008194E-4</v>
      </c>
      <c r="AP56" s="121">
        <f t="shared" si="7"/>
        <v>6.5656000000002823E-4</v>
      </c>
      <c r="AQ56" s="87">
        <f t="shared" si="8"/>
        <v>-1.7866535000000003E-2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94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4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75</v>
      </c>
      <c r="C58" s="25" t="s">
        <v>32</v>
      </c>
      <c r="D58" s="39"/>
      <c r="E58" s="55"/>
      <c r="F58" s="96">
        <v>27.833138000000002</v>
      </c>
      <c r="G58" s="96">
        <v>31.537472000000001</v>
      </c>
      <c r="H58" s="96">
        <v>0.93787041000000004</v>
      </c>
      <c r="I58" s="60">
        <v>0.96315324999999996</v>
      </c>
      <c r="J58" s="60">
        <v>7.5455540000000001E-2</v>
      </c>
      <c r="K58" s="61"/>
      <c r="L58" s="257"/>
      <c r="M58" s="257"/>
      <c r="N58" s="55"/>
      <c r="O58" s="26"/>
      <c r="P58" s="55"/>
      <c r="Q58" s="26"/>
      <c r="R58" s="131"/>
      <c r="S58" s="213"/>
      <c r="T58" s="296" t="s">
        <v>75</v>
      </c>
      <c r="U58" s="25" t="s">
        <v>32</v>
      </c>
      <c r="V58" s="39"/>
      <c r="W58" s="55"/>
      <c r="X58" s="96">
        <v>28.183567</v>
      </c>
      <c r="Y58" s="96">
        <v>31.969922</v>
      </c>
      <c r="Z58" s="96">
        <v>0.93823411999999995</v>
      </c>
      <c r="AA58" s="60">
        <v>0.96368781999999997</v>
      </c>
      <c r="AB58" s="60">
        <v>6.9037580000000001E-2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6" t="s">
        <v>75</v>
      </c>
      <c r="AM58" s="119">
        <f t="shared" si="4"/>
        <v>0.35042899999999833</v>
      </c>
      <c r="AN58" s="95">
        <f t="shared" si="5"/>
        <v>0.43244999999999933</v>
      </c>
      <c r="AO58" s="95">
        <f t="shared" si="6"/>
        <v>3.6370999999990605E-4</v>
      </c>
      <c r="AP58" s="95">
        <f t="shared" si="7"/>
        <v>5.3457000000001198E-4</v>
      </c>
      <c r="AQ58" s="120">
        <f t="shared" si="8"/>
        <v>-6.4179600000000003E-3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33</v>
      </c>
      <c r="D59" s="186"/>
      <c r="E59" s="56"/>
      <c r="F59" s="187">
        <v>32.077218000000002</v>
      </c>
      <c r="G59" s="187">
        <v>35.791834999999999</v>
      </c>
      <c r="H59" s="187">
        <v>0.97105028000000004</v>
      </c>
      <c r="I59" s="62">
        <v>0.98248027000000004</v>
      </c>
      <c r="J59" s="62">
        <v>4.085809E-2</v>
      </c>
      <c r="K59" s="188"/>
      <c r="L59" s="258"/>
      <c r="M59" s="258"/>
      <c r="N59" s="56"/>
      <c r="O59" s="28"/>
      <c r="P59" s="56"/>
      <c r="Q59" s="28"/>
      <c r="R59" s="132"/>
      <c r="S59" s="213"/>
      <c r="T59" s="294"/>
      <c r="U59" s="27" t="s">
        <v>33</v>
      </c>
      <c r="V59" s="186"/>
      <c r="W59" s="56"/>
      <c r="X59" s="187">
        <v>33.211029000000003</v>
      </c>
      <c r="Y59" s="187">
        <v>36.519295999999997</v>
      </c>
      <c r="Z59" s="187">
        <v>0.97152859000000003</v>
      </c>
      <c r="AA59" s="62">
        <v>0.98301729000000004</v>
      </c>
      <c r="AB59" s="62">
        <v>3.2376996999999998E-2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4"/>
      <c r="AM59" s="86">
        <f t="shared" si="4"/>
        <v>1.1338110000000015</v>
      </c>
      <c r="AN59" s="121">
        <f t="shared" si="5"/>
        <v>0.72746099999999814</v>
      </c>
      <c r="AO59" s="121">
        <f t="shared" si="6"/>
        <v>4.7830999999998181E-4</v>
      </c>
      <c r="AP59" s="121">
        <f t="shared" si="7"/>
        <v>5.3701999999999916E-4</v>
      </c>
      <c r="AQ59" s="87">
        <f t="shared" si="8"/>
        <v>-8.481093000000002E-3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34</v>
      </c>
      <c r="D60" s="186"/>
      <c r="E60" s="56"/>
      <c r="F60" s="187">
        <v>35.587488</v>
      </c>
      <c r="G60" s="187">
        <v>39.824286999999998</v>
      </c>
      <c r="H60" s="187">
        <v>0.98868111999999997</v>
      </c>
      <c r="I60" s="62">
        <v>0.99234084</v>
      </c>
      <c r="J60" s="62">
        <v>2.1123333000000001E-2</v>
      </c>
      <c r="K60" s="188"/>
      <c r="L60" s="258"/>
      <c r="M60" s="258"/>
      <c r="N60" s="56"/>
      <c r="O60" s="28"/>
      <c r="P60" s="56"/>
      <c r="Q60" s="28"/>
      <c r="R60" s="132"/>
      <c r="S60" s="213"/>
      <c r="T60" s="294"/>
      <c r="U60" s="27" t="s">
        <v>34</v>
      </c>
      <c r="V60" s="186"/>
      <c r="W60" s="56"/>
      <c r="X60" s="187">
        <v>38.450479000000001</v>
      </c>
      <c r="Y60" s="187">
        <v>41.772238999999999</v>
      </c>
      <c r="Z60" s="187">
        <v>0.98914128999999995</v>
      </c>
      <c r="AA60" s="62">
        <v>0.99297323000000004</v>
      </c>
      <c r="AB60" s="62">
        <v>1.2522080999999999E-2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4"/>
      <c r="AM60" s="86">
        <f t="shared" si="4"/>
        <v>2.862991000000001</v>
      </c>
      <c r="AN60" s="121">
        <f t="shared" si="5"/>
        <v>1.9479520000000008</v>
      </c>
      <c r="AO60" s="121">
        <f t="shared" si="6"/>
        <v>4.6016999999998198E-4</v>
      </c>
      <c r="AP60" s="121">
        <f t="shared" si="7"/>
        <v>6.323900000000382E-4</v>
      </c>
      <c r="AQ60" s="87">
        <f t="shared" si="8"/>
        <v>-8.6012520000000019E-3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36</v>
      </c>
      <c r="D61" s="186"/>
      <c r="E61" s="56"/>
      <c r="F61" s="187">
        <v>38.035006000000003</v>
      </c>
      <c r="G61" s="187">
        <v>42.442163999999998</v>
      </c>
      <c r="H61" s="187">
        <v>0.99424217000000004</v>
      </c>
      <c r="I61" s="62">
        <v>0.99589143000000002</v>
      </c>
      <c r="J61" s="62">
        <v>1.2978006E-2</v>
      </c>
      <c r="K61" s="188"/>
      <c r="L61" s="258"/>
      <c r="M61" s="258"/>
      <c r="N61" s="56"/>
      <c r="O61" s="28"/>
      <c r="P61" s="56"/>
      <c r="Q61" s="28"/>
      <c r="R61" s="132"/>
      <c r="S61" s="213"/>
      <c r="T61" s="294"/>
      <c r="U61" s="27" t="s">
        <v>36</v>
      </c>
      <c r="V61" s="186"/>
      <c r="W61" s="56"/>
      <c r="X61" s="187">
        <v>42.849890000000002</v>
      </c>
      <c r="Y61" s="187">
        <v>45.907966999999999</v>
      </c>
      <c r="Z61" s="187">
        <v>0.99474059000000004</v>
      </c>
      <c r="AA61" s="62">
        <v>0.99669226</v>
      </c>
      <c r="AB61" s="62">
        <v>5.0912346000000002E-3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4"/>
      <c r="AM61" s="86">
        <f t="shared" si="4"/>
        <v>4.8148839999999993</v>
      </c>
      <c r="AN61" s="121">
        <f t="shared" si="5"/>
        <v>3.4658030000000011</v>
      </c>
      <c r="AO61" s="121">
        <f t="shared" si="6"/>
        <v>4.9841999999999942E-4</v>
      </c>
      <c r="AP61" s="121">
        <f t="shared" si="7"/>
        <v>8.0082999999997462E-4</v>
      </c>
      <c r="AQ61" s="87">
        <f t="shared" si="8"/>
        <v>-7.8867713999999992E-3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94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4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76</v>
      </c>
      <c r="C63" s="25" t="s">
        <v>32</v>
      </c>
      <c r="D63" s="39"/>
      <c r="E63" s="55"/>
      <c r="F63" s="96">
        <v>27.530904</v>
      </c>
      <c r="G63" s="96">
        <v>31.658083000000001</v>
      </c>
      <c r="H63" s="96">
        <v>0.92669791999999995</v>
      </c>
      <c r="I63" s="60">
        <v>0.96149072999999996</v>
      </c>
      <c r="J63" s="60">
        <v>7.054655E-2</v>
      </c>
      <c r="K63" s="61"/>
      <c r="L63" s="257"/>
      <c r="M63" s="257"/>
      <c r="N63" s="55"/>
      <c r="O63" s="26"/>
      <c r="P63" s="55"/>
      <c r="Q63" s="26"/>
      <c r="R63" s="131"/>
      <c r="S63" s="213"/>
      <c r="T63" s="296" t="s">
        <v>76</v>
      </c>
      <c r="U63" s="25" t="s">
        <v>32</v>
      </c>
      <c r="V63" s="39"/>
      <c r="W63" s="55"/>
      <c r="X63" s="96">
        <v>27.555868</v>
      </c>
      <c r="Y63" s="96">
        <v>31.658059000000002</v>
      </c>
      <c r="Z63" s="96">
        <v>0.92661497999999998</v>
      </c>
      <c r="AA63" s="60">
        <v>0.96182771</v>
      </c>
      <c r="AB63" s="60">
        <v>7.0045813999999998E-2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6" t="s">
        <v>76</v>
      </c>
      <c r="AM63" s="119">
        <f t="shared" si="4"/>
        <v>2.4964000000000652E-2</v>
      </c>
      <c r="AN63" s="95">
        <f t="shared" si="5"/>
        <v>-2.3999999999801958E-5</v>
      </c>
      <c r="AO63" s="95">
        <f t="shared" si="6"/>
        <v>-8.2939999999975811E-5</v>
      </c>
      <c r="AP63" s="95">
        <f t="shared" si="7"/>
        <v>3.3698000000004225E-4</v>
      </c>
      <c r="AQ63" s="120">
        <f t="shared" si="8"/>
        <v>-5.0073600000000162E-4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33</v>
      </c>
      <c r="D64" s="186"/>
      <c r="E64" s="56"/>
      <c r="F64" s="187">
        <v>32.446120000000001</v>
      </c>
      <c r="G64" s="187">
        <v>35.977772000000002</v>
      </c>
      <c r="H64" s="187">
        <v>0.97049238999999998</v>
      </c>
      <c r="I64" s="62">
        <v>0.98231727999999996</v>
      </c>
      <c r="J64" s="62">
        <v>3.1118004000000001E-2</v>
      </c>
      <c r="K64" s="188"/>
      <c r="L64" s="258"/>
      <c r="M64" s="258"/>
      <c r="N64" s="56"/>
      <c r="O64" s="28"/>
      <c r="P64" s="56"/>
      <c r="Q64" s="28"/>
      <c r="R64" s="132"/>
      <c r="S64" s="213"/>
      <c r="T64" s="294"/>
      <c r="U64" s="27" t="s">
        <v>33</v>
      </c>
      <c r="V64" s="186"/>
      <c r="W64" s="56"/>
      <c r="X64" s="187">
        <v>32.551997</v>
      </c>
      <c r="Y64" s="187">
        <v>36.031007000000002</v>
      </c>
      <c r="Z64" s="187">
        <v>0.97080272999999995</v>
      </c>
      <c r="AA64" s="62">
        <v>0.98255462000000005</v>
      </c>
      <c r="AB64" s="62">
        <v>3.0508601999999999E-2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4"/>
      <c r="AM64" s="86">
        <f t="shared" si="4"/>
        <v>0.10587699999999955</v>
      </c>
      <c r="AN64" s="121">
        <f t="shared" si="5"/>
        <v>5.3235000000000809E-2</v>
      </c>
      <c r="AO64" s="121">
        <f t="shared" si="6"/>
        <v>3.1033999999996453E-4</v>
      </c>
      <c r="AP64" s="121">
        <f t="shared" si="7"/>
        <v>2.3734000000008582E-4</v>
      </c>
      <c r="AQ64" s="87">
        <f t="shared" si="8"/>
        <v>-6.0940200000000194E-4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34</v>
      </c>
      <c r="D65" s="186"/>
      <c r="E65" s="56"/>
      <c r="F65" s="187">
        <v>37.890205999999999</v>
      </c>
      <c r="G65" s="187">
        <v>41.284564000000003</v>
      </c>
      <c r="H65" s="187">
        <v>0.98908503999999997</v>
      </c>
      <c r="I65" s="62">
        <v>0.99284700999999997</v>
      </c>
      <c r="J65" s="62">
        <v>1.1848465000000001E-2</v>
      </c>
      <c r="K65" s="188"/>
      <c r="L65" s="258"/>
      <c r="M65" s="258"/>
      <c r="N65" s="56"/>
      <c r="O65" s="28"/>
      <c r="P65" s="56"/>
      <c r="Q65" s="28"/>
      <c r="R65" s="132"/>
      <c r="S65" s="213"/>
      <c r="T65" s="294"/>
      <c r="U65" s="27" t="s">
        <v>34</v>
      </c>
      <c r="V65" s="186"/>
      <c r="W65" s="56"/>
      <c r="X65" s="187">
        <v>38.213180999999999</v>
      </c>
      <c r="Y65" s="187">
        <v>41.549028</v>
      </c>
      <c r="Z65" s="187">
        <v>0.98937257000000001</v>
      </c>
      <c r="AA65" s="62">
        <v>0.99310626999999996</v>
      </c>
      <c r="AB65" s="62">
        <v>1.1298017E-2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4"/>
      <c r="AM65" s="86">
        <f t="shared" si="4"/>
        <v>0.32297499999999957</v>
      </c>
      <c r="AN65" s="121">
        <f t="shared" si="5"/>
        <v>0.2644639999999967</v>
      </c>
      <c r="AO65" s="121">
        <f t="shared" si="6"/>
        <v>2.8753000000003581E-4</v>
      </c>
      <c r="AP65" s="121">
        <f t="shared" si="7"/>
        <v>2.5925999999998339E-4</v>
      </c>
      <c r="AQ65" s="87">
        <f t="shared" si="8"/>
        <v>-5.5044800000000026E-4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36</v>
      </c>
      <c r="D66" s="186"/>
      <c r="E66" s="56"/>
      <c r="F66" s="187">
        <v>41.688191000000003</v>
      </c>
      <c r="G66" s="187">
        <v>44.899057999999997</v>
      </c>
      <c r="H66" s="187">
        <v>0.99449920000000003</v>
      </c>
      <c r="I66" s="62">
        <v>0.99640068000000004</v>
      </c>
      <c r="J66" s="62">
        <v>5.2306376999999996E-3</v>
      </c>
      <c r="K66" s="188"/>
      <c r="L66" s="258"/>
      <c r="M66" s="258"/>
      <c r="N66" s="56"/>
      <c r="O66" s="28"/>
      <c r="P66" s="56"/>
      <c r="Q66" s="28"/>
      <c r="R66" s="132"/>
      <c r="S66" s="213"/>
      <c r="T66" s="294"/>
      <c r="U66" s="27" t="s">
        <v>36</v>
      </c>
      <c r="V66" s="186"/>
      <c r="W66" s="56"/>
      <c r="X66" s="187">
        <v>42.569971000000002</v>
      </c>
      <c r="Y66" s="187">
        <v>45.599786999999999</v>
      </c>
      <c r="Z66" s="187">
        <v>0.99479090000000003</v>
      </c>
      <c r="AA66" s="62">
        <v>0.99667609000000001</v>
      </c>
      <c r="AB66" s="62">
        <v>4.5546839999999998E-3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4"/>
      <c r="AM66" s="86">
        <f t="shared" si="4"/>
        <v>0.88177999999999912</v>
      </c>
      <c r="AN66" s="121">
        <f t="shared" si="5"/>
        <v>0.7007290000000026</v>
      </c>
      <c r="AO66" s="121">
        <f t="shared" si="6"/>
        <v>2.9170000000000584E-4</v>
      </c>
      <c r="AP66" s="121">
        <f t="shared" si="7"/>
        <v>2.7540999999997595E-4</v>
      </c>
      <c r="AQ66" s="87">
        <f t="shared" si="8"/>
        <v>-6.7595369999999978E-4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94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4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77</v>
      </c>
      <c r="C68" s="25" t="s">
        <v>32</v>
      </c>
      <c r="D68" s="39"/>
      <c r="E68" s="55"/>
      <c r="F68" s="96">
        <v>27.238472999999999</v>
      </c>
      <c r="G68" s="96">
        <v>31.290206000000001</v>
      </c>
      <c r="H68" s="96">
        <v>0.93121233000000003</v>
      </c>
      <c r="I68" s="60">
        <v>0.96189150000000001</v>
      </c>
      <c r="J68" s="60">
        <v>7.4479660000000003E-2</v>
      </c>
      <c r="K68" s="61"/>
      <c r="L68" s="257"/>
      <c r="M68" s="257"/>
      <c r="N68" s="55"/>
      <c r="O68" s="26"/>
      <c r="P68" s="55"/>
      <c r="Q68" s="26"/>
      <c r="R68" s="131"/>
      <c r="S68" s="213"/>
      <c r="T68" s="296" t="s">
        <v>77</v>
      </c>
      <c r="U68" s="25" t="s">
        <v>32</v>
      </c>
      <c r="V68" s="39"/>
      <c r="W68" s="55"/>
      <c r="X68" s="96">
        <v>28.082477999999998</v>
      </c>
      <c r="Y68" s="96">
        <v>31.987462000000001</v>
      </c>
      <c r="Z68" s="96">
        <v>0.93142205</v>
      </c>
      <c r="AA68" s="60">
        <v>0.96217523999999999</v>
      </c>
      <c r="AB68" s="60">
        <v>6.8183240000000006E-2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6" t="s">
        <v>77</v>
      </c>
      <c r="AM68" s="119">
        <f t="shared" si="4"/>
        <v>0.84400499999999923</v>
      </c>
      <c r="AN68" s="95">
        <f t="shared" si="5"/>
        <v>0.69725599999999943</v>
      </c>
      <c r="AO68" s="95">
        <f t="shared" si="6"/>
        <v>2.0971999999996882E-4</v>
      </c>
      <c r="AP68" s="95">
        <f t="shared" si="7"/>
        <v>2.8373999999997679E-4</v>
      </c>
      <c r="AQ68" s="120">
        <f t="shared" si="8"/>
        <v>-6.296419999999997E-3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33</v>
      </c>
      <c r="D69" s="186"/>
      <c r="E69" s="56"/>
      <c r="F69" s="187">
        <v>31.634435</v>
      </c>
      <c r="G69" s="187">
        <v>35.460543999999999</v>
      </c>
      <c r="H69" s="187">
        <v>0.96823232999999997</v>
      </c>
      <c r="I69" s="62">
        <v>0.98186024000000005</v>
      </c>
      <c r="J69" s="62">
        <v>4.1629232000000002E-2</v>
      </c>
      <c r="K69" s="188"/>
      <c r="L69" s="258"/>
      <c r="M69" s="258"/>
      <c r="N69" s="56"/>
      <c r="O69" s="28"/>
      <c r="P69" s="56"/>
      <c r="Q69" s="28"/>
      <c r="R69" s="132"/>
      <c r="S69" s="213"/>
      <c r="T69" s="294"/>
      <c r="U69" s="27" t="s">
        <v>33</v>
      </c>
      <c r="V69" s="186"/>
      <c r="W69" s="56"/>
      <c r="X69" s="187">
        <v>33.159669000000001</v>
      </c>
      <c r="Y69" s="187">
        <v>36.495511999999998</v>
      </c>
      <c r="Z69" s="187">
        <v>0.96868522000000001</v>
      </c>
      <c r="AA69" s="62">
        <v>0.98246524000000002</v>
      </c>
      <c r="AB69" s="62">
        <v>3.2420247999999999E-2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4"/>
      <c r="AM69" s="86">
        <f t="shared" si="4"/>
        <v>1.5252340000000011</v>
      </c>
      <c r="AN69" s="121">
        <f t="shared" si="5"/>
        <v>1.0349679999999992</v>
      </c>
      <c r="AO69" s="121">
        <f t="shared" si="6"/>
        <v>4.5289000000003909E-4</v>
      </c>
      <c r="AP69" s="121">
        <f t="shared" si="7"/>
        <v>6.0499999999996668E-4</v>
      </c>
      <c r="AQ69" s="87">
        <f t="shared" si="8"/>
        <v>-9.2089840000000034E-3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34</v>
      </c>
      <c r="D70" s="186"/>
      <c r="E70" s="56"/>
      <c r="F70" s="187">
        <v>35.196691999999999</v>
      </c>
      <c r="G70" s="187">
        <v>39.450927999999998</v>
      </c>
      <c r="H70" s="187">
        <v>0.98750400000000005</v>
      </c>
      <c r="I70" s="62">
        <v>0.99184870999999997</v>
      </c>
      <c r="J70" s="62">
        <v>2.2299748000000001E-2</v>
      </c>
      <c r="K70" s="188"/>
      <c r="L70" s="258"/>
      <c r="M70" s="258"/>
      <c r="N70" s="56"/>
      <c r="O70" s="28"/>
      <c r="P70" s="56"/>
      <c r="Q70" s="28"/>
      <c r="R70" s="132"/>
      <c r="S70" s="213"/>
      <c r="T70" s="294"/>
      <c r="U70" s="27" t="s">
        <v>34</v>
      </c>
      <c r="V70" s="186"/>
      <c r="W70" s="56"/>
      <c r="X70" s="187">
        <v>38.276766000000002</v>
      </c>
      <c r="Y70" s="187">
        <v>41.586495999999997</v>
      </c>
      <c r="Z70" s="187">
        <v>0.98805633000000004</v>
      </c>
      <c r="AA70" s="62">
        <v>0.99251113999999996</v>
      </c>
      <c r="AB70" s="62">
        <v>1.2784223000000001E-2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4"/>
      <c r="AM70" s="86">
        <f t="shared" si="4"/>
        <v>3.0800740000000033</v>
      </c>
      <c r="AN70" s="121">
        <f t="shared" si="5"/>
        <v>2.1355679999999992</v>
      </c>
      <c r="AO70" s="121">
        <f t="shared" si="6"/>
        <v>5.5232999999998977E-4</v>
      </c>
      <c r="AP70" s="121">
        <f t="shared" si="7"/>
        <v>6.6242999999999164E-4</v>
      </c>
      <c r="AQ70" s="87">
        <f t="shared" si="8"/>
        <v>-9.5155250000000004E-3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36</v>
      </c>
      <c r="D71" s="186"/>
      <c r="E71" s="56"/>
      <c r="F71" s="187">
        <v>37.631791999999997</v>
      </c>
      <c r="G71" s="187">
        <v>42.027316999999996</v>
      </c>
      <c r="H71" s="187">
        <v>0.99370157999999997</v>
      </c>
      <c r="I71" s="62">
        <v>0.99565756999999999</v>
      </c>
      <c r="J71" s="62">
        <v>1.3691995E-2</v>
      </c>
      <c r="K71" s="188"/>
      <c r="L71" s="258"/>
      <c r="M71" s="258"/>
      <c r="N71" s="56"/>
      <c r="O71" s="28"/>
      <c r="P71" s="56"/>
      <c r="Q71" s="28"/>
      <c r="R71" s="132"/>
      <c r="S71" s="213"/>
      <c r="T71" s="294"/>
      <c r="U71" s="27" t="s">
        <v>36</v>
      </c>
      <c r="V71" s="186"/>
      <c r="W71" s="56"/>
      <c r="X71" s="187">
        <v>42.606084000000003</v>
      </c>
      <c r="Y71" s="187">
        <v>45.637774</v>
      </c>
      <c r="Z71" s="187">
        <v>0.99429422999999995</v>
      </c>
      <c r="AA71" s="62">
        <v>0.99641338999999995</v>
      </c>
      <c r="AB71" s="62">
        <v>5.2822650000000004E-3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4"/>
      <c r="AM71" s="86">
        <f t="shared" si="4"/>
        <v>4.9742920000000055</v>
      </c>
      <c r="AN71" s="121">
        <f t="shared" si="5"/>
        <v>3.6104570000000038</v>
      </c>
      <c r="AO71" s="121">
        <f t="shared" si="6"/>
        <v>5.9264999999997237E-4</v>
      </c>
      <c r="AP71" s="121">
        <f t="shared" si="7"/>
        <v>7.5581999999996263E-4</v>
      </c>
      <c r="AQ71" s="87">
        <f t="shared" si="8"/>
        <v>-8.4097300000000007E-3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94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4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78</v>
      </c>
      <c r="C73" s="25" t="s">
        <v>32</v>
      </c>
      <c r="D73" s="39"/>
      <c r="E73" s="55"/>
      <c r="F73" s="96">
        <v>28.337609</v>
      </c>
      <c r="G73" s="96">
        <v>32.217778000000003</v>
      </c>
      <c r="H73" s="96">
        <v>0.94176645999999997</v>
      </c>
      <c r="I73" s="60">
        <v>0.96629167000000005</v>
      </c>
      <c r="J73" s="60">
        <v>7.7545195999999997E-2</v>
      </c>
      <c r="K73" s="61"/>
      <c r="L73" s="257"/>
      <c r="M73" s="257"/>
      <c r="N73" s="55"/>
      <c r="O73" s="26"/>
      <c r="P73" s="55"/>
      <c r="Q73" s="26"/>
      <c r="R73" s="131"/>
      <c r="S73" s="213"/>
      <c r="T73" s="296" t="s">
        <v>78</v>
      </c>
      <c r="U73" s="25" t="s">
        <v>32</v>
      </c>
      <c r="V73" s="39"/>
      <c r="W73" s="55"/>
      <c r="X73" s="96">
        <v>28.476116000000001</v>
      </c>
      <c r="Y73" s="96">
        <v>32.736994000000003</v>
      </c>
      <c r="Z73" s="96">
        <v>0.94215236000000002</v>
      </c>
      <c r="AA73" s="60">
        <v>0.96658323000000002</v>
      </c>
      <c r="AB73" s="60">
        <v>7.0811879999999994E-2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6" t="s">
        <v>78</v>
      </c>
      <c r="AM73" s="119">
        <f t="shared" si="4"/>
        <v>0.1385070000000006</v>
      </c>
      <c r="AN73" s="95">
        <f t="shared" si="5"/>
        <v>0.51921600000000012</v>
      </c>
      <c r="AO73" s="95">
        <f t="shared" si="6"/>
        <v>3.8590000000005009E-4</v>
      </c>
      <c r="AP73" s="95">
        <f t="shared" si="7"/>
        <v>2.9155999999996851E-4</v>
      </c>
      <c r="AQ73" s="120">
        <f t="shared" si="8"/>
        <v>-6.7333160000000031E-3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33</v>
      </c>
      <c r="D74" s="186"/>
      <c r="E74" s="56"/>
      <c r="F74" s="187">
        <v>31.768143999999999</v>
      </c>
      <c r="G74" s="187">
        <v>35.549931000000001</v>
      </c>
      <c r="H74" s="187">
        <v>0.97489550999999997</v>
      </c>
      <c r="I74" s="62">
        <v>0.98310257000000001</v>
      </c>
      <c r="J74" s="62">
        <v>4.0557219999999998E-2</v>
      </c>
      <c r="K74" s="188"/>
      <c r="L74" s="258"/>
      <c r="M74" s="258"/>
      <c r="N74" s="56"/>
      <c r="O74" s="28"/>
      <c r="P74" s="56"/>
      <c r="Q74" s="28"/>
      <c r="R74" s="132"/>
      <c r="S74" s="213"/>
      <c r="T74" s="294"/>
      <c r="U74" s="27" t="s">
        <v>33</v>
      </c>
      <c r="V74" s="186"/>
      <c r="W74" s="56"/>
      <c r="X74" s="187">
        <v>32.659714999999998</v>
      </c>
      <c r="Y74" s="187">
        <v>36.380222000000003</v>
      </c>
      <c r="Z74" s="187">
        <v>0.97503505000000001</v>
      </c>
      <c r="AA74" s="62">
        <v>0.98309840999999998</v>
      </c>
      <c r="AB74" s="62">
        <v>3.4958261999999997E-2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4"/>
      <c r="AM74" s="86">
        <f t="shared" si="4"/>
        <v>0.891570999999999</v>
      </c>
      <c r="AN74" s="121">
        <f t="shared" si="5"/>
        <v>0.83029100000000255</v>
      </c>
      <c r="AO74" s="121">
        <f t="shared" si="6"/>
        <v>1.3954000000004907E-4</v>
      </c>
      <c r="AP74" s="121">
        <f t="shared" si="7"/>
        <v>-4.1600000000308057E-6</v>
      </c>
      <c r="AQ74" s="87">
        <f t="shared" si="8"/>
        <v>-5.5989580000000011E-3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34</v>
      </c>
      <c r="D75" s="186"/>
      <c r="E75" s="56"/>
      <c r="F75" s="187">
        <v>36.419226999999999</v>
      </c>
      <c r="G75" s="187">
        <v>40.430822999999997</v>
      </c>
      <c r="H75" s="187">
        <v>0.99038683000000005</v>
      </c>
      <c r="I75" s="62">
        <v>0.99327732000000002</v>
      </c>
      <c r="J75" s="62">
        <v>1.9624526E-2</v>
      </c>
      <c r="K75" s="188"/>
      <c r="L75" s="258"/>
      <c r="M75" s="258"/>
      <c r="N75" s="56"/>
      <c r="O75" s="28"/>
      <c r="P75" s="56"/>
      <c r="Q75" s="28"/>
      <c r="R75" s="132"/>
      <c r="S75" s="213"/>
      <c r="T75" s="294"/>
      <c r="U75" s="27" t="s">
        <v>34</v>
      </c>
      <c r="V75" s="186"/>
      <c r="W75" s="56"/>
      <c r="X75" s="187">
        <v>38.475653999999999</v>
      </c>
      <c r="Y75" s="187">
        <v>41.839497999999999</v>
      </c>
      <c r="Z75" s="187">
        <v>0.99070345000000004</v>
      </c>
      <c r="AA75" s="62">
        <v>0.99368020000000001</v>
      </c>
      <c r="AB75" s="62">
        <v>1.399187E-2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4"/>
      <c r="AM75" s="86">
        <f t="shared" si="4"/>
        <v>2.0564269999999993</v>
      </c>
      <c r="AN75" s="121">
        <f t="shared" si="5"/>
        <v>1.4086750000000023</v>
      </c>
      <c r="AO75" s="121">
        <f t="shared" si="6"/>
        <v>3.1661999999998969E-4</v>
      </c>
      <c r="AP75" s="121">
        <f t="shared" si="7"/>
        <v>4.0287999999999435E-4</v>
      </c>
      <c r="AQ75" s="87">
        <f t="shared" si="8"/>
        <v>-5.6326559999999998E-3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36</v>
      </c>
      <c r="D76" s="186"/>
      <c r="E76" s="56"/>
      <c r="F76" s="187">
        <v>39.243195</v>
      </c>
      <c r="G76" s="187">
        <v>43.546503000000001</v>
      </c>
      <c r="H76" s="187">
        <v>0.99493798</v>
      </c>
      <c r="I76" s="62">
        <v>0.99645729999999999</v>
      </c>
      <c r="J76" s="62">
        <v>1.0539863E-2</v>
      </c>
      <c r="K76" s="188"/>
      <c r="L76" s="258"/>
      <c r="M76" s="258"/>
      <c r="N76" s="56"/>
      <c r="O76" s="28"/>
      <c r="P76" s="56"/>
      <c r="Q76" s="28"/>
      <c r="R76" s="132"/>
      <c r="S76" s="213"/>
      <c r="T76" s="294"/>
      <c r="U76" s="27" t="s">
        <v>36</v>
      </c>
      <c r="V76" s="186"/>
      <c r="W76" s="56"/>
      <c r="X76" s="187">
        <v>43.294227999999997</v>
      </c>
      <c r="Y76" s="187">
        <v>46.348145000000002</v>
      </c>
      <c r="Z76" s="187">
        <v>0.99531201000000002</v>
      </c>
      <c r="AA76" s="62">
        <v>0.99702736000000003</v>
      </c>
      <c r="AB76" s="62">
        <v>5.7561690000000002E-3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4"/>
      <c r="AM76" s="86">
        <f t="shared" si="4"/>
        <v>4.0510329999999968</v>
      </c>
      <c r="AN76" s="121">
        <f t="shared" si="5"/>
        <v>2.8016420000000011</v>
      </c>
      <c r="AO76" s="121">
        <f t="shared" si="6"/>
        <v>3.7403000000002518E-4</v>
      </c>
      <c r="AP76" s="121">
        <f t="shared" si="7"/>
        <v>5.7006000000003887E-4</v>
      </c>
      <c r="AQ76" s="87">
        <f t="shared" si="8"/>
        <v>-4.7836939999999998E-3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94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4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79</v>
      </c>
      <c r="C78" s="25" t="s">
        <v>32</v>
      </c>
      <c r="D78" s="39"/>
      <c r="E78" s="55"/>
      <c r="F78" s="96">
        <v>26.669146999999999</v>
      </c>
      <c r="G78" s="96">
        <v>31.112057</v>
      </c>
      <c r="H78" s="96">
        <v>0.93360067000000002</v>
      </c>
      <c r="I78" s="60">
        <v>0.95682606999999997</v>
      </c>
      <c r="J78" s="60">
        <v>7.8980184999999994E-2</v>
      </c>
      <c r="K78" s="61"/>
      <c r="L78" s="257"/>
      <c r="M78" s="257"/>
      <c r="N78" s="55"/>
      <c r="O78" s="26"/>
      <c r="P78" s="55"/>
      <c r="Q78" s="26"/>
      <c r="R78" s="131"/>
      <c r="S78" s="213"/>
      <c r="T78" s="296" t="s">
        <v>79</v>
      </c>
      <c r="U78" s="25" t="s">
        <v>32</v>
      </c>
      <c r="V78" s="39"/>
      <c r="W78" s="55"/>
      <c r="X78" s="96">
        <v>26.684056000000002</v>
      </c>
      <c r="Y78" s="96">
        <v>31.148501</v>
      </c>
      <c r="Z78" s="96">
        <v>0.93373834</v>
      </c>
      <c r="AA78" s="60">
        <v>0.95715044999999999</v>
      </c>
      <c r="AB78" s="60">
        <v>7.7701523999999994E-2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6" t="s">
        <v>79</v>
      </c>
      <c r="AM78" s="119">
        <f t="shared" si="4"/>
        <v>1.4909000000002948E-2</v>
      </c>
      <c r="AN78" s="95">
        <f t="shared" si="5"/>
        <v>3.6443999999999477E-2</v>
      </c>
      <c r="AO78" s="95">
        <f t="shared" si="6"/>
        <v>1.3766999999997864E-4</v>
      </c>
      <c r="AP78" s="95">
        <f t="shared" si="7"/>
        <v>3.2438000000001299E-4</v>
      </c>
      <c r="AQ78" s="120">
        <f t="shared" si="8"/>
        <v>-1.2786610000000004E-3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33</v>
      </c>
      <c r="D79" s="186"/>
      <c r="E79" s="56"/>
      <c r="F79" s="187">
        <v>32.293342000000003</v>
      </c>
      <c r="G79" s="187">
        <v>35.924090999999997</v>
      </c>
      <c r="H79" s="187">
        <v>0.97336632000000001</v>
      </c>
      <c r="I79" s="62">
        <v>0.98218897000000005</v>
      </c>
      <c r="J79" s="62">
        <v>3.4160773999999998E-2</v>
      </c>
      <c r="K79" s="188"/>
      <c r="L79" s="258"/>
      <c r="M79" s="258"/>
      <c r="N79" s="56"/>
      <c r="O79" s="28"/>
      <c r="P79" s="56"/>
      <c r="Q79" s="28"/>
      <c r="R79" s="132"/>
      <c r="S79" s="213"/>
      <c r="T79" s="294"/>
      <c r="U79" s="27" t="s">
        <v>33</v>
      </c>
      <c r="V79" s="186"/>
      <c r="W79" s="56"/>
      <c r="X79" s="187">
        <v>32.494247000000001</v>
      </c>
      <c r="Y79" s="187">
        <v>36.101688000000003</v>
      </c>
      <c r="Z79" s="187">
        <v>0.97381213</v>
      </c>
      <c r="AA79" s="62">
        <v>0.98263414000000004</v>
      </c>
      <c r="AB79" s="62">
        <v>3.2398514000000003E-2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4"/>
      <c r="AM79" s="86">
        <f t="shared" si="4"/>
        <v>0.20090499999999878</v>
      </c>
      <c r="AN79" s="121">
        <f t="shared" si="5"/>
        <v>0.17759700000000578</v>
      </c>
      <c r="AO79" s="121">
        <f t="shared" si="6"/>
        <v>4.4580999999999094E-4</v>
      </c>
      <c r="AP79" s="121">
        <f t="shared" si="7"/>
        <v>4.4516999999999474E-4</v>
      </c>
      <c r="AQ79" s="87">
        <f t="shared" si="8"/>
        <v>-1.7622599999999947E-3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34</v>
      </c>
      <c r="D80" s="186"/>
      <c r="E80" s="56"/>
      <c r="F80" s="187">
        <v>37.705100999999999</v>
      </c>
      <c r="G80" s="187">
        <v>41.108127000000003</v>
      </c>
      <c r="H80" s="187">
        <v>0.98986006999999998</v>
      </c>
      <c r="I80" s="62">
        <v>0.99293836999999996</v>
      </c>
      <c r="J80" s="62">
        <v>1.3864659E-2</v>
      </c>
      <c r="K80" s="188"/>
      <c r="L80" s="258"/>
      <c r="M80" s="258"/>
      <c r="N80" s="56"/>
      <c r="O80" s="28"/>
      <c r="P80" s="56"/>
      <c r="Q80" s="28"/>
      <c r="R80" s="132"/>
      <c r="S80" s="213"/>
      <c r="T80" s="294"/>
      <c r="U80" s="27" t="s">
        <v>34</v>
      </c>
      <c r="V80" s="186"/>
      <c r="W80" s="56"/>
      <c r="X80" s="187">
        <v>38.190930999999999</v>
      </c>
      <c r="Y80" s="187">
        <v>41.539164</v>
      </c>
      <c r="Z80" s="187">
        <v>0.99019230999999996</v>
      </c>
      <c r="AA80" s="62">
        <v>0.99321351000000002</v>
      </c>
      <c r="AB80" s="62">
        <v>1.2466921000000001E-2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4"/>
      <c r="AM80" s="86">
        <f t="shared" si="4"/>
        <v>0.48582999999999998</v>
      </c>
      <c r="AN80" s="121">
        <f t="shared" si="5"/>
        <v>0.43103699999999634</v>
      </c>
      <c r="AO80" s="121">
        <f t="shared" si="6"/>
        <v>3.3223999999998366E-4</v>
      </c>
      <c r="AP80" s="121">
        <f t="shared" si="7"/>
        <v>2.7514000000006256E-4</v>
      </c>
      <c r="AQ80" s="87">
        <f t="shared" si="8"/>
        <v>-1.3977379999999991E-3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36</v>
      </c>
      <c r="D81" s="186"/>
      <c r="E81" s="56"/>
      <c r="F81" s="187">
        <v>41.780748000000003</v>
      </c>
      <c r="G81" s="187">
        <v>44.977305000000001</v>
      </c>
      <c r="H81" s="187">
        <v>0.99491373000000005</v>
      </c>
      <c r="I81" s="62">
        <v>0.99655475999999998</v>
      </c>
      <c r="J81" s="62">
        <v>6.2328949999999996E-3</v>
      </c>
      <c r="K81" s="188"/>
      <c r="L81" s="258"/>
      <c r="M81" s="258"/>
      <c r="N81" s="56"/>
      <c r="O81" s="28"/>
      <c r="P81" s="56"/>
      <c r="Q81" s="28"/>
      <c r="R81" s="132"/>
      <c r="S81" s="213"/>
      <c r="T81" s="294"/>
      <c r="U81" s="27" t="s">
        <v>36</v>
      </c>
      <c r="V81" s="186"/>
      <c r="W81" s="56"/>
      <c r="X81" s="187">
        <v>42.783799000000002</v>
      </c>
      <c r="Y81" s="187">
        <v>45.861218999999998</v>
      </c>
      <c r="Z81" s="187">
        <v>0.99521022000000003</v>
      </c>
      <c r="AA81" s="62">
        <v>0.99684722000000003</v>
      </c>
      <c r="AB81" s="62">
        <v>5.3521246E-3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4"/>
      <c r="AM81" s="86">
        <f t="shared" si="4"/>
        <v>1.0030509999999992</v>
      </c>
      <c r="AN81" s="121">
        <f t="shared" si="5"/>
        <v>0.8839139999999972</v>
      </c>
      <c r="AO81" s="121">
        <f t="shared" si="6"/>
        <v>2.964899999999826E-4</v>
      </c>
      <c r="AP81" s="121">
        <f t="shared" si="7"/>
        <v>2.924600000000499E-4</v>
      </c>
      <c r="AQ81" s="87">
        <f t="shared" si="8"/>
        <v>-8.8077039999999961E-4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94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4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80</v>
      </c>
      <c r="C83" s="25" t="s">
        <v>32</v>
      </c>
      <c r="D83" s="39"/>
      <c r="E83" s="55"/>
      <c r="F83" s="96">
        <v>28.605937000000001</v>
      </c>
      <c r="G83" s="96">
        <v>32.729346</v>
      </c>
      <c r="H83" s="96">
        <v>0.94118179000000002</v>
      </c>
      <c r="I83" s="60">
        <v>0.96689537000000003</v>
      </c>
      <c r="J83" s="60">
        <v>6.8900589999999998E-2</v>
      </c>
      <c r="K83" s="61"/>
      <c r="L83" s="257"/>
      <c r="M83" s="257"/>
      <c r="N83" s="55"/>
      <c r="O83" s="26"/>
      <c r="P83" s="55"/>
      <c r="Q83" s="26"/>
      <c r="R83" s="131"/>
      <c r="S83" s="213"/>
      <c r="T83" s="293" t="s">
        <v>80</v>
      </c>
      <c r="U83" s="25" t="s">
        <v>32</v>
      </c>
      <c r="V83" s="39"/>
      <c r="W83" s="55"/>
      <c r="X83" s="96">
        <v>28.657351999999999</v>
      </c>
      <c r="Y83" s="96">
        <v>32.735272000000002</v>
      </c>
      <c r="Z83" s="96">
        <v>0.94141379999999997</v>
      </c>
      <c r="AA83" s="60">
        <v>0.96736933999999997</v>
      </c>
      <c r="AB83" s="60">
        <v>6.8631010000000006E-2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3" t="s">
        <v>80</v>
      </c>
      <c r="AM83" s="119">
        <f t="shared" si="4"/>
        <v>5.1414999999998656E-2</v>
      </c>
      <c r="AN83" s="95">
        <f t="shared" si="5"/>
        <v>5.9260000000023183E-3</v>
      </c>
      <c r="AO83" s="95">
        <f t="shared" si="6"/>
        <v>2.320099999999492E-4</v>
      </c>
      <c r="AP83" s="95">
        <f t="shared" si="7"/>
        <v>4.7396999999993472E-4</v>
      </c>
      <c r="AQ83" s="120">
        <f t="shared" si="8"/>
        <v>-2.6957999999999149E-4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33</v>
      </c>
      <c r="D84" s="186"/>
      <c r="E84" s="56"/>
      <c r="F84" s="187">
        <v>33.365976000000003</v>
      </c>
      <c r="G84" s="187">
        <v>36.930877000000002</v>
      </c>
      <c r="H84" s="187">
        <v>0.97477497999999996</v>
      </c>
      <c r="I84" s="62">
        <v>0.98442730000000001</v>
      </c>
      <c r="J84" s="62">
        <v>3.3757790000000003E-2</v>
      </c>
      <c r="K84" s="188"/>
      <c r="L84" s="258"/>
      <c r="M84" s="258"/>
      <c r="N84" s="56"/>
      <c r="O84" s="28"/>
      <c r="P84" s="56"/>
      <c r="Q84" s="28"/>
      <c r="R84" s="132"/>
      <c r="S84" s="213"/>
      <c r="T84" s="294"/>
      <c r="U84" s="27" t="s">
        <v>33</v>
      </c>
      <c r="V84" s="186"/>
      <c r="W84" s="56"/>
      <c r="X84" s="187">
        <v>33.427050999999999</v>
      </c>
      <c r="Y84" s="187">
        <v>36.950347999999998</v>
      </c>
      <c r="Z84" s="187">
        <v>0.97516296999999996</v>
      </c>
      <c r="AA84" s="62">
        <v>0.98464436</v>
      </c>
      <c r="AB84" s="62">
        <v>3.3596529999999999E-2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4"/>
      <c r="AM84" s="86">
        <f t="shared" si="4"/>
        <v>6.1074999999995327E-2</v>
      </c>
      <c r="AN84" s="121">
        <f t="shared" si="5"/>
        <v>1.9470999999995797E-2</v>
      </c>
      <c r="AO84" s="121">
        <f t="shared" si="6"/>
        <v>3.8799000000000472E-4</v>
      </c>
      <c r="AP84" s="121">
        <f t="shared" si="7"/>
        <v>2.1705999999999115E-4</v>
      </c>
      <c r="AQ84" s="87">
        <f t="shared" si="8"/>
        <v>-1.6126000000000335E-4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34</v>
      </c>
      <c r="D85" s="186"/>
      <c r="E85" s="56"/>
      <c r="F85" s="187">
        <v>38.501522000000001</v>
      </c>
      <c r="G85" s="187">
        <v>41.893756000000003</v>
      </c>
      <c r="H85" s="187">
        <v>0.99040680999999997</v>
      </c>
      <c r="I85" s="62">
        <v>0.9937125</v>
      </c>
      <c r="J85" s="62">
        <v>1.3853135000000001E-2</v>
      </c>
      <c r="K85" s="188"/>
      <c r="L85" s="258"/>
      <c r="M85" s="258"/>
      <c r="N85" s="56"/>
      <c r="O85" s="28"/>
      <c r="P85" s="56"/>
      <c r="Q85" s="28"/>
      <c r="R85" s="132"/>
      <c r="S85" s="213"/>
      <c r="T85" s="294"/>
      <c r="U85" s="27" t="s">
        <v>34</v>
      </c>
      <c r="V85" s="186"/>
      <c r="W85" s="56"/>
      <c r="X85" s="187">
        <v>38.685094999999997</v>
      </c>
      <c r="Y85" s="187">
        <v>42.010907000000003</v>
      </c>
      <c r="Z85" s="187">
        <v>0.99062329999999998</v>
      </c>
      <c r="AA85" s="62">
        <v>0.99382426000000001</v>
      </c>
      <c r="AB85" s="62">
        <v>1.2941545E-2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4"/>
      <c r="AM85" s="86">
        <f t="shared" si="4"/>
        <v>0.18357299999999555</v>
      </c>
      <c r="AN85" s="121">
        <f t="shared" si="5"/>
        <v>0.11715099999999978</v>
      </c>
      <c r="AO85" s="121">
        <f t="shared" si="6"/>
        <v>2.1649000000001362E-4</v>
      </c>
      <c r="AP85" s="121">
        <f t="shared" si="7"/>
        <v>1.1176000000001629E-4</v>
      </c>
      <c r="AQ85" s="87">
        <f t="shared" si="8"/>
        <v>-9.1159000000000032E-4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36</v>
      </c>
      <c r="D86" s="186"/>
      <c r="E86" s="56"/>
      <c r="F86" s="187">
        <v>42.651398999999998</v>
      </c>
      <c r="G86" s="187">
        <v>45.808325000000004</v>
      </c>
      <c r="H86" s="187">
        <v>0.99493390000000004</v>
      </c>
      <c r="I86" s="62">
        <v>0.99693533999999995</v>
      </c>
      <c r="J86" s="62">
        <v>5.8046579999999999E-3</v>
      </c>
      <c r="K86" s="188"/>
      <c r="L86" s="258"/>
      <c r="M86" s="258"/>
      <c r="N86" s="56"/>
      <c r="O86" s="28"/>
      <c r="P86" s="56"/>
      <c r="Q86" s="28"/>
      <c r="R86" s="132"/>
      <c r="S86" s="213"/>
      <c r="T86" s="294"/>
      <c r="U86" s="27" t="s">
        <v>36</v>
      </c>
      <c r="V86" s="186"/>
      <c r="W86" s="56"/>
      <c r="X86" s="187">
        <v>43.356499999999997</v>
      </c>
      <c r="Y86" s="187">
        <v>46.382053999999997</v>
      </c>
      <c r="Z86" s="187">
        <v>0.99517345999999995</v>
      </c>
      <c r="AA86" s="62">
        <v>0.99713138999999995</v>
      </c>
      <c r="AB86" s="62">
        <v>5.2180113000000004E-3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4"/>
      <c r="AM86" s="86">
        <f t="shared" si="4"/>
        <v>0.70510099999999909</v>
      </c>
      <c r="AN86" s="121">
        <f t="shared" si="5"/>
        <v>0.57372899999999305</v>
      </c>
      <c r="AO86" s="121">
        <f t="shared" si="6"/>
        <v>2.3955999999991651E-4</v>
      </c>
      <c r="AP86" s="121">
        <f t="shared" si="7"/>
        <v>1.9605000000000317E-4</v>
      </c>
      <c r="AQ86" s="87">
        <f t="shared" si="8"/>
        <v>-5.866466999999995E-4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95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5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81</v>
      </c>
      <c r="C88" s="25" t="s">
        <v>32</v>
      </c>
      <c r="D88" s="39"/>
      <c r="E88" s="55"/>
      <c r="F88" s="96">
        <v>28.627279999999999</v>
      </c>
      <c r="G88" s="96">
        <v>32.456625000000003</v>
      </c>
      <c r="H88" s="96">
        <v>0.94315780000000005</v>
      </c>
      <c r="I88" s="60">
        <v>0.96952742000000003</v>
      </c>
      <c r="J88" s="60">
        <v>8.2280560000000003E-2</v>
      </c>
      <c r="K88" s="61"/>
      <c r="L88" s="257"/>
      <c r="M88" s="257"/>
      <c r="N88" s="55"/>
      <c r="O88" s="26"/>
      <c r="P88" s="55"/>
      <c r="Q88" s="26"/>
      <c r="R88" s="131"/>
      <c r="S88" s="213"/>
      <c r="T88" s="293" t="s">
        <v>81</v>
      </c>
      <c r="U88" s="25" t="s">
        <v>32</v>
      </c>
      <c r="V88" s="39"/>
      <c r="W88" s="55"/>
      <c r="X88" s="96">
        <v>28.705568</v>
      </c>
      <c r="Y88" s="96">
        <v>32.972698000000001</v>
      </c>
      <c r="Z88" s="96">
        <v>0.94321328999999998</v>
      </c>
      <c r="AA88" s="60">
        <v>0.96873929000000003</v>
      </c>
      <c r="AB88" s="60">
        <v>7.5176044999999997E-2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3" t="s">
        <v>81</v>
      </c>
      <c r="AM88" s="119">
        <f t="shared" si="4"/>
        <v>7.8288000000000579E-2</v>
      </c>
      <c r="AN88" s="95">
        <f t="shared" si="5"/>
        <v>0.51607299999999867</v>
      </c>
      <c r="AO88" s="95">
        <f t="shared" si="6"/>
        <v>5.5489999999935868E-5</v>
      </c>
      <c r="AP88" s="95">
        <f t="shared" si="7"/>
        <v>-7.88129999999998E-4</v>
      </c>
      <c r="AQ88" s="120">
        <f t="shared" si="8"/>
        <v>-7.1045150000000057E-3</v>
      </c>
      <c r="AR88" s="37"/>
      <c r="AS88" s="233"/>
      <c r="AT88" s="37"/>
    </row>
    <row r="89" spans="2:52" ht="13.5" customHeight="1" x14ac:dyDescent="0.15">
      <c r="B89" s="294"/>
      <c r="C89" s="27" t="s">
        <v>33</v>
      </c>
      <c r="D89" s="186"/>
      <c r="E89" s="56"/>
      <c r="F89" s="187">
        <v>32.585616999999999</v>
      </c>
      <c r="G89" s="187">
        <v>36.244964000000003</v>
      </c>
      <c r="H89" s="187">
        <v>0.97629085000000004</v>
      </c>
      <c r="I89" s="62">
        <v>0.98487570000000002</v>
      </c>
      <c r="J89" s="62">
        <v>4.1041326000000003E-2</v>
      </c>
      <c r="K89" s="188"/>
      <c r="L89" s="258"/>
      <c r="M89" s="258"/>
      <c r="N89" s="56"/>
      <c r="O89" s="28"/>
      <c r="P89" s="56"/>
      <c r="Q89" s="28"/>
      <c r="R89" s="132"/>
      <c r="S89" s="213"/>
      <c r="T89" s="294"/>
      <c r="U89" s="27" t="s">
        <v>33</v>
      </c>
      <c r="V89" s="186"/>
      <c r="W89" s="56"/>
      <c r="X89" s="187">
        <v>33.252313000000001</v>
      </c>
      <c r="Y89" s="187">
        <v>36.967416</v>
      </c>
      <c r="Z89" s="187">
        <v>0.97643394999999999</v>
      </c>
      <c r="AA89" s="62">
        <v>0.98505399000000005</v>
      </c>
      <c r="AB89" s="62">
        <v>3.6101759999999997E-2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4"/>
      <c r="AM89" s="86">
        <f t="shared" si="4"/>
        <v>0.66669600000000173</v>
      </c>
      <c r="AN89" s="121">
        <f t="shared" si="5"/>
        <v>0.72245199999999699</v>
      </c>
      <c r="AO89" s="121">
        <f t="shared" si="6"/>
        <v>1.430999999999516E-4</v>
      </c>
      <c r="AP89" s="121">
        <f t="shared" si="7"/>
        <v>1.7829000000002537E-4</v>
      </c>
      <c r="AQ89" s="87">
        <f t="shared" si="8"/>
        <v>-4.9395660000000063E-3</v>
      </c>
      <c r="AR89" s="37"/>
      <c r="AS89" s="233"/>
      <c r="AT89" s="37"/>
    </row>
    <row r="90" spans="2:52" ht="13.5" customHeight="1" x14ac:dyDescent="0.15">
      <c r="B90" s="294"/>
      <c r="C90" s="27" t="s">
        <v>34</v>
      </c>
      <c r="D90" s="186"/>
      <c r="E90" s="56"/>
      <c r="F90" s="187">
        <v>37.133878000000003</v>
      </c>
      <c r="G90" s="187">
        <v>41.016953000000001</v>
      </c>
      <c r="H90" s="187">
        <v>0.99087091000000005</v>
      </c>
      <c r="I90" s="62">
        <v>0.99378385999999996</v>
      </c>
      <c r="J90" s="62">
        <v>1.9736311999999999E-2</v>
      </c>
      <c r="K90" s="188"/>
      <c r="L90" s="258"/>
      <c r="M90" s="258"/>
      <c r="N90" s="56"/>
      <c r="O90" s="28"/>
      <c r="P90" s="56"/>
      <c r="Q90" s="28"/>
      <c r="R90" s="132"/>
      <c r="S90" s="213"/>
      <c r="T90" s="294"/>
      <c r="U90" s="27" t="s">
        <v>34</v>
      </c>
      <c r="V90" s="186"/>
      <c r="W90" s="56"/>
      <c r="X90" s="187">
        <v>38.867603000000003</v>
      </c>
      <c r="Y90" s="187">
        <v>42.185381</v>
      </c>
      <c r="Z90" s="187">
        <v>0.99116055000000003</v>
      </c>
      <c r="AA90" s="62">
        <v>0.99417054999999999</v>
      </c>
      <c r="AB90" s="62">
        <v>1.47810895E-2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4"/>
      <c r="AM90" s="86">
        <f t="shared" si="4"/>
        <v>1.7337249999999997</v>
      </c>
      <c r="AN90" s="121">
        <f t="shared" si="5"/>
        <v>1.1684279999999987</v>
      </c>
      <c r="AO90" s="121">
        <f t="shared" si="6"/>
        <v>2.8963999999997991E-4</v>
      </c>
      <c r="AP90" s="121">
        <f t="shared" si="7"/>
        <v>3.8669000000002285E-4</v>
      </c>
      <c r="AQ90" s="87">
        <f t="shared" si="8"/>
        <v>-4.9552224999999984E-3</v>
      </c>
      <c r="AR90" s="37"/>
      <c r="AS90" s="233"/>
      <c r="AT90" s="37"/>
    </row>
    <row r="91" spans="2:52" ht="13.5" customHeight="1" x14ac:dyDescent="0.15">
      <c r="B91" s="294"/>
      <c r="C91" s="27" t="s">
        <v>36</v>
      </c>
      <c r="D91" s="186"/>
      <c r="E91" s="56"/>
      <c r="F91" s="187">
        <v>39.985332</v>
      </c>
      <c r="G91" s="187">
        <v>44.185561</v>
      </c>
      <c r="H91" s="187">
        <v>0.99503067999999995</v>
      </c>
      <c r="I91" s="62">
        <v>0.99659562000000002</v>
      </c>
      <c r="J91" s="62">
        <v>1.0364574999999999E-2</v>
      </c>
      <c r="K91" s="188"/>
      <c r="L91" s="258"/>
      <c r="M91" s="258"/>
      <c r="N91" s="56"/>
      <c r="O91" s="28"/>
      <c r="P91" s="56"/>
      <c r="Q91" s="28"/>
      <c r="R91" s="132"/>
      <c r="S91" s="213"/>
      <c r="T91" s="294"/>
      <c r="U91" s="27" t="s">
        <v>36</v>
      </c>
      <c r="V91" s="186"/>
      <c r="W91" s="56"/>
      <c r="X91" s="187">
        <v>43.554597999999999</v>
      </c>
      <c r="Y91" s="187">
        <v>46.496381999999997</v>
      </c>
      <c r="Z91" s="187">
        <v>0.99534602000000005</v>
      </c>
      <c r="AA91" s="62">
        <v>0.99712694000000002</v>
      </c>
      <c r="AB91" s="62">
        <v>6.4471466000000002E-3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4"/>
      <c r="AM91" s="86">
        <f t="shared" si="4"/>
        <v>3.5692659999999989</v>
      </c>
      <c r="AN91" s="121">
        <f t="shared" si="5"/>
        <v>2.3108209999999971</v>
      </c>
      <c r="AO91" s="121">
        <f t="shared" si="6"/>
        <v>3.1534000000010831E-4</v>
      </c>
      <c r="AP91" s="121">
        <f t="shared" si="7"/>
        <v>5.3132000000000179E-4</v>
      </c>
      <c r="AQ91" s="87">
        <f t="shared" si="8"/>
        <v>-3.917428399999999E-3</v>
      </c>
      <c r="AR91" s="37"/>
      <c r="AS91" s="233"/>
      <c r="AT91" s="37"/>
    </row>
    <row r="92" spans="2:52" ht="13.5" customHeight="1" thickBot="1" x14ac:dyDescent="0.2">
      <c r="B92" s="295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95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5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93" t="s">
        <v>82</v>
      </c>
      <c r="C93" s="25" t="s">
        <v>32</v>
      </c>
      <c r="D93" s="39"/>
      <c r="E93" s="55"/>
      <c r="F93" s="96">
        <v>28.951657999999998</v>
      </c>
      <c r="G93" s="96">
        <v>32.767994000000002</v>
      </c>
      <c r="H93" s="96">
        <v>0.94579371000000001</v>
      </c>
      <c r="I93" s="60">
        <v>0.96857342000000002</v>
      </c>
      <c r="J93" s="60">
        <v>7.4081079999999994E-2</v>
      </c>
      <c r="K93" s="61"/>
      <c r="L93" s="257"/>
      <c r="M93" s="257"/>
      <c r="N93" s="55"/>
      <c r="O93" s="26"/>
      <c r="P93" s="55"/>
      <c r="Q93" s="26"/>
      <c r="R93" s="131"/>
      <c r="S93" s="213"/>
      <c r="T93" s="293" t="s">
        <v>82</v>
      </c>
      <c r="U93" s="25" t="s">
        <v>32</v>
      </c>
      <c r="V93" s="39"/>
      <c r="W93" s="55"/>
      <c r="X93" s="96">
        <v>28.940981000000001</v>
      </c>
      <c r="Y93" s="96">
        <v>32.746878000000002</v>
      </c>
      <c r="Z93" s="96">
        <v>0.94611785999999998</v>
      </c>
      <c r="AA93" s="60">
        <v>0.96896925</v>
      </c>
      <c r="AB93" s="60">
        <v>7.3635234999999993E-2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3" t="s">
        <v>82</v>
      </c>
      <c r="AM93" s="119">
        <f t="shared" si="4"/>
        <v>-1.0676999999997605E-2</v>
      </c>
      <c r="AN93" s="95">
        <f t="shared" si="5"/>
        <v>-2.1115999999999246E-2</v>
      </c>
      <c r="AO93" s="95">
        <f t="shared" si="6"/>
        <v>3.2414999999996752E-4</v>
      </c>
      <c r="AP93" s="95">
        <f t="shared" si="7"/>
        <v>3.9582999999998592E-4</v>
      </c>
      <c r="AQ93" s="120">
        <f t="shared" si="8"/>
        <v>-4.4584500000000027E-4</v>
      </c>
      <c r="AR93" s="37"/>
      <c r="AS93" s="233"/>
      <c r="AT93" s="37"/>
    </row>
    <row r="94" spans="2:52" ht="13.5" customHeight="1" x14ac:dyDescent="0.15">
      <c r="B94" s="294"/>
      <c r="C94" s="27" t="s">
        <v>33</v>
      </c>
      <c r="D94" s="186"/>
      <c r="E94" s="56"/>
      <c r="F94" s="187">
        <v>33.584614999999999</v>
      </c>
      <c r="G94" s="187">
        <v>37.101287999999997</v>
      </c>
      <c r="H94" s="187">
        <v>0.9762364</v>
      </c>
      <c r="I94" s="62">
        <v>0.98482837000000001</v>
      </c>
      <c r="J94" s="62">
        <v>3.7734910000000003E-2</v>
      </c>
      <c r="K94" s="188"/>
      <c r="L94" s="258"/>
      <c r="M94" s="258"/>
      <c r="N94" s="56"/>
      <c r="O94" s="28"/>
      <c r="P94" s="56"/>
      <c r="Q94" s="28"/>
      <c r="R94" s="132"/>
      <c r="S94" s="213"/>
      <c r="T94" s="294"/>
      <c r="U94" s="27" t="s">
        <v>33</v>
      </c>
      <c r="V94" s="186"/>
      <c r="W94" s="56"/>
      <c r="X94" s="187">
        <v>33.666885999999998</v>
      </c>
      <c r="Y94" s="187">
        <v>37.122445999999997</v>
      </c>
      <c r="Z94" s="187">
        <v>0.97657287999999998</v>
      </c>
      <c r="AA94" s="62">
        <v>0.98493229999999998</v>
      </c>
      <c r="AB94" s="62">
        <v>3.7123299999999998E-2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4"/>
      <c r="AM94" s="86">
        <f t="shared" si="4"/>
        <v>8.2270999999998651E-2</v>
      </c>
      <c r="AN94" s="121">
        <f t="shared" si="5"/>
        <v>2.1157999999999788E-2</v>
      </c>
      <c r="AO94" s="121">
        <f t="shared" si="6"/>
        <v>3.3647999999997236E-4</v>
      </c>
      <c r="AP94" s="121">
        <f t="shared" si="7"/>
        <v>1.0392999999997432E-4</v>
      </c>
      <c r="AQ94" s="87">
        <f t="shared" si="8"/>
        <v>-6.1161000000000548E-4</v>
      </c>
      <c r="AR94" s="37"/>
      <c r="AS94" s="233"/>
      <c r="AT94" s="37"/>
    </row>
    <row r="95" spans="2:52" ht="13.5" customHeight="1" x14ac:dyDescent="0.15">
      <c r="B95" s="294"/>
      <c r="C95" s="27" t="s">
        <v>34</v>
      </c>
      <c r="D95" s="186"/>
      <c r="E95" s="56"/>
      <c r="F95" s="187">
        <v>38.514373999999997</v>
      </c>
      <c r="G95" s="187">
        <v>41.950479999999999</v>
      </c>
      <c r="H95" s="187">
        <v>0.99073789000000001</v>
      </c>
      <c r="I95" s="62">
        <v>0.99363272999999996</v>
      </c>
      <c r="J95" s="62">
        <v>1.5260355999999999E-2</v>
      </c>
      <c r="K95" s="188"/>
      <c r="L95" s="258"/>
      <c r="M95" s="258"/>
      <c r="N95" s="56"/>
      <c r="O95" s="28"/>
      <c r="P95" s="56"/>
      <c r="Q95" s="28"/>
      <c r="R95" s="132"/>
      <c r="S95" s="213"/>
      <c r="T95" s="294"/>
      <c r="U95" s="27" t="s">
        <v>34</v>
      </c>
      <c r="V95" s="186"/>
      <c r="W95" s="56"/>
      <c r="X95" s="187">
        <v>38.809525000000001</v>
      </c>
      <c r="Y95" s="187">
        <v>42.186579999999999</v>
      </c>
      <c r="Z95" s="187">
        <v>0.99095770000000005</v>
      </c>
      <c r="AA95" s="62">
        <v>0.99381441000000004</v>
      </c>
      <c r="AB95" s="62">
        <v>1.3968283E-2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4"/>
      <c r="AM95" s="86">
        <f t="shared" si="4"/>
        <v>0.29515100000000416</v>
      </c>
      <c r="AN95" s="121">
        <f t="shared" si="5"/>
        <v>0.23610000000000042</v>
      </c>
      <c r="AO95" s="121">
        <f t="shared" si="6"/>
        <v>2.1981000000004247E-4</v>
      </c>
      <c r="AP95" s="121">
        <f t="shared" si="7"/>
        <v>1.8168000000007289E-4</v>
      </c>
      <c r="AQ95" s="87">
        <f t="shared" si="8"/>
        <v>-1.2920729999999995E-3</v>
      </c>
      <c r="AR95" s="37"/>
      <c r="AS95" s="233"/>
      <c r="AT95" s="37"/>
    </row>
    <row r="96" spans="2:52" ht="13.5" customHeight="1" x14ac:dyDescent="0.15">
      <c r="B96" s="294"/>
      <c r="C96" s="27" t="s">
        <v>36</v>
      </c>
      <c r="D96" s="186"/>
      <c r="E96" s="56"/>
      <c r="F96" s="187">
        <v>43.050130000000003</v>
      </c>
      <c r="G96" s="187">
        <v>46.308038000000003</v>
      </c>
      <c r="H96" s="187">
        <v>0.99517635000000004</v>
      </c>
      <c r="I96" s="62">
        <v>0.99702022999999995</v>
      </c>
      <c r="J96" s="62">
        <v>6.7973062000000004E-3</v>
      </c>
      <c r="K96" s="188"/>
      <c r="L96" s="258"/>
      <c r="M96" s="258"/>
      <c r="N96" s="56"/>
      <c r="O96" s="28"/>
      <c r="P96" s="56"/>
      <c r="Q96" s="28"/>
      <c r="R96" s="132"/>
      <c r="S96" s="213"/>
      <c r="T96" s="294"/>
      <c r="U96" s="27" t="s">
        <v>36</v>
      </c>
      <c r="V96" s="186"/>
      <c r="W96" s="56"/>
      <c r="X96" s="187">
        <v>43.914312000000002</v>
      </c>
      <c r="Y96" s="187">
        <v>46.947366000000002</v>
      </c>
      <c r="Z96" s="187">
        <v>0.99535551</v>
      </c>
      <c r="AA96" s="62">
        <v>0.99722155999999995</v>
      </c>
      <c r="AB96" s="62">
        <v>6.1086990000000004E-3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4"/>
      <c r="AM96" s="86">
        <f t="shared" si="4"/>
        <v>0.86418199999999956</v>
      </c>
      <c r="AN96" s="121">
        <f t="shared" si="5"/>
        <v>0.63932799999999901</v>
      </c>
      <c r="AO96" s="121">
        <f t="shared" si="6"/>
        <v>1.7915999999995602E-4</v>
      </c>
      <c r="AP96" s="121">
        <f t="shared" si="7"/>
        <v>2.0132999999999956E-4</v>
      </c>
      <c r="AQ96" s="87">
        <f t="shared" si="8"/>
        <v>-6.886072E-4</v>
      </c>
      <c r="AR96" s="37"/>
      <c r="AS96" s="233"/>
      <c r="AT96" s="37"/>
    </row>
    <row r="97" spans="2:46" ht="13.5" customHeight="1" thickBot="1" x14ac:dyDescent="0.2">
      <c r="B97" s="295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95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5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93" t="s">
        <v>83</v>
      </c>
      <c r="C98" s="25" t="s">
        <v>32</v>
      </c>
      <c r="D98" s="39"/>
      <c r="E98" s="55"/>
      <c r="F98" s="96">
        <v>28.444732999999999</v>
      </c>
      <c r="G98" s="96">
        <v>32.254966000000003</v>
      </c>
      <c r="H98" s="96">
        <v>0.94562310000000005</v>
      </c>
      <c r="I98" s="60">
        <v>0.96811544000000005</v>
      </c>
      <c r="J98" s="60">
        <v>6.9932820000000007E-2</v>
      </c>
      <c r="K98" s="61"/>
      <c r="L98" s="257"/>
      <c r="M98" s="257"/>
      <c r="N98" s="55"/>
      <c r="O98" s="26"/>
      <c r="P98" s="55"/>
      <c r="Q98" s="26"/>
      <c r="R98" s="131"/>
      <c r="S98" s="213"/>
      <c r="T98" s="293" t="s">
        <v>83</v>
      </c>
      <c r="U98" s="25" t="s">
        <v>32</v>
      </c>
      <c r="V98" s="39"/>
      <c r="W98" s="55"/>
      <c r="X98" s="96">
        <v>28.530982000000002</v>
      </c>
      <c r="Y98" s="96">
        <v>32.375520999999999</v>
      </c>
      <c r="Z98" s="96">
        <v>0.94581375999999995</v>
      </c>
      <c r="AA98" s="60">
        <v>0.96849035000000006</v>
      </c>
      <c r="AB98" s="60">
        <v>6.6158599999999998E-2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3" t="s">
        <v>83</v>
      </c>
      <c r="AM98" s="119">
        <f t="shared" si="14"/>
        <v>8.6249000000002241E-2</v>
      </c>
      <c r="AN98" s="95">
        <f t="shared" si="15"/>
        <v>0.12055499999999597</v>
      </c>
      <c r="AO98" s="95">
        <f t="shared" si="16"/>
        <v>1.9065999999989813E-4</v>
      </c>
      <c r="AP98" s="95">
        <f t="shared" si="17"/>
        <v>3.7491000000000607E-4</v>
      </c>
      <c r="AQ98" s="120">
        <f t="shared" si="18"/>
        <v>-3.7742200000000087E-3</v>
      </c>
      <c r="AR98" s="37"/>
      <c r="AS98" s="233"/>
      <c r="AT98" s="37"/>
    </row>
    <row r="99" spans="2:46" ht="13.5" customHeight="1" x14ac:dyDescent="0.15">
      <c r="B99" s="294"/>
      <c r="C99" s="27" t="s">
        <v>33</v>
      </c>
      <c r="D99" s="186"/>
      <c r="E99" s="56"/>
      <c r="F99" s="187">
        <v>33.143005000000002</v>
      </c>
      <c r="G99" s="187">
        <v>36.619062</v>
      </c>
      <c r="H99" s="187">
        <v>0.97657066000000003</v>
      </c>
      <c r="I99" s="62">
        <v>0.98563014000000004</v>
      </c>
      <c r="J99" s="62">
        <v>3.1577300000000003E-2</v>
      </c>
      <c r="K99" s="188"/>
      <c r="L99" s="258"/>
      <c r="M99" s="258"/>
      <c r="N99" s="56"/>
      <c r="O99" s="28"/>
      <c r="P99" s="56"/>
      <c r="Q99" s="28"/>
      <c r="R99" s="132"/>
      <c r="S99" s="213"/>
      <c r="T99" s="294"/>
      <c r="U99" s="27" t="s">
        <v>33</v>
      </c>
      <c r="V99" s="186"/>
      <c r="W99" s="56"/>
      <c r="X99" s="187">
        <v>33.674042999999998</v>
      </c>
      <c r="Y99" s="187">
        <v>36.889643</v>
      </c>
      <c r="Z99" s="187">
        <v>0.976858</v>
      </c>
      <c r="AA99" s="62">
        <v>0.98589484000000005</v>
      </c>
      <c r="AB99" s="62">
        <v>2.8240614000000001E-2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4"/>
      <c r="AM99" s="86">
        <f t="shared" si="14"/>
        <v>0.53103799999999524</v>
      </c>
      <c r="AN99" s="121">
        <f t="shared" si="15"/>
        <v>0.27058099999999996</v>
      </c>
      <c r="AO99" s="121">
        <f t="shared" si="16"/>
        <v>2.8733999999996929E-4</v>
      </c>
      <c r="AP99" s="121">
        <f t="shared" si="17"/>
        <v>2.647000000000066E-4</v>
      </c>
      <c r="AQ99" s="87">
        <f t="shared" si="18"/>
        <v>-3.3366860000000019E-3</v>
      </c>
      <c r="AR99" s="37"/>
      <c r="AS99" s="233"/>
      <c r="AT99" s="37"/>
    </row>
    <row r="100" spans="2:46" ht="13.5" customHeight="1" x14ac:dyDescent="0.15">
      <c r="B100" s="294"/>
      <c r="C100" s="27" t="s">
        <v>34</v>
      </c>
      <c r="D100" s="186"/>
      <c r="E100" s="56"/>
      <c r="F100" s="187">
        <v>37.667667000000002</v>
      </c>
      <c r="G100" s="187">
        <v>41.343699999999998</v>
      </c>
      <c r="H100" s="187">
        <v>0.99076428000000005</v>
      </c>
      <c r="I100" s="62">
        <v>0.99376112000000005</v>
      </c>
      <c r="J100" s="62">
        <v>1.4715084E-2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94"/>
      <c r="U100" s="27" t="s">
        <v>34</v>
      </c>
      <c r="V100" s="186"/>
      <c r="W100" s="56"/>
      <c r="X100" s="187">
        <v>38.867316000000002</v>
      </c>
      <c r="Y100" s="187">
        <v>42.071356000000002</v>
      </c>
      <c r="Z100" s="187">
        <v>0.99098010999999997</v>
      </c>
      <c r="AA100" s="62">
        <v>0.99414270000000005</v>
      </c>
      <c r="AB100" s="62">
        <v>1.1094072999999999E-2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4"/>
      <c r="AM100" s="86">
        <f t="shared" si="14"/>
        <v>1.1996490000000009</v>
      </c>
      <c r="AN100" s="121">
        <f t="shared" si="15"/>
        <v>0.72765600000000319</v>
      </c>
      <c r="AO100" s="121">
        <f t="shared" si="16"/>
        <v>2.1582999999991692E-4</v>
      </c>
      <c r="AP100" s="121">
        <f t="shared" si="17"/>
        <v>3.8157999999999248E-4</v>
      </c>
      <c r="AQ100" s="87">
        <f t="shared" si="18"/>
        <v>-3.6210110000000004E-3</v>
      </c>
      <c r="AR100" s="37"/>
      <c r="AS100" s="233"/>
      <c r="AT100" s="37"/>
    </row>
    <row r="101" spans="2:46" ht="13.5" customHeight="1" x14ac:dyDescent="0.15">
      <c r="B101" s="294"/>
      <c r="C101" s="27" t="s">
        <v>36</v>
      </c>
      <c r="D101" s="186"/>
      <c r="E101" s="56"/>
      <c r="F101" s="187">
        <v>40.575473000000002</v>
      </c>
      <c r="G101" s="187">
        <v>44.427885000000003</v>
      </c>
      <c r="H101" s="187">
        <v>0.99500677000000004</v>
      </c>
      <c r="I101" s="62">
        <v>0.99660797000000001</v>
      </c>
      <c r="J101" s="62">
        <v>8.0806639999999996E-3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94"/>
      <c r="U101" s="27" t="s">
        <v>36</v>
      </c>
      <c r="V101" s="186"/>
      <c r="W101" s="56"/>
      <c r="X101" s="187">
        <v>42.894182000000001</v>
      </c>
      <c r="Y101" s="187">
        <v>45.790120999999999</v>
      </c>
      <c r="Z101" s="187">
        <v>0.99522027000000002</v>
      </c>
      <c r="AA101" s="62">
        <v>0.99700602999999999</v>
      </c>
      <c r="AB101" s="62">
        <v>5.0735190000000003E-3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4"/>
      <c r="AM101" s="86">
        <f t="shared" si="14"/>
        <v>2.3187089999999984</v>
      </c>
      <c r="AN101" s="121">
        <f t="shared" si="15"/>
        <v>1.3622359999999958</v>
      </c>
      <c r="AO101" s="121">
        <f t="shared" si="16"/>
        <v>2.134999999999776E-4</v>
      </c>
      <c r="AP101" s="121">
        <f t="shared" si="17"/>
        <v>3.9805999999997788E-4</v>
      </c>
      <c r="AQ101" s="87">
        <f t="shared" si="18"/>
        <v>-3.0071449999999993E-3</v>
      </c>
      <c r="AR101" s="37"/>
      <c r="AS101" s="233"/>
      <c r="AT101" s="37"/>
    </row>
    <row r="102" spans="2:46" ht="13.5" customHeight="1" thickBot="1" x14ac:dyDescent="0.2">
      <c r="B102" s="295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95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5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93" t="s">
        <v>84</v>
      </c>
      <c r="C103" s="25" t="s">
        <v>32</v>
      </c>
      <c r="D103" s="39"/>
      <c r="E103" s="55"/>
      <c r="F103" s="96">
        <v>27.286701999999998</v>
      </c>
      <c r="G103" s="96">
        <v>31.165144000000002</v>
      </c>
      <c r="H103" s="96">
        <v>0.93553474999999997</v>
      </c>
      <c r="I103" s="60">
        <v>0.96303424000000004</v>
      </c>
      <c r="J103" s="60">
        <v>7.939773E-2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93" t="s">
        <v>84</v>
      </c>
      <c r="U103" s="25" t="s">
        <v>32</v>
      </c>
      <c r="V103" s="39"/>
      <c r="W103" s="55"/>
      <c r="X103" s="96">
        <v>28.052993000000001</v>
      </c>
      <c r="Y103" s="96">
        <v>31.969642</v>
      </c>
      <c r="Z103" s="96">
        <v>0.93582436999999996</v>
      </c>
      <c r="AA103" s="60">
        <v>0.96368664999999998</v>
      </c>
      <c r="AB103" s="60">
        <v>6.6469490000000006E-2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3" t="s">
        <v>84</v>
      </c>
      <c r="AM103" s="119">
        <f t="shared" si="14"/>
        <v>0.7662910000000025</v>
      </c>
      <c r="AN103" s="95">
        <f t="shared" si="15"/>
        <v>0.80449799999999883</v>
      </c>
      <c r="AO103" s="95">
        <f t="shared" si="16"/>
        <v>2.8961999999999044E-4</v>
      </c>
      <c r="AP103" s="95">
        <f t="shared" si="17"/>
        <v>6.5240999999993665E-4</v>
      </c>
      <c r="AQ103" s="120">
        <f t="shared" si="18"/>
        <v>-1.2928239999999994E-2</v>
      </c>
      <c r="AR103" s="37"/>
      <c r="AS103" s="233"/>
      <c r="AT103" s="37"/>
    </row>
    <row r="104" spans="2:46" ht="13.5" customHeight="1" x14ac:dyDescent="0.15">
      <c r="B104" s="294"/>
      <c r="C104" s="27" t="s">
        <v>33</v>
      </c>
      <c r="D104" s="186"/>
      <c r="E104" s="56"/>
      <c r="F104" s="187">
        <v>31.449501999999999</v>
      </c>
      <c r="G104" s="187">
        <v>35.260125000000002</v>
      </c>
      <c r="H104" s="187">
        <v>0.97137490000000004</v>
      </c>
      <c r="I104" s="62">
        <v>0.98285528</v>
      </c>
      <c r="J104" s="62">
        <v>4.4372447000000002E-2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94"/>
      <c r="U104" s="27" t="s">
        <v>33</v>
      </c>
      <c r="V104" s="186"/>
      <c r="W104" s="56"/>
      <c r="X104" s="187">
        <v>33.152959000000003</v>
      </c>
      <c r="Y104" s="187">
        <v>36.398009999999999</v>
      </c>
      <c r="Z104" s="187">
        <v>0.97193423000000001</v>
      </c>
      <c r="AA104" s="62">
        <v>0.98341358000000001</v>
      </c>
      <c r="AB104" s="62">
        <v>3.0983908000000001E-2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4"/>
      <c r="AM104" s="86">
        <f t="shared" si="14"/>
        <v>1.7034570000000038</v>
      </c>
      <c r="AN104" s="121">
        <f t="shared" si="15"/>
        <v>1.1378849999999971</v>
      </c>
      <c r="AO104" s="121">
        <f t="shared" si="16"/>
        <v>5.5932999999996902E-4</v>
      </c>
      <c r="AP104" s="121">
        <f t="shared" si="17"/>
        <v>5.5830000000001156E-4</v>
      </c>
      <c r="AQ104" s="87">
        <f t="shared" si="18"/>
        <v>-1.3388539000000001E-2</v>
      </c>
      <c r="AR104" s="37"/>
      <c r="AS104" s="233"/>
      <c r="AT104" s="37"/>
    </row>
    <row r="105" spans="2:46" ht="13.5" customHeight="1" x14ac:dyDescent="0.15">
      <c r="B105" s="294"/>
      <c r="C105" s="27" t="s">
        <v>34</v>
      </c>
      <c r="D105" s="186"/>
      <c r="E105" s="56"/>
      <c r="F105" s="187">
        <v>35.109926000000002</v>
      </c>
      <c r="G105" s="187">
        <v>39.404114999999997</v>
      </c>
      <c r="H105" s="187">
        <v>0.98867375999999996</v>
      </c>
      <c r="I105" s="62">
        <v>0.99242359000000002</v>
      </c>
      <c r="J105" s="62">
        <v>2.3629094999999999E-2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94"/>
      <c r="U105" s="27" t="s">
        <v>34</v>
      </c>
      <c r="V105" s="186"/>
      <c r="W105" s="56"/>
      <c r="X105" s="187">
        <v>38.327249000000002</v>
      </c>
      <c r="Y105" s="187">
        <v>41.531871000000002</v>
      </c>
      <c r="Z105" s="187">
        <v>0.98919754999999998</v>
      </c>
      <c r="AA105" s="62">
        <v>0.99303671999999998</v>
      </c>
      <c r="AB105" s="62">
        <v>1.1942645999999999E-2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4"/>
      <c r="AM105" s="86">
        <f t="shared" si="14"/>
        <v>3.2173230000000004</v>
      </c>
      <c r="AN105" s="121">
        <f t="shared" si="15"/>
        <v>2.1277560000000051</v>
      </c>
      <c r="AO105" s="121">
        <f t="shared" si="16"/>
        <v>5.2379000000002396E-4</v>
      </c>
      <c r="AP105" s="121">
        <f t="shared" si="17"/>
        <v>6.1312999999996176E-4</v>
      </c>
      <c r="AQ105" s="87">
        <f t="shared" si="18"/>
        <v>-1.1686449E-2</v>
      </c>
      <c r="AR105" s="37"/>
      <c r="AS105" s="233"/>
      <c r="AT105" s="37"/>
    </row>
    <row r="106" spans="2:46" ht="13.5" customHeight="1" x14ac:dyDescent="0.15">
      <c r="B106" s="294"/>
      <c r="C106" s="27" t="s">
        <v>36</v>
      </c>
      <c r="D106" s="186"/>
      <c r="E106" s="56"/>
      <c r="F106" s="187">
        <v>37.379041999999998</v>
      </c>
      <c r="G106" s="187">
        <v>41.785266999999997</v>
      </c>
      <c r="H106" s="187">
        <v>0.99406304999999995</v>
      </c>
      <c r="I106" s="62">
        <v>0.99586523999999998</v>
      </c>
      <c r="J106" s="62">
        <v>1.4811695E-2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94"/>
      <c r="U106" s="27" t="s">
        <v>36</v>
      </c>
      <c r="V106" s="186"/>
      <c r="W106" s="56"/>
      <c r="X106" s="187">
        <v>42.317152</v>
      </c>
      <c r="Y106" s="187">
        <v>45.342376999999999</v>
      </c>
      <c r="Z106" s="187">
        <v>0.99460271</v>
      </c>
      <c r="AA106" s="62">
        <v>0.99657514999999997</v>
      </c>
      <c r="AB106" s="62">
        <v>5.0234069999999997E-3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4"/>
      <c r="AM106" s="86">
        <f t="shared" si="14"/>
        <v>4.9381100000000018</v>
      </c>
      <c r="AN106" s="121">
        <f t="shared" si="15"/>
        <v>3.5571100000000015</v>
      </c>
      <c r="AO106" s="121">
        <f t="shared" si="16"/>
        <v>5.3966000000005288E-4</v>
      </c>
      <c r="AP106" s="121">
        <f t="shared" si="17"/>
        <v>7.0990999999998028E-4</v>
      </c>
      <c r="AQ106" s="87">
        <f t="shared" si="18"/>
        <v>-9.7882879999999992E-3</v>
      </c>
      <c r="AR106" s="37"/>
      <c r="AS106" s="233"/>
      <c r="AT106" s="37"/>
    </row>
    <row r="107" spans="2:46" ht="13.5" customHeight="1" thickBot="1" x14ac:dyDescent="0.2">
      <c r="B107" s="295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95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5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93" t="s">
        <v>85</v>
      </c>
      <c r="C108" s="25" t="s">
        <v>32</v>
      </c>
      <c r="D108" s="39"/>
      <c r="E108" s="55"/>
      <c r="F108" s="96">
        <v>27.747225</v>
      </c>
      <c r="G108" s="96">
        <v>31.754883</v>
      </c>
      <c r="H108" s="96">
        <v>0.93529032000000001</v>
      </c>
      <c r="I108" s="60">
        <v>0.96697938000000005</v>
      </c>
      <c r="J108" s="60">
        <v>7.270211E-2</v>
      </c>
      <c r="K108" s="61"/>
      <c r="L108" s="257"/>
      <c r="M108" s="257"/>
      <c r="N108" s="55"/>
      <c r="O108" s="26"/>
      <c r="P108" s="55"/>
      <c r="Q108" s="26"/>
      <c r="R108" s="131"/>
      <c r="S108" s="213"/>
      <c r="T108" s="293" t="s">
        <v>85</v>
      </c>
      <c r="U108" s="25" t="s">
        <v>32</v>
      </c>
      <c r="V108" s="39"/>
      <c r="W108" s="55"/>
      <c r="X108" s="96">
        <v>28.521018000000002</v>
      </c>
      <c r="Y108" s="96">
        <v>32.632499000000003</v>
      </c>
      <c r="Z108" s="96">
        <v>0.93540498999999999</v>
      </c>
      <c r="AA108" s="60">
        <v>0.96796760000000004</v>
      </c>
      <c r="AB108" s="60">
        <v>6.1945844E-2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3" t="s">
        <v>85</v>
      </c>
      <c r="AM108" s="119">
        <f t="shared" si="14"/>
        <v>0.77379300000000129</v>
      </c>
      <c r="AN108" s="95">
        <f t="shared" si="15"/>
        <v>0.87761600000000328</v>
      </c>
      <c r="AO108" s="95">
        <f t="shared" si="16"/>
        <v>1.146699999999834E-4</v>
      </c>
      <c r="AP108" s="95">
        <f t="shared" si="17"/>
        <v>9.8821999999998411E-4</v>
      </c>
      <c r="AQ108" s="120">
        <f t="shared" si="18"/>
        <v>-1.0756266E-2</v>
      </c>
      <c r="AR108" s="37"/>
      <c r="AS108" s="233"/>
      <c r="AT108" s="37"/>
    </row>
    <row r="109" spans="2:46" ht="13.5" customHeight="1" x14ac:dyDescent="0.15">
      <c r="B109" s="294"/>
      <c r="C109" s="27" t="s">
        <v>33</v>
      </c>
      <c r="D109" s="186"/>
      <c r="E109" s="56"/>
      <c r="F109" s="187">
        <v>31.528739000000002</v>
      </c>
      <c r="G109" s="187">
        <v>35.448141999999997</v>
      </c>
      <c r="H109" s="187">
        <v>0.97100348999999997</v>
      </c>
      <c r="I109" s="62">
        <v>0.98346769000000001</v>
      </c>
      <c r="J109" s="62">
        <v>3.8021716999999997E-2</v>
      </c>
      <c r="K109" s="188"/>
      <c r="L109" s="258"/>
      <c r="M109" s="258"/>
      <c r="N109" s="56"/>
      <c r="O109" s="28"/>
      <c r="P109" s="56"/>
      <c r="Q109" s="28"/>
      <c r="R109" s="132"/>
      <c r="S109" s="213"/>
      <c r="T109" s="294"/>
      <c r="U109" s="27" t="s">
        <v>33</v>
      </c>
      <c r="V109" s="186"/>
      <c r="W109" s="56"/>
      <c r="X109" s="187">
        <v>33.106954000000002</v>
      </c>
      <c r="Y109" s="187">
        <v>36.654313999999999</v>
      </c>
      <c r="Z109" s="187">
        <v>0.97126995999999999</v>
      </c>
      <c r="AA109" s="62">
        <v>0.98357592999999999</v>
      </c>
      <c r="AB109" s="62">
        <v>2.8529748000000001E-2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4"/>
      <c r="AM109" s="86">
        <f t="shared" si="14"/>
        <v>1.5782150000000001</v>
      </c>
      <c r="AN109" s="121">
        <f t="shared" si="15"/>
        <v>1.2061720000000022</v>
      </c>
      <c r="AO109" s="121">
        <f t="shared" si="16"/>
        <v>2.6647000000001864E-4</v>
      </c>
      <c r="AP109" s="121">
        <f t="shared" si="17"/>
        <v>1.0823999999998168E-4</v>
      </c>
      <c r="AQ109" s="87">
        <f t="shared" si="18"/>
        <v>-9.4919689999999959E-3</v>
      </c>
      <c r="AR109" s="37"/>
      <c r="AS109" s="233"/>
      <c r="AT109" s="37"/>
    </row>
    <row r="110" spans="2:46" ht="13.5" customHeight="1" x14ac:dyDescent="0.15">
      <c r="B110" s="294"/>
      <c r="C110" s="27" t="s">
        <v>34</v>
      </c>
      <c r="D110" s="186"/>
      <c r="E110" s="56"/>
      <c r="F110" s="187">
        <v>35.599198000000001</v>
      </c>
      <c r="G110" s="187">
        <v>39.848820000000003</v>
      </c>
      <c r="H110" s="187">
        <v>0.98898052000000003</v>
      </c>
      <c r="I110" s="62">
        <v>0.99275480999999999</v>
      </c>
      <c r="J110" s="62">
        <v>2.0356546999999999E-2</v>
      </c>
      <c r="K110" s="188"/>
      <c r="L110" s="258"/>
      <c r="M110" s="258"/>
      <c r="N110" s="56"/>
      <c r="O110" s="28"/>
      <c r="P110" s="56"/>
      <c r="Q110" s="28"/>
      <c r="R110" s="132"/>
      <c r="S110" s="213"/>
      <c r="T110" s="294"/>
      <c r="U110" s="27" t="s">
        <v>34</v>
      </c>
      <c r="V110" s="186"/>
      <c r="W110" s="56"/>
      <c r="X110" s="187">
        <v>38.659204000000003</v>
      </c>
      <c r="Y110" s="187">
        <v>41.941769999999998</v>
      </c>
      <c r="Z110" s="187">
        <v>0.98938214000000002</v>
      </c>
      <c r="AA110" s="62">
        <v>0.99327467999999997</v>
      </c>
      <c r="AB110" s="62">
        <v>1.1482473E-2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4"/>
      <c r="AM110" s="86">
        <f t="shared" si="14"/>
        <v>3.0600060000000013</v>
      </c>
      <c r="AN110" s="121">
        <f t="shared" si="15"/>
        <v>2.0929499999999948</v>
      </c>
      <c r="AO110" s="121">
        <f t="shared" si="16"/>
        <v>4.0161999999999143E-4</v>
      </c>
      <c r="AP110" s="121">
        <f t="shared" si="17"/>
        <v>5.1986999999997785E-4</v>
      </c>
      <c r="AQ110" s="87">
        <f t="shared" si="18"/>
        <v>-8.8740739999999992E-3</v>
      </c>
      <c r="AR110" s="37"/>
      <c r="AS110" s="233"/>
      <c r="AT110" s="37"/>
    </row>
    <row r="111" spans="2:46" ht="13.5" customHeight="1" x14ac:dyDescent="0.15">
      <c r="B111" s="294"/>
      <c r="C111" s="27" t="s">
        <v>36</v>
      </c>
      <c r="D111" s="186"/>
      <c r="E111" s="56"/>
      <c r="F111" s="187">
        <v>38.089284999999997</v>
      </c>
      <c r="G111" s="187">
        <v>42.489742999999997</v>
      </c>
      <c r="H111" s="187">
        <v>0.99430249000000004</v>
      </c>
      <c r="I111" s="62">
        <v>0.99591865999999996</v>
      </c>
      <c r="J111" s="62">
        <v>1.2541223000000001E-2</v>
      </c>
      <c r="K111" s="188"/>
      <c r="L111" s="258"/>
      <c r="M111" s="258"/>
      <c r="N111" s="56"/>
      <c r="O111" s="28"/>
      <c r="P111" s="56"/>
      <c r="Q111" s="28"/>
      <c r="R111" s="132"/>
      <c r="S111" s="213"/>
      <c r="T111" s="294"/>
      <c r="U111" s="27" t="s">
        <v>36</v>
      </c>
      <c r="V111" s="186"/>
      <c r="W111" s="56"/>
      <c r="X111" s="187">
        <v>43.072654999999997</v>
      </c>
      <c r="Y111" s="187">
        <v>46.127538000000001</v>
      </c>
      <c r="Z111" s="187">
        <v>0.99480809999999997</v>
      </c>
      <c r="AA111" s="62">
        <v>0.99664931000000001</v>
      </c>
      <c r="AB111" s="62">
        <v>5.1755480000000003E-3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4"/>
      <c r="AM111" s="86">
        <f t="shared" si="14"/>
        <v>4.9833700000000007</v>
      </c>
      <c r="AN111" s="121">
        <f t="shared" si="15"/>
        <v>3.6377950000000041</v>
      </c>
      <c r="AO111" s="121">
        <f t="shared" si="16"/>
        <v>5.0560999999993417E-4</v>
      </c>
      <c r="AP111" s="121">
        <f t="shared" si="17"/>
        <v>7.3065000000005487E-4</v>
      </c>
      <c r="AQ111" s="87">
        <f t="shared" si="18"/>
        <v>-7.3656750000000003E-3</v>
      </c>
      <c r="AR111" s="37"/>
      <c r="AS111" s="233"/>
      <c r="AT111" s="37"/>
    </row>
    <row r="112" spans="2:46" ht="13.5" customHeight="1" thickBot="1" x14ac:dyDescent="0.2">
      <c r="B112" s="295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95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5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93" t="s">
        <v>86</v>
      </c>
      <c r="C113" s="25" t="s">
        <v>32</v>
      </c>
      <c r="D113" s="39"/>
      <c r="E113" s="55"/>
      <c r="F113" s="96">
        <v>26.795119</v>
      </c>
      <c r="G113" s="96">
        <v>30.933826</v>
      </c>
      <c r="H113" s="96">
        <v>0.92428315999999999</v>
      </c>
      <c r="I113" s="60">
        <v>0.95364019</v>
      </c>
      <c r="J113" s="60">
        <v>6.9543670000000002E-2</v>
      </c>
      <c r="K113" s="61"/>
      <c r="L113" s="257"/>
      <c r="M113" s="257"/>
      <c r="N113" s="55"/>
      <c r="O113" s="26"/>
      <c r="P113" s="55"/>
      <c r="Q113" s="26"/>
      <c r="R113" s="131"/>
      <c r="S113" s="213"/>
      <c r="T113" s="293" t="s">
        <v>86</v>
      </c>
      <c r="U113" s="25" t="s">
        <v>32</v>
      </c>
      <c r="V113" s="39"/>
      <c r="W113" s="55"/>
      <c r="X113" s="96">
        <v>27.156791999999999</v>
      </c>
      <c r="Y113" s="96">
        <v>31.120728</v>
      </c>
      <c r="Z113" s="96">
        <v>0.92490404999999998</v>
      </c>
      <c r="AA113" s="60">
        <v>0.95360215000000004</v>
      </c>
      <c r="AB113" s="60">
        <v>6.8741010000000005E-2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3" t="s">
        <v>86</v>
      </c>
      <c r="AM113" s="119">
        <f t="shared" si="14"/>
        <v>0.36167299999999969</v>
      </c>
      <c r="AN113" s="95">
        <f t="shared" si="15"/>
        <v>0.1869019999999999</v>
      </c>
      <c r="AO113" s="95">
        <f t="shared" si="16"/>
        <v>6.2088999999998506E-4</v>
      </c>
      <c r="AP113" s="95">
        <f t="shared" si="17"/>
        <v>-3.8039999999961438E-5</v>
      </c>
      <c r="AQ113" s="120">
        <f t="shared" si="18"/>
        <v>-8.0265999999999671E-4</v>
      </c>
      <c r="AR113" s="37"/>
      <c r="AS113" s="233"/>
      <c r="AT113" s="37"/>
    </row>
    <row r="114" spans="2:46" ht="13.5" customHeight="1" x14ac:dyDescent="0.15">
      <c r="B114" s="294"/>
      <c r="C114" s="27" t="s">
        <v>33</v>
      </c>
      <c r="D114" s="186"/>
      <c r="E114" s="56"/>
      <c r="F114" s="187">
        <v>31.17774</v>
      </c>
      <c r="G114" s="187">
        <v>34.908425000000001</v>
      </c>
      <c r="H114" s="187">
        <v>0.96232437999999998</v>
      </c>
      <c r="I114" s="62">
        <v>0.97699820000000004</v>
      </c>
      <c r="J114" s="62">
        <v>3.740392E-2</v>
      </c>
      <c r="K114" s="188"/>
      <c r="L114" s="258"/>
      <c r="M114" s="258"/>
      <c r="N114" s="56"/>
      <c r="O114" s="28"/>
      <c r="P114" s="56"/>
      <c r="Q114" s="28"/>
      <c r="R114" s="132"/>
      <c r="S114" s="213"/>
      <c r="T114" s="294"/>
      <c r="U114" s="27" t="s">
        <v>33</v>
      </c>
      <c r="V114" s="186"/>
      <c r="W114" s="56"/>
      <c r="X114" s="187">
        <v>31.917611000000001</v>
      </c>
      <c r="Y114" s="187">
        <v>35.375183</v>
      </c>
      <c r="Z114" s="187">
        <v>0.96295350999999996</v>
      </c>
      <c r="AA114" s="62">
        <v>0.97758557000000001</v>
      </c>
      <c r="AB114" s="62">
        <v>3.4452730000000001E-2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4"/>
      <c r="AM114" s="86">
        <f t="shared" si="14"/>
        <v>0.73987100000000083</v>
      </c>
      <c r="AN114" s="121">
        <f t="shared" si="15"/>
        <v>0.46675799999999867</v>
      </c>
      <c r="AO114" s="121">
        <f t="shared" si="16"/>
        <v>6.2912999999997776E-4</v>
      </c>
      <c r="AP114" s="121">
        <f t="shared" si="17"/>
        <v>5.8736999999997597E-4</v>
      </c>
      <c r="AQ114" s="87">
        <f t="shared" si="18"/>
        <v>-2.9511899999999994E-3</v>
      </c>
      <c r="AR114" s="37"/>
      <c r="AS114" s="233"/>
      <c r="AT114" s="37"/>
    </row>
    <row r="115" spans="2:46" ht="13.5" customHeight="1" x14ac:dyDescent="0.15">
      <c r="B115" s="294"/>
      <c r="C115" s="27" t="s">
        <v>34</v>
      </c>
      <c r="D115" s="186"/>
      <c r="E115" s="56"/>
      <c r="F115" s="187">
        <v>35.683492000000001</v>
      </c>
      <c r="G115" s="187">
        <v>39.648209000000001</v>
      </c>
      <c r="H115" s="187">
        <v>0.98569030000000002</v>
      </c>
      <c r="I115" s="62">
        <v>0.99059481000000005</v>
      </c>
      <c r="J115" s="62">
        <v>1.7206824999999999E-2</v>
      </c>
      <c r="K115" s="188"/>
      <c r="L115" s="258"/>
      <c r="M115" s="258"/>
      <c r="N115" s="56"/>
      <c r="O115" s="28"/>
      <c r="P115" s="56"/>
      <c r="Q115" s="28"/>
      <c r="R115" s="132"/>
      <c r="S115" s="213"/>
      <c r="T115" s="294"/>
      <c r="U115" s="27" t="s">
        <v>34</v>
      </c>
      <c r="V115" s="186"/>
      <c r="W115" s="56"/>
      <c r="X115" s="187">
        <v>37.494095000000002</v>
      </c>
      <c r="Y115" s="187">
        <v>40.867555000000003</v>
      </c>
      <c r="Z115" s="187">
        <v>0.98613930999999999</v>
      </c>
      <c r="AA115" s="62">
        <v>0.99095133000000002</v>
      </c>
      <c r="AB115" s="62">
        <v>1.395444E-2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4"/>
      <c r="AM115" s="86">
        <f t="shared" si="14"/>
        <v>1.8106030000000004</v>
      </c>
      <c r="AN115" s="121">
        <f t="shared" si="15"/>
        <v>1.2193460000000016</v>
      </c>
      <c r="AO115" s="121">
        <f t="shared" si="16"/>
        <v>4.4900999999997193E-4</v>
      </c>
      <c r="AP115" s="121">
        <f t="shared" si="17"/>
        <v>3.565199999999713E-4</v>
      </c>
      <c r="AQ115" s="87">
        <f t="shared" si="18"/>
        <v>-3.2523849999999983E-3</v>
      </c>
      <c r="AR115" s="37"/>
      <c r="AS115" s="233"/>
      <c r="AT115" s="37"/>
    </row>
    <row r="116" spans="2:46" ht="13.5" customHeight="1" x14ac:dyDescent="0.15">
      <c r="B116" s="294"/>
      <c r="C116" s="27" t="s">
        <v>36</v>
      </c>
      <c r="D116" s="186"/>
      <c r="E116" s="56"/>
      <c r="F116" s="187">
        <v>38.638184000000003</v>
      </c>
      <c r="G116" s="187">
        <v>42.854748000000001</v>
      </c>
      <c r="H116" s="187">
        <v>0.99334853999999995</v>
      </c>
      <c r="I116" s="62">
        <v>0.99533311000000002</v>
      </c>
      <c r="J116" s="62">
        <v>9.1266409999999996E-3</v>
      </c>
      <c r="K116" s="188"/>
      <c r="L116" s="258"/>
      <c r="M116" s="258"/>
      <c r="N116" s="56"/>
      <c r="O116" s="28"/>
      <c r="P116" s="56"/>
      <c r="Q116" s="28"/>
      <c r="R116" s="132"/>
      <c r="S116" s="213"/>
      <c r="T116" s="294"/>
      <c r="U116" s="27" t="s">
        <v>36</v>
      </c>
      <c r="V116" s="186"/>
      <c r="W116" s="56"/>
      <c r="X116" s="187">
        <v>42.330367000000003</v>
      </c>
      <c r="Y116" s="187">
        <v>45.522250999999997</v>
      </c>
      <c r="Z116" s="187">
        <v>0.99382378000000005</v>
      </c>
      <c r="AA116" s="62">
        <v>0.99601256000000005</v>
      </c>
      <c r="AB116" s="62">
        <v>5.6430124999999999E-3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4"/>
      <c r="AM116" s="86">
        <f t="shared" si="14"/>
        <v>3.692183</v>
      </c>
      <c r="AN116" s="121">
        <f t="shared" si="15"/>
        <v>2.6675029999999964</v>
      </c>
      <c r="AO116" s="121">
        <f t="shared" si="16"/>
        <v>4.7524000000009892E-4</v>
      </c>
      <c r="AP116" s="121">
        <f t="shared" si="17"/>
        <v>6.7945000000002587E-4</v>
      </c>
      <c r="AQ116" s="87">
        <f t="shared" si="18"/>
        <v>-3.4836284999999996E-3</v>
      </c>
      <c r="AR116" s="37"/>
      <c r="AS116" s="233"/>
      <c r="AT116" s="37"/>
    </row>
    <row r="117" spans="2:46" ht="13.5" customHeight="1" thickBot="1" x14ac:dyDescent="0.2">
      <c r="B117" s="295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95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5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93" t="s">
        <v>87</v>
      </c>
      <c r="C118" s="25" t="s">
        <v>32</v>
      </c>
      <c r="D118" s="39"/>
      <c r="E118" s="55"/>
      <c r="F118" s="96">
        <v>28.512459</v>
      </c>
      <c r="G118" s="96">
        <v>32.437117000000001</v>
      </c>
      <c r="H118" s="96">
        <v>0.94391811999999997</v>
      </c>
      <c r="I118" s="60">
        <v>0.96763138000000004</v>
      </c>
      <c r="J118" s="60">
        <v>7.8468114000000005E-2</v>
      </c>
      <c r="K118" s="61"/>
      <c r="L118" s="257"/>
      <c r="M118" s="257"/>
      <c r="N118" s="55"/>
      <c r="O118" s="26"/>
      <c r="P118" s="55"/>
      <c r="Q118" s="26"/>
      <c r="R118" s="131"/>
      <c r="S118" s="213"/>
      <c r="T118" s="293" t="s">
        <v>87</v>
      </c>
      <c r="U118" s="25" t="s">
        <v>32</v>
      </c>
      <c r="V118" s="39"/>
      <c r="W118" s="55"/>
      <c r="X118" s="96">
        <v>28.576502000000001</v>
      </c>
      <c r="Y118" s="96">
        <v>32.909855999999998</v>
      </c>
      <c r="Z118" s="96">
        <v>0.94433853000000001</v>
      </c>
      <c r="AA118" s="60">
        <v>0.96775540999999998</v>
      </c>
      <c r="AB118" s="60">
        <v>7.2290279999999998E-2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3" t="s">
        <v>87</v>
      </c>
      <c r="AM118" s="119">
        <f t="shared" si="14"/>
        <v>6.4043000000001626E-2</v>
      </c>
      <c r="AN118" s="95">
        <f t="shared" si="15"/>
        <v>0.47273899999999713</v>
      </c>
      <c r="AO118" s="95">
        <f t="shared" si="16"/>
        <v>4.204100000000377E-4</v>
      </c>
      <c r="AP118" s="95">
        <f t="shared" si="17"/>
        <v>1.2402999999994169E-4</v>
      </c>
      <c r="AQ118" s="120">
        <f t="shared" si="18"/>
        <v>-6.177834000000007E-3</v>
      </c>
      <c r="AR118" s="37"/>
      <c r="AS118" s="233"/>
      <c r="AT118" s="37"/>
    </row>
    <row r="119" spans="2:46" ht="13.5" customHeight="1" x14ac:dyDescent="0.15">
      <c r="B119" s="294"/>
      <c r="C119" s="27" t="s">
        <v>33</v>
      </c>
      <c r="D119" s="186"/>
      <c r="E119" s="56"/>
      <c r="F119" s="187">
        <v>32.146965999999999</v>
      </c>
      <c r="G119" s="187">
        <v>35.926482999999998</v>
      </c>
      <c r="H119" s="187">
        <v>0.97550890999999995</v>
      </c>
      <c r="I119" s="62">
        <v>0.98379406000000003</v>
      </c>
      <c r="J119" s="62">
        <v>4.0551512999999997E-2</v>
      </c>
      <c r="K119" s="188"/>
      <c r="L119" s="258"/>
      <c r="M119" s="258"/>
      <c r="N119" s="56"/>
      <c r="O119" s="28"/>
      <c r="P119" s="56"/>
      <c r="Q119" s="28"/>
      <c r="R119" s="132"/>
      <c r="S119" s="213"/>
      <c r="T119" s="294"/>
      <c r="U119" s="27" t="s">
        <v>33</v>
      </c>
      <c r="V119" s="186"/>
      <c r="W119" s="56"/>
      <c r="X119" s="187">
        <v>32.820310999999997</v>
      </c>
      <c r="Y119" s="187">
        <v>36.612115000000003</v>
      </c>
      <c r="Z119" s="187">
        <v>0.97565422000000002</v>
      </c>
      <c r="AA119" s="62">
        <v>0.98369636000000005</v>
      </c>
      <c r="AB119" s="62">
        <v>3.6040059999999999E-2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4"/>
      <c r="AM119" s="86">
        <f t="shared" si="14"/>
        <v>0.67334499999999764</v>
      </c>
      <c r="AN119" s="121">
        <f t="shared" si="15"/>
        <v>0.68563200000000535</v>
      </c>
      <c r="AO119" s="121">
        <f t="shared" si="16"/>
        <v>1.4531000000006511E-4</v>
      </c>
      <c r="AP119" s="121">
        <f t="shared" si="17"/>
        <v>-9.769999999997836E-5</v>
      </c>
      <c r="AQ119" s="87">
        <f t="shared" si="18"/>
        <v>-4.5114529999999986E-3</v>
      </c>
      <c r="AR119" s="37"/>
      <c r="AS119" s="233"/>
      <c r="AT119" s="37"/>
    </row>
    <row r="120" spans="2:46" ht="13.5" customHeight="1" x14ac:dyDescent="0.15">
      <c r="B120" s="294"/>
      <c r="C120" s="27" t="s">
        <v>34</v>
      </c>
      <c r="D120" s="186"/>
      <c r="E120" s="56"/>
      <c r="F120" s="187">
        <v>36.816225000000003</v>
      </c>
      <c r="G120" s="187">
        <v>40.757389000000003</v>
      </c>
      <c r="H120" s="187">
        <v>0.99060948999999998</v>
      </c>
      <c r="I120" s="62">
        <v>0.99350145000000001</v>
      </c>
      <c r="J120" s="62">
        <v>1.9801643000000001E-2</v>
      </c>
      <c r="K120" s="188"/>
      <c r="L120" s="258"/>
      <c r="M120" s="258"/>
      <c r="N120" s="56"/>
      <c r="O120" s="28"/>
      <c r="P120" s="56"/>
      <c r="Q120" s="28"/>
      <c r="R120" s="132"/>
      <c r="S120" s="213"/>
      <c r="T120" s="294"/>
      <c r="U120" s="27" t="s">
        <v>34</v>
      </c>
      <c r="V120" s="186"/>
      <c r="W120" s="56"/>
      <c r="X120" s="187">
        <v>38.621910999999997</v>
      </c>
      <c r="Y120" s="187">
        <v>42.030352999999998</v>
      </c>
      <c r="Z120" s="187">
        <v>0.99095275999999999</v>
      </c>
      <c r="AA120" s="62">
        <v>0.99396578999999996</v>
      </c>
      <c r="AB120" s="62">
        <v>1.4718349E-2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4"/>
      <c r="AM120" s="86">
        <f t="shared" si="14"/>
        <v>1.8056859999999944</v>
      </c>
      <c r="AN120" s="121">
        <f t="shared" si="15"/>
        <v>1.2729639999999947</v>
      </c>
      <c r="AO120" s="121">
        <f t="shared" si="16"/>
        <v>3.4327000000000663E-4</v>
      </c>
      <c r="AP120" s="121">
        <f t="shared" si="17"/>
        <v>4.6433999999995201E-4</v>
      </c>
      <c r="AQ120" s="87">
        <f t="shared" si="18"/>
        <v>-5.0832940000000004E-3</v>
      </c>
      <c r="AR120" s="37"/>
      <c r="AS120" s="233"/>
      <c r="AT120" s="37"/>
    </row>
    <row r="121" spans="2:46" ht="13.5" customHeight="1" x14ac:dyDescent="0.15">
      <c r="B121" s="294"/>
      <c r="C121" s="27" t="s">
        <v>36</v>
      </c>
      <c r="D121" s="186"/>
      <c r="E121" s="56"/>
      <c r="F121" s="187">
        <v>39.658025000000002</v>
      </c>
      <c r="G121" s="187">
        <v>43.908799999999999</v>
      </c>
      <c r="H121" s="187">
        <v>0.99502292999999997</v>
      </c>
      <c r="I121" s="62">
        <v>0.99655689000000003</v>
      </c>
      <c r="J121" s="62">
        <v>1.0398940000000001E-2</v>
      </c>
      <c r="K121" s="188"/>
      <c r="L121" s="258"/>
      <c r="M121" s="258"/>
      <c r="N121" s="56"/>
      <c r="O121" s="28"/>
      <c r="P121" s="56"/>
      <c r="Q121" s="28"/>
      <c r="R121" s="132"/>
      <c r="S121" s="213"/>
      <c r="T121" s="294"/>
      <c r="U121" s="27" t="s">
        <v>36</v>
      </c>
      <c r="V121" s="186"/>
      <c r="W121" s="56"/>
      <c r="X121" s="187">
        <v>43.407600000000002</v>
      </c>
      <c r="Y121" s="187">
        <v>46.464829999999999</v>
      </c>
      <c r="Z121" s="187">
        <v>0.99536241999999997</v>
      </c>
      <c r="AA121" s="62">
        <v>0.99710818000000001</v>
      </c>
      <c r="AB121" s="62">
        <v>5.9892004000000002E-3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4"/>
      <c r="AM121" s="86">
        <f t="shared" si="14"/>
        <v>3.7495750000000001</v>
      </c>
      <c r="AN121" s="121">
        <f t="shared" si="15"/>
        <v>2.5560299999999998</v>
      </c>
      <c r="AO121" s="121">
        <f t="shared" si="16"/>
        <v>3.3948999999999785E-4</v>
      </c>
      <c r="AP121" s="121">
        <f t="shared" si="17"/>
        <v>5.5128999999998207E-4</v>
      </c>
      <c r="AQ121" s="87">
        <f t="shared" si="18"/>
        <v>-4.4097396000000004E-3</v>
      </c>
      <c r="AR121" s="37"/>
      <c r="AS121" s="233"/>
      <c r="AT121" s="37"/>
    </row>
    <row r="122" spans="2:46" ht="13.5" customHeight="1" thickBot="1" x14ac:dyDescent="0.2">
      <c r="B122" s="295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95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5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93" t="s">
        <v>88</v>
      </c>
      <c r="C123" s="25" t="s">
        <v>32</v>
      </c>
      <c r="D123" s="39"/>
      <c r="E123" s="55"/>
      <c r="F123" s="96">
        <v>28.086749000000001</v>
      </c>
      <c r="G123" s="96">
        <v>32.139144000000002</v>
      </c>
      <c r="H123" s="96">
        <v>0.94324834000000002</v>
      </c>
      <c r="I123" s="60">
        <v>0.96966213999999995</v>
      </c>
      <c r="J123" s="60">
        <v>8.0608600000000002E-2</v>
      </c>
      <c r="K123" s="61"/>
      <c r="L123" s="257"/>
      <c r="M123" s="257"/>
      <c r="N123" s="55"/>
      <c r="O123" s="26"/>
      <c r="P123" s="55"/>
      <c r="Q123" s="26"/>
      <c r="R123" s="131"/>
      <c r="S123" s="213"/>
      <c r="T123" s="293" t="s">
        <v>88</v>
      </c>
      <c r="U123" s="25" t="s">
        <v>32</v>
      </c>
      <c r="V123" s="39"/>
      <c r="W123" s="55"/>
      <c r="X123" s="96">
        <v>28.593859999999999</v>
      </c>
      <c r="Y123" s="96">
        <v>32.974805000000003</v>
      </c>
      <c r="Z123" s="96">
        <v>0.94338538999999999</v>
      </c>
      <c r="AA123" s="60">
        <v>0.97038405000000005</v>
      </c>
      <c r="AB123" s="60">
        <v>6.4089370000000007E-2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3" t="s">
        <v>88</v>
      </c>
      <c r="AM123" s="119">
        <f t="shared" si="14"/>
        <v>0.50711099999999831</v>
      </c>
      <c r="AN123" s="95">
        <f t="shared" si="15"/>
        <v>0.83566100000000176</v>
      </c>
      <c r="AO123" s="95">
        <f t="shared" si="16"/>
        <v>1.3704999999997192E-4</v>
      </c>
      <c r="AP123" s="95">
        <f t="shared" si="17"/>
        <v>7.219100000001033E-4</v>
      </c>
      <c r="AQ123" s="120">
        <f t="shared" si="18"/>
        <v>-1.6519229999999996E-2</v>
      </c>
      <c r="AR123" s="37"/>
      <c r="AS123" s="233"/>
      <c r="AT123" s="37"/>
    </row>
    <row r="124" spans="2:46" ht="13.5" customHeight="1" x14ac:dyDescent="0.15">
      <c r="B124" s="294"/>
      <c r="C124" s="27" t="s">
        <v>33</v>
      </c>
      <c r="D124" s="186"/>
      <c r="E124" s="56"/>
      <c r="F124" s="187">
        <v>31.915213000000001</v>
      </c>
      <c r="G124" s="187">
        <v>35.805112999999999</v>
      </c>
      <c r="H124" s="187">
        <v>0.97621632999999997</v>
      </c>
      <c r="I124" s="62">
        <v>0.98564229000000003</v>
      </c>
      <c r="J124" s="62">
        <v>4.1628953000000003E-2</v>
      </c>
      <c r="K124" s="188"/>
      <c r="L124" s="258"/>
      <c r="M124" s="258"/>
      <c r="N124" s="56"/>
      <c r="O124" s="28"/>
      <c r="P124" s="56"/>
      <c r="Q124" s="28"/>
      <c r="R124" s="132"/>
      <c r="S124" s="213"/>
      <c r="T124" s="294"/>
      <c r="U124" s="27" t="s">
        <v>33</v>
      </c>
      <c r="V124" s="186"/>
      <c r="W124" s="56"/>
      <c r="X124" s="187">
        <v>33.309105000000002</v>
      </c>
      <c r="Y124" s="187">
        <v>36.991129000000001</v>
      </c>
      <c r="Z124" s="187">
        <v>0.97646727</v>
      </c>
      <c r="AA124" s="62">
        <v>0.98577497999999997</v>
      </c>
      <c r="AB124" s="62">
        <v>2.7007225999999999E-2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4"/>
      <c r="AM124" s="86">
        <f t="shared" si="14"/>
        <v>1.393892000000001</v>
      </c>
      <c r="AN124" s="121">
        <f t="shared" si="15"/>
        <v>1.1860160000000022</v>
      </c>
      <c r="AO124" s="121">
        <f t="shared" si="16"/>
        <v>2.509400000000328E-4</v>
      </c>
      <c r="AP124" s="121">
        <f t="shared" si="17"/>
        <v>1.3268999999993536E-4</v>
      </c>
      <c r="AQ124" s="87">
        <f t="shared" si="18"/>
        <v>-1.4621727000000004E-2</v>
      </c>
      <c r="AR124" s="37"/>
      <c r="AS124" s="233"/>
      <c r="AT124" s="37"/>
    </row>
    <row r="125" spans="2:46" ht="13.5" customHeight="1" x14ac:dyDescent="0.15">
      <c r="B125" s="294"/>
      <c r="C125" s="27" t="s">
        <v>34</v>
      </c>
      <c r="D125" s="186"/>
      <c r="E125" s="56"/>
      <c r="F125" s="187">
        <v>36.271929999999998</v>
      </c>
      <c r="G125" s="187">
        <v>40.378526999999998</v>
      </c>
      <c r="H125" s="187">
        <v>0.99087018999999998</v>
      </c>
      <c r="I125" s="62">
        <v>0.99393582999999996</v>
      </c>
      <c r="J125" s="62">
        <v>2.0267912999999999E-2</v>
      </c>
      <c r="K125" s="188"/>
      <c r="L125" s="258"/>
      <c r="M125" s="258"/>
      <c r="N125" s="56"/>
      <c r="O125" s="28"/>
      <c r="P125" s="56"/>
      <c r="Q125" s="28"/>
      <c r="R125" s="132"/>
      <c r="S125" s="213"/>
      <c r="T125" s="294"/>
      <c r="U125" s="27" t="s">
        <v>34</v>
      </c>
      <c r="V125" s="186"/>
      <c r="W125" s="56"/>
      <c r="X125" s="187">
        <v>39.169809000000001</v>
      </c>
      <c r="Y125" s="187">
        <v>42.406320000000001</v>
      </c>
      <c r="Z125" s="187">
        <v>0.99122547999999999</v>
      </c>
      <c r="AA125" s="62">
        <v>0.99434157000000001</v>
      </c>
      <c r="AB125" s="62">
        <v>9.8453389999999998E-3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4"/>
      <c r="AM125" s="86">
        <f t="shared" si="14"/>
        <v>2.8978790000000032</v>
      </c>
      <c r="AN125" s="121">
        <f t="shared" si="15"/>
        <v>2.0277930000000026</v>
      </c>
      <c r="AO125" s="121">
        <f t="shared" si="16"/>
        <v>3.552900000000081E-4</v>
      </c>
      <c r="AP125" s="121">
        <f t="shared" si="17"/>
        <v>4.0574000000004329E-4</v>
      </c>
      <c r="AQ125" s="87">
        <f t="shared" si="18"/>
        <v>-1.0422573999999999E-2</v>
      </c>
      <c r="AR125" s="37"/>
      <c r="AS125" s="233"/>
      <c r="AT125" s="37"/>
    </row>
    <row r="126" spans="2:46" ht="13.5" customHeight="1" x14ac:dyDescent="0.15">
      <c r="B126" s="294"/>
      <c r="C126" s="27" t="s">
        <v>36</v>
      </c>
      <c r="D126" s="186"/>
      <c r="E126" s="56"/>
      <c r="F126" s="187">
        <v>38.901949999999999</v>
      </c>
      <c r="G126" s="187">
        <v>43.144694000000001</v>
      </c>
      <c r="H126" s="187">
        <v>0.99487716999999998</v>
      </c>
      <c r="I126" s="62">
        <v>0.99639003000000004</v>
      </c>
      <c r="J126" s="62">
        <v>1.1972869000000001E-2</v>
      </c>
      <c r="K126" s="188"/>
      <c r="L126" s="258"/>
      <c r="M126" s="258"/>
      <c r="N126" s="56"/>
      <c r="O126" s="28"/>
      <c r="P126" s="56"/>
      <c r="Q126" s="28"/>
      <c r="R126" s="132"/>
      <c r="S126" s="213"/>
      <c r="T126" s="294"/>
      <c r="U126" s="27" t="s">
        <v>36</v>
      </c>
      <c r="V126" s="186"/>
      <c r="W126" s="56"/>
      <c r="X126" s="187">
        <v>43.300592999999999</v>
      </c>
      <c r="Y126" s="187">
        <v>46.300584999999998</v>
      </c>
      <c r="Z126" s="187">
        <v>0.99530918000000002</v>
      </c>
      <c r="AA126" s="62">
        <v>0.99705027999999996</v>
      </c>
      <c r="AB126" s="62">
        <v>4.3871520000000001E-3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4"/>
      <c r="AM126" s="86">
        <f t="shared" si="14"/>
        <v>4.3986429999999999</v>
      </c>
      <c r="AN126" s="121">
        <f t="shared" si="15"/>
        <v>3.1558909999999969</v>
      </c>
      <c r="AO126" s="121">
        <f t="shared" si="16"/>
        <v>4.320100000000382E-4</v>
      </c>
      <c r="AP126" s="121">
        <f t="shared" si="17"/>
        <v>6.6024999999991785E-4</v>
      </c>
      <c r="AQ126" s="87">
        <f t="shared" si="18"/>
        <v>-7.5857170000000005E-3</v>
      </c>
      <c r="AR126" s="37"/>
      <c r="AS126" s="233"/>
      <c r="AT126" s="37"/>
    </row>
    <row r="127" spans="2:46" ht="13.5" customHeight="1" thickBot="1" x14ac:dyDescent="0.2">
      <c r="B127" s="295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95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5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93" t="s">
        <v>89</v>
      </c>
      <c r="C128" s="25" t="s">
        <v>32</v>
      </c>
      <c r="D128" s="39"/>
      <c r="E128" s="55"/>
      <c r="F128" s="96">
        <v>28.564352</v>
      </c>
      <c r="G128" s="96">
        <v>32.357202000000001</v>
      </c>
      <c r="H128" s="96">
        <v>0.93836628</v>
      </c>
      <c r="I128" s="60">
        <v>0.96908313999999995</v>
      </c>
      <c r="J128" s="60">
        <v>7.317208E-2</v>
      </c>
      <c r="K128" s="61"/>
      <c r="L128" s="257"/>
      <c r="M128" s="257"/>
      <c r="N128" s="55"/>
      <c r="O128" s="26"/>
      <c r="P128" s="55"/>
      <c r="Q128" s="26"/>
      <c r="R128" s="131"/>
      <c r="S128" s="213"/>
      <c r="T128" s="293" t="s">
        <v>89</v>
      </c>
      <c r="U128" s="25" t="s">
        <v>32</v>
      </c>
      <c r="V128" s="39"/>
      <c r="W128" s="55"/>
      <c r="X128" s="96">
        <v>29.109729000000002</v>
      </c>
      <c r="Y128" s="96">
        <v>33.064387000000004</v>
      </c>
      <c r="Z128" s="96">
        <v>0.93859526999999998</v>
      </c>
      <c r="AA128" s="60">
        <v>0.96990374999999995</v>
      </c>
      <c r="AB128" s="60">
        <v>6.6071494999999994E-2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3" t="s">
        <v>89</v>
      </c>
      <c r="AM128" s="119">
        <f t="shared" si="14"/>
        <v>0.545377000000002</v>
      </c>
      <c r="AN128" s="95">
        <f t="shared" si="15"/>
        <v>0.70718500000000262</v>
      </c>
      <c r="AO128" s="95">
        <f t="shared" si="16"/>
        <v>2.2898999999998448E-4</v>
      </c>
      <c r="AP128" s="95">
        <f t="shared" si="17"/>
        <v>8.206099999999994E-4</v>
      </c>
      <c r="AQ128" s="120">
        <f t="shared" si="18"/>
        <v>-7.1005850000000065E-3</v>
      </c>
      <c r="AR128" s="37"/>
      <c r="AS128" s="233"/>
      <c r="AT128" s="37"/>
    </row>
    <row r="129" spans="2:46" ht="13.5" customHeight="1" x14ac:dyDescent="0.15">
      <c r="B129" s="294"/>
      <c r="C129" s="27" t="s">
        <v>33</v>
      </c>
      <c r="D129" s="186"/>
      <c r="E129" s="56"/>
      <c r="F129" s="187">
        <v>32.481637999999997</v>
      </c>
      <c r="G129" s="187">
        <v>36.143658000000002</v>
      </c>
      <c r="H129" s="187">
        <v>0.97348009999999996</v>
      </c>
      <c r="I129" s="62">
        <v>0.98388260999999999</v>
      </c>
      <c r="J129" s="62">
        <v>3.7425122999999998E-2</v>
      </c>
      <c r="K129" s="188"/>
      <c r="L129" s="258"/>
      <c r="M129" s="258"/>
      <c r="N129" s="56"/>
      <c r="O129" s="28"/>
      <c r="P129" s="56"/>
      <c r="Q129" s="28"/>
      <c r="R129" s="132"/>
      <c r="S129" s="213"/>
      <c r="T129" s="294"/>
      <c r="U129" s="27" t="s">
        <v>33</v>
      </c>
      <c r="V129" s="186"/>
      <c r="W129" s="56"/>
      <c r="X129" s="187">
        <v>33.811267999999998</v>
      </c>
      <c r="Y129" s="187">
        <v>37.221074000000002</v>
      </c>
      <c r="Z129" s="187">
        <v>0.97376651000000003</v>
      </c>
      <c r="AA129" s="62">
        <v>0.98489651</v>
      </c>
      <c r="AB129" s="62">
        <v>3.158383E-2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4"/>
      <c r="AM129" s="86">
        <f t="shared" si="14"/>
        <v>1.3296300000000016</v>
      </c>
      <c r="AN129" s="121">
        <f t="shared" si="15"/>
        <v>1.0774159999999995</v>
      </c>
      <c r="AO129" s="121">
        <f t="shared" si="16"/>
        <v>2.8641000000007022E-4</v>
      </c>
      <c r="AP129" s="121">
        <f t="shared" si="17"/>
        <v>1.013900000000012E-3</v>
      </c>
      <c r="AQ129" s="87">
        <f t="shared" si="18"/>
        <v>-5.8412929999999974E-3</v>
      </c>
      <c r="AR129" s="37"/>
      <c r="AS129" s="233"/>
      <c r="AT129" s="37"/>
    </row>
    <row r="130" spans="2:46" ht="13.5" customHeight="1" x14ac:dyDescent="0.15">
      <c r="B130" s="294"/>
      <c r="C130" s="27" t="s">
        <v>34</v>
      </c>
      <c r="D130" s="186"/>
      <c r="E130" s="56"/>
      <c r="F130" s="187">
        <v>36.404265000000002</v>
      </c>
      <c r="G130" s="187">
        <v>40.564166</v>
      </c>
      <c r="H130" s="187">
        <v>0.98996070999999997</v>
      </c>
      <c r="I130" s="62">
        <v>0.99283759000000005</v>
      </c>
      <c r="J130" s="62">
        <v>1.8203906999999998E-2</v>
      </c>
      <c r="K130" s="188"/>
      <c r="L130" s="258"/>
      <c r="M130" s="258"/>
      <c r="N130" s="56"/>
      <c r="O130" s="28"/>
      <c r="P130" s="56"/>
      <c r="Q130" s="28"/>
      <c r="R130" s="132"/>
      <c r="S130" s="213"/>
      <c r="T130" s="294"/>
      <c r="U130" s="27" t="s">
        <v>34</v>
      </c>
      <c r="V130" s="186"/>
      <c r="W130" s="56"/>
      <c r="X130" s="187">
        <v>39.059902000000001</v>
      </c>
      <c r="Y130" s="187">
        <v>42.363272000000002</v>
      </c>
      <c r="Z130" s="187">
        <v>0.99029935999999996</v>
      </c>
      <c r="AA130" s="62">
        <v>0.99381195</v>
      </c>
      <c r="AB130" s="62">
        <v>1.2752995E-2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4"/>
      <c r="AM130" s="86">
        <f t="shared" si="14"/>
        <v>2.6556369999999987</v>
      </c>
      <c r="AN130" s="121">
        <f t="shared" si="15"/>
        <v>1.7991060000000019</v>
      </c>
      <c r="AO130" s="121">
        <f t="shared" si="16"/>
        <v>3.386499999999959E-4</v>
      </c>
      <c r="AP130" s="121">
        <f t="shared" si="17"/>
        <v>9.7435999999995193E-4</v>
      </c>
      <c r="AQ130" s="87">
        <f t="shared" si="18"/>
        <v>-5.4509119999999987E-3</v>
      </c>
      <c r="AR130" s="37"/>
      <c r="AS130" s="233"/>
      <c r="AT130" s="37"/>
    </row>
    <row r="131" spans="2:46" ht="13.5" customHeight="1" x14ac:dyDescent="0.15">
      <c r="B131" s="294"/>
      <c r="C131" s="27" t="s">
        <v>36</v>
      </c>
      <c r="D131" s="186"/>
      <c r="E131" s="56"/>
      <c r="F131" s="187">
        <v>38.729312</v>
      </c>
      <c r="G131" s="187">
        <v>43.196185</v>
      </c>
      <c r="H131" s="187">
        <v>0.99481470999999999</v>
      </c>
      <c r="I131" s="62">
        <v>0.99607513000000003</v>
      </c>
      <c r="J131" s="62">
        <v>1.0912299E-2</v>
      </c>
      <c r="K131" s="188"/>
      <c r="L131" s="258"/>
      <c r="M131" s="258"/>
      <c r="N131" s="56"/>
      <c r="O131" s="28"/>
      <c r="P131" s="56"/>
      <c r="Q131" s="28"/>
      <c r="R131" s="132"/>
      <c r="S131" s="213"/>
      <c r="T131" s="294"/>
      <c r="U131" s="27" t="s">
        <v>36</v>
      </c>
      <c r="V131" s="186"/>
      <c r="W131" s="56"/>
      <c r="X131" s="187">
        <v>43.551752</v>
      </c>
      <c r="Y131" s="187">
        <v>46.647958000000003</v>
      </c>
      <c r="Z131" s="187">
        <v>0.99523331999999998</v>
      </c>
      <c r="AA131" s="62">
        <v>0.99699168000000005</v>
      </c>
      <c r="AB131" s="62">
        <v>5.5017965000000004E-3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4"/>
      <c r="AM131" s="86">
        <f t="shared" si="14"/>
        <v>4.8224400000000003</v>
      </c>
      <c r="AN131" s="121">
        <f t="shared" si="15"/>
        <v>3.4517730000000029</v>
      </c>
      <c r="AO131" s="121">
        <f t="shared" si="16"/>
        <v>4.1860999999998594E-4</v>
      </c>
      <c r="AP131" s="121">
        <f t="shared" si="17"/>
        <v>9.1655000000001596E-4</v>
      </c>
      <c r="AQ131" s="87">
        <f t="shared" si="18"/>
        <v>-5.4105024999999999E-3</v>
      </c>
      <c r="AR131" s="37"/>
      <c r="AS131" s="233"/>
      <c r="AT131" s="37"/>
    </row>
    <row r="132" spans="2:46" ht="13.5" customHeight="1" thickBot="1" x14ac:dyDescent="0.2">
      <c r="B132" s="295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95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5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93" t="s">
        <v>90</v>
      </c>
      <c r="C133" s="25" t="s">
        <v>32</v>
      </c>
      <c r="D133" s="39"/>
      <c r="E133" s="55"/>
      <c r="F133" s="96">
        <v>27.887263000000001</v>
      </c>
      <c r="G133" s="96">
        <v>31.873521</v>
      </c>
      <c r="H133" s="96">
        <v>0.93141578000000003</v>
      </c>
      <c r="I133" s="60">
        <v>0.96286877000000004</v>
      </c>
      <c r="J133" s="60">
        <v>6.7181290000000005E-2</v>
      </c>
      <c r="K133" s="61"/>
      <c r="L133" s="257"/>
      <c r="M133" s="257"/>
      <c r="N133" s="55"/>
      <c r="O133" s="26"/>
      <c r="P133" s="55"/>
      <c r="Q133" s="26"/>
      <c r="R133" s="131"/>
      <c r="S133" s="213"/>
      <c r="T133" s="293" t="s">
        <v>90</v>
      </c>
      <c r="U133" s="25" t="s">
        <v>32</v>
      </c>
      <c r="V133" s="39"/>
      <c r="W133" s="55"/>
      <c r="X133" s="96">
        <v>27.942125999999998</v>
      </c>
      <c r="Y133" s="96">
        <v>31.896255</v>
      </c>
      <c r="Z133" s="96">
        <v>0.93143719000000003</v>
      </c>
      <c r="AA133" s="60">
        <v>0.96327355000000003</v>
      </c>
      <c r="AB133" s="60">
        <v>6.6384299999999993E-2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3" t="s">
        <v>90</v>
      </c>
      <c r="AM133" s="119">
        <f t="shared" si="14"/>
        <v>5.4862999999997442E-2</v>
      </c>
      <c r="AN133" s="95">
        <f t="shared" si="15"/>
        <v>2.273399999999981E-2</v>
      </c>
      <c r="AO133" s="95">
        <f t="shared" si="16"/>
        <v>2.1409999999999485E-5</v>
      </c>
      <c r="AP133" s="95">
        <f t="shared" si="17"/>
        <v>4.0477999999999348E-4</v>
      </c>
      <c r="AQ133" s="120">
        <f t="shared" si="18"/>
        <v>-7.969900000000113E-4</v>
      </c>
      <c r="AR133" s="37"/>
      <c r="AS133" s="233"/>
      <c r="AT133" s="37"/>
    </row>
    <row r="134" spans="2:46" ht="13.5" customHeight="1" x14ac:dyDescent="0.15">
      <c r="B134" s="294"/>
      <c r="C134" s="27" t="s">
        <v>33</v>
      </c>
      <c r="D134" s="186"/>
      <c r="E134" s="56"/>
      <c r="F134" s="187">
        <v>32.530489000000003</v>
      </c>
      <c r="G134" s="187">
        <v>36.042292000000003</v>
      </c>
      <c r="H134" s="187">
        <v>0.96994568999999997</v>
      </c>
      <c r="I134" s="62">
        <v>0.98201939999999999</v>
      </c>
      <c r="J134" s="62">
        <v>3.1867430000000002E-2</v>
      </c>
      <c r="K134" s="188"/>
      <c r="L134" s="258"/>
      <c r="M134" s="258"/>
      <c r="N134" s="56"/>
      <c r="O134" s="28"/>
      <c r="P134" s="56"/>
      <c r="Q134" s="28"/>
      <c r="R134" s="132"/>
      <c r="S134" s="213"/>
      <c r="T134" s="294"/>
      <c r="U134" s="27" t="s">
        <v>33</v>
      </c>
      <c r="V134" s="186"/>
      <c r="W134" s="56"/>
      <c r="X134" s="187">
        <v>32.670001999999997</v>
      </c>
      <c r="Y134" s="187">
        <v>36.127381</v>
      </c>
      <c r="Z134" s="187">
        <v>0.97023835999999997</v>
      </c>
      <c r="AA134" s="62">
        <v>0.98215956000000004</v>
      </c>
      <c r="AB134" s="62">
        <v>3.1013042000000001E-2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4"/>
      <c r="AM134" s="86">
        <f t="shared" si="14"/>
        <v>0.13951299999999378</v>
      </c>
      <c r="AN134" s="121">
        <f t="shared" si="15"/>
        <v>8.5088999999996418E-2</v>
      </c>
      <c r="AO134" s="121">
        <f t="shared" si="16"/>
        <v>2.9266999999999488E-4</v>
      </c>
      <c r="AP134" s="121">
        <f t="shared" si="17"/>
        <v>1.401600000000558E-4</v>
      </c>
      <c r="AQ134" s="87">
        <f t="shared" si="18"/>
        <v>-8.5438800000000106E-4</v>
      </c>
      <c r="AR134" s="37"/>
      <c r="AS134" s="233"/>
      <c r="AT134" s="37"/>
    </row>
    <row r="135" spans="2:46" ht="13.5" customHeight="1" x14ac:dyDescent="0.15">
      <c r="B135" s="294"/>
      <c r="C135" s="27" t="s">
        <v>34</v>
      </c>
      <c r="D135" s="186"/>
      <c r="E135" s="56"/>
      <c r="F135" s="187">
        <v>37.725352000000001</v>
      </c>
      <c r="G135" s="187">
        <v>41.172626999999999</v>
      </c>
      <c r="H135" s="187">
        <v>0.98870347999999997</v>
      </c>
      <c r="I135" s="62">
        <v>0.99252039000000003</v>
      </c>
      <c r="J135" s="62">
        <v>1.2900976E-2</v>
      </c>
      <c r="K135" s="188"/>
      <c r="L135" s="258"/>
      <c r="M135" s="258"/>
      <c r="N135" s="56"/>
      <c r="O135" s="28"/>
      <c r="P135" s="56"/>
      <c r="Q135" s="28"/>
      <c r="R135" s="132"/>
      <c r="S135" s="213"/>
      <c r="T135" s="294"/>
      <c r="U135" s="27" t="s">
        <v>34</v>
      </c>
      <c r="V135" s="186"/>
      <c r="W135" s="56"/>
      <c r="X135" s="187">
        <v>38.060946999999999</v>
      </c>
      <c r="Y135" s="187">
        <v>41.398859000000002</v>
      </c>
      <c r="Z135" s="187">
        <v>0.98897142000000005</v>
      </c>
      <c r="AA135" s="62">
        <v>0.99276509999999996</v>
      </c>
      <c r="AB135" s="62">
        <v>1.1857187E-2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4"/>
      <c r="AM135" s="86">
        <f t="shared" si="14"/>
        <v>0.33559499999999787</v>
      </c>
      <c r="AN135" s="121">
        <f t="shared" si="15"/>
        <v>0.2262320000000031</v>
      </c>
      <c r="AO135" s="121">
        <f t="shared" si="16"/>
        <v>2.6794000000007756E-4</v>
      </c>
      <c r="AP135" s="121">
        <f t="shared" si="17"/>
        <v>2.4470999999992582E-4</v>
      </c>
      <c r="AQ135" s="87">
        <f t="shared" si="18"/>
        <v>-1.0437889999999998E-3</v>
      </c>
      <c r="AR135" s="37"/>
      <c r="AS135" s="233"/>
      <c r="AT135" s="37"/>
    </row>
    <row r="136" spans="2:46" ht="13.5" customHeight="1" x14ac:dyDescent="0.15">
      <c r="B136" s="294"/>
      <c r="C136" s="27" t="s">
        <v>36</v>
      </c>
      <c r="D136" s="186"/>
      <c r="E136" s="56"/>
      <c r="F136" s="187">
        <v>41.501978999999999</v>
      </c>
      <c r="G136" s="187">
        <v>44.878124999999997</v>
      </c>
      <c r="H136" s="187">
        <v>0.99446217000000003</v>
      </c>
      <c r="I136" s="62">
        <v>0.99631152000000001</v>
      </c>
      <c r="J136" s="62">
        <v>5.5754009999999998E-3</v>
      </c>
      <c r="K136" s="188"/>
      <c r="L136" s="258"/>
      <c r="M136" s="258"/>
      <c r="N136" s="56"/>
      <c r="O136" s="28"/>
      <c r="P136" s="56"/>
      <c r="Q136" s="28"/>
      <c r="R136" s="132"/>
      <c r="S136" s="213"/>
      <c r="T136" s="294"/>
      <c r="U136" s="27" t="s">
        <v>36</v>
      </c>
      <c r="V136" s="186"/>
      <c r="W136" s="56"/>
      <c r="X136" s="187">
        <v>42.447026000000001</v>
      </c>
      <c r="Y136" s="187">
        <v>45.501705000000001</v>
      </c>
      <c r="Z136" s="187">
        <v>0.99470294000000004</v>
      </c>
      <c r="AA136" s="62">
        <v>0.99660873000000005</v>
      </c>
      <c r="AB136" s="62">
        <v>4.7382605E-3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4"/>
      <c r="AM136" s="86">
        <f t="shared" si="14"/>
        <v>0.94504700000000241</v>
      </c>
      <c r="AN136" s="121">
        <f t="shared" si="15"/>
        <v>0.62358000000000402</v>
      </c>
      <c r="AO136" s="121">
        <f t="shared" si="16"/>
        <v>2.4077000000000126E-4</v>
      </c>
      <c r="AP136" s="121">
        <f t="shared" si="17"/>
        <v>2.9721000000004771E-4</v>
      </c>
      <c r="AQ136" s="87">
        <f t="shared" si="18"/>
        <v>-8.3714049999999984E-4</v>
      </c>
      <c r="AR136" s="37"/>
      <c r="AS136" s="233"/>
      <c r="AT136" s="37"/>
    </row>
    <row r="137" spans="2:46" ht="13.5" customHeight="1" thickBot="1" x14ac:dyDescent="0.2">
      <c r="B137" s="295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95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5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93" t="s">
        <v>91</v>
      </c>
      <c r="C138" s="25" t="s">
        <v>32</v>
      </c>
      <c r="D138" s="39"/>
      <c r="E138" s="55"/>
      <c r="F138" s="96">
        <v>28.289425999999999</v>
      </c>
      <c r="G138" s="96">
        <v>31.851870999999999</v>
      </c>
      <c r="H138" s="96">
        <v>0.94959532999999996</v>
      </c>
      <c r="I138" s="60">
        <v>0.96966247000000005</v>
      </c>
      <c r="J138" s="60">
        <v>7.8052430000000006E-2</v>
      </c>
      <c r="K138" s="61"/>
      <c r="L138" s="257"/>
      <c r="M138" s="257"/>
      <c r="N138" s="55"/>
      <c r="O138" s="26"/>
      <c r="P138" s="55"/>
      <c r="Q138" s="26"/>
      <c r="R138" s="131"/>
      <c r="S138" s="213"/>
      <c r="T138" s="293" t="s">
        <v>91</v>
      </c>
      <c r="U138" s="25" t="s">
        <v>32</v>
      </c>
      <c r="V138" s="39"/>
      <c r="W138" s="55"/>
      <c r="X138" s="96">
        <v>28.503655999999999</v>
      </c>
      <c r="Y138" s="96">
        <v>32.383096999999999</v>
      </c>
      <c r="Z138" s="96">
        <v>0.94994794999999999</v>
      </c>
      <c r="AA138" s="60">
        <v>0.97019180999999999</v>
      </c>
      <c r="AB138" s="60">
        <v>6.4199999999999993E-2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3" t="s">
        <v>91</v>
      </c>
      <c r="AM138" s="119">
        <f t="shared" si="14"/>
        <v>0.21423000000000059</v>
      </c>
      <c r="AN138" s="95">
        <f t="shared" si="15"/>
        <v>0.5312260000000002</v>
      </c>
      <c r="AO138" s="95">
        <f t="shared" si="16"/>
        <v>3.5262000000002569E-4</v>
      </c>
      <c r="AP138" s="95">
        <f t="shared" si="17"/>
        <v>5.2933999999993375E-4</v>
      </c>
      <c r="AQ138" s="120">
        <f t="shared" si="18"/>
        <v>-1.3852430000000013E-2</v>
      </c>
      <c r="AR138" s="37"/>
      <c r="AS138" s="233"/>
      <c r="AT138" s="37"/>
    </row>
    <row r="139" spans="2:46" ht="13.5" customHeight="1" x14ac:dyDescent="0.15">
      <c r="B139" s="294"/>
      <c r="C139" s="27" t="s">
        <v>33</v>
      </c>
      <c r="D139" s="186"/>
      <c r="E139" s="56"/>
      <c r="F139" s="187">
        <v>32.360031999999997</v>
      </c>
      <c r="G139" s="187">
        <v>35.92407</v>
      </c>
      <c r="H139" s="187">
        <v>0.97691992999999999</v>
      </c>
      <c r="I139" s="62">
        <v>0.98542668</v>
      </c>
      <c r="J139" s="62">
        <v>4.5665108000000003E-2</v>
      </c>
      <c r="K139" s="188"/>
      <c r="L139" s="258"/>
      <c r="M139" s="258"/>
      <c r="N139" s="56"/>
      <c r="O139" s="28"/>
      <c r="P139" s="56"/>
      <c r="Q139" s="28"/>
      <c r="R139" s="132"/>
      <c r="S139" s="213"/>
      <c r="T139" s="294"/>
      <c r="U139" s="27" t="s">
        <v>33</v>
      </c>
      <c r="V139" s="186"/>
      <c r="W139" s="56"/>
      <c r="X139" s="187">
        <v>33.403022999999997</v>
      </c>
      <c r="Y139" s="187">
        <v>36.742114000000001</v>
      </c>
      <c r="Z139" s="187">
        <v>0.97744991999999997</v>
      </c>
      <c r="AA139" s="62">
        <v>0.98593377000000004</v>
      </c>
      <c r="AB139" s="62">
        <v>3.0860327E-2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4"/>
      <c r="AM139" s="86">
        <f t="shared" si="14"/>
        <v>1.0429910000000007</v>
      </c>
      <c r="AN139" s="121">
        <f t="shared" si="15"/>
        <v>0.81804400000000044</v>
      </c>
      <c r="AO139" s="121">
        <f t="shared" si="16"/>
        <v>5.299899999999802E-4</v>
      </c>
      <c r="AP139" s="121">
        <f t="shared" si="17"/>
        <v>5.0709000000004334E-4</v>
      </c>
      <c r="AQ139" s="87">
        <f t="shared" si="18"/>
        <v>-1.4804781000000003E-2</v>
      </c>
      <c r="AR139" s="37"/>
      <c r="AS139" s="233"/>
      <c r="AT139" s="37"/>
    </row>
    <row r="140" spans="2:46" ht="13.5" customHeight="1" x14ac:dyDescent="0.15">
      <c r="B140" s="294"/>
      <c r="C140" s="27" t="s">
        <v>34</v>
      </c>
      <c r="D140" s="186"/>
      <c r="E140" s="56"/>
      <c r="F140" s="187">
        <v>36.145950999999997</v>
      </c>
      <c r="G140" s="187">
        <v>40.378985999999998</v>
      </c>
      <c r="H140" s="187">
        <v>0.99080873000000003</v>
      </c>
      <c r="I140" s="62">
        <v>0.99375623999999996</v>
      </c>
      <c r="J140" s="62">
        <v>2.4511958E-2</v>
      </c>
      <c r="K140" s="188"/>
      <c r="L140" s="258"/>
      <c r="M140" s="258"/>
      <c r="N140" s="56"/>
      <c r="O140" s="28"/>
      <c r="P140" s="56"/>
      <c r="Q140" s="28"/>
      <c r="R140" s="132"/>
      <c r="S140" s="213"/>
      <c r="T140" s="294"/>
      <c r="U140" s="27" t="s">
        <v>34</v>
      </c>
      <c r="V140" s="186"/>
      <c r="W140" s="56"/>
      <c r="X140" s="187">
        <v>38.951484999999998</v>
      </c>
      <c r="Y140" s="187">
        <v>42.150526999999997</v>
      </c>
      <c r="Z140" s="187">
        <v>0.99118044999999999</v>
      </c>
      <c r="AA140" s="62">
        <v>0.99424579000000002</v>
      </c>
      <c r="AB140" s="62">
        <v>1.1531914000000001E-2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4"/>
      <c r="AM140" s="86">
        <f t="shared" si="14"/>
        <v>2.8055340000000015</v>
      </c>
      <c r="AN140" s="121">
        <f t="shared" si="15"/>
        <v>1.7715409999999991</v>
      </c>
      <c r="AO140" s="121">
        <f t="shared" si="16"/>
        <v>3.717199999999643E-4</v>
      </c>
      <c r="AP140" s="121">
        <f t="shared" si="17"/>
        <v>4.8955000000006077E-4</v>
      </c>
      <c r="AQ140" s="87">
        <f t="shared" si="18"/>
        <v>-1.2980044E-2</v>
      </c>
      <c r="AR140" s="37"/>
      <c r="AS140" s="233"/>
      <c r="AT140" s="37"/>
    </row>
    <row r="141" spans="2:46" ht="13.5" customHeight="1" x14ac:dyDescent="0.15">
      <c r="B141" s="294"/>
      <c r="C141" s="27" t="s">
        <v>36</v>
      </c>
      <c r="D141" s="186"/>
      <c r="E141" s="56"/>
      <c r="F141" s="187">
        <v>38.403202999999998</v>
      </c>
      <c r="G141" s="187">
        <v>42.857368000000001</v>
      </c>
      <c r="H141" s="187">
        <v>0.99495973000000004</v>
      </c>
      <c r="I141" s="62">
        <v>0.99647757999999997</v>
      </c>
      <c r="J141" s="62">
        <v>1.676739E-2</v>
      </c>
      <c r="K141" s="188"/>
      <c r="L141" s="258"/>
      <c r="M141" s="258"/>
      <c r="N141" s="56"/>
      <c r="O141" s="28"/>
      <c r="P141" s="56"/>
      <c r="Q141" s="28"/>
      <c r="R141" s="132"/>
      <c r="S141" s="213"/>
      <c r="T141" s="294"/>
      <c r="U141" s="27" t="s">
        <v>36</v>
      </c>
      <c r="V141" s="186"/>
      <c r="W141" s="56"/>
      <c r="X141" s="187">
        <v>43.143262</v>
      </c>
      <c r="Y141" s="187">
        <v>46.108488000000001</v>
      </c>
      <c r="Z141" s="187">
        <v>0.99533052</v>
      </c>
      <c r="AA141" s="62">
        <v>0.99712217000000003</v>
      </c>
      <c r="AB141" s="62">
        <v>5.2920049999999998E-3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4"/>
      <c r="AM141" s="86">
        <f t="shared" si="14"/>
        <v>4.7400590000000022</v>
      </c>
      <c r="AN141" s="121">
        <f t="shared" si="15"/>
        <v>3.2511200000000002</v>
      </c>
      <c r="AO141" s="121">
        <f t="shared" si="16"/>
        <v>3.7078999999995421E-4</v>
      </c>
      <c r="AP141" s="121">
        <f t="shared" si="17"/>
        <v>6.4459000000005595E-4</v>
      </c>
      <c r="AQ141" s="87">
        <f t="shared" si="18"/>
        <v>-1.1475385000000001E-2</v>
      </c>
      <c r="AR141" s="37"/>
      <c r="AS141" s="233"/>
      <c r="AT141" s="37"/>
    </row>
    <row r="142" spans="2:46" ht="13.5" customHeight="1" thickBot="1" x14ac:dyDescent="0.2">
      <c r="B142" s="295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95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5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93" t="s">
        <v>92</v>
      </c>
      <c r="C143" s="25" t="s">
        <v>32</v>
      </c>
      <c r="D143" s="39"/>
      <c r="E143" s="55"/>
      <c r="F143" s="96">
        <v>28.897762</v>
      </c>
      <c r="G143" s="96">
        <v>32.474722</v>
      </c>
      <c r="H143" s="96">
        <v>0.94400267000000004</v>
      </c>
      <c r="I143" s="60">
        <v>0.96827960000000002</v>
      </c>
      <c r="J143" s="60">
        <v>7.5161729999999996E-2</v>
      </c>
      <c r="K143" s="61"/>
      <c r="L143" s="257"/>
      <c r="M143" s="257"/>
      <c r="N143" s="55"/>
      <c r="O143" s="26"/>
      <c r="P143" s="55"/>
      <c r="Q143" s="26"/>
      <c r="R143" s="131"/>
      <c r="S143" s="213"/>
      <c r="T143" s="293" t="s">
        <v>92</v>
      </c>
      <c r="U143" s="25" t="s">
        <v>32</v>
      </c>
      <c r="V143" s="39"/>
      <c r="W143" s="55"/>
      <c r="X143" s="96">
        <v>28.890523000000002</v>
      </c>
      <c r="Y143" s="96">
        <v>32.534849999999999</v>
      </c>
      <c r="Z143" s="96">
        <v>0.94431271000000006</v>
      </c>
      <c r="AA143" s="60">
        <v>0.96879493000000005</v>
      </c>
      <c r="AB143" s="60">
        <v>7.3512670000000002E-2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3" t="s">
        <v>92</v>
      </c>
      <c r="AM143" s="119">
        <f t="shared" si="14"/>
        <v>-7.2389999999984411E-3</v>
      </c>
      <c r="AN143" s="95">
        <f t="shared" si="15"/>
        <v>6.0127999999998849E-2</v>
      </c>
      <c r="AO143" s="95">
        <f t="shared" si="16"/>
        <v>3.1004000000001142E-4</v>
      </c>
      <c r="AP143" s="95">
        <f t="shared" si="17"/>
        <v>5.1533000000003604E-4</v>
      </c>
      <c r="AQ143" s="120">
        <f t="shared" si="18"/>
        <v>-1.6490599999999939E-3</v>
      </c>
      <c r="AR143" s="37"/>
      <c r="AS143" s="233"/>
      <c r="AT143" s="37"/>
    </row>
    <row r="144" spans="2:46" ht="13.5" customHeight="1" x14ac:dyDescent="0.15">
      <c r="B144" s="294"/>
      <c r="C144" s="27" t="s">
        <v>33</v>
      </c>
      <c r="D144" s="186"/>
      <c r="E144" s="56"/>
      <c r="F144" s="187">
        <v>32.890275000000003</v>
      </c>
      <c r="G144" s="187">
        <v>36.502035999999997</v>
      </c>
      <c r="H144" s="187">
        <v>0.97478518999999997</v>
      </c>
      <c r="I144" s="62">
        <v>0.98440234999999998</v>
      </c>
      <c r="J144" s="62">
        <v>4.1873023000000002E-2</v>
      </c>
      <c r="K144" s="188"/>
      <c r="L144" s="258"/>
      <c r="M144" s="258"/>
      <c r="N144" s="56"/>
      <c r="O144" s="28"/>
      <c r="P144" s="56"/>
      <c r="Q144" s="28"/>
      <c r="R144" s="132"/>
      <c r="S144" s="213"/>
      <c r="T144" s="294"/>
      <c r="U144" s="27" t="s">
        <v>33</v>
      </c>
      <c r="V144" s="186"/>
      <c r="W144" s="56"/>
      <c r="X144" s="187">
        <v>33.661541</v>
      </c>
      <c r="Y144" s="187">
        <v>36.979196000000002</v>
      </c>
      <c r="Z144" s="187">
        <v>0.97520708</v>
      </c>
      <c r="AA144" s="62">
        <v>0.98487232000000002</v>
      </c>
      <c r="AB144" s="62">
        <v>3.5894725000000002E-2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4"/>
      <c r="AM144" s="86">
        <f t="shared" si="14"/>
        <v>0.77126599999999712</v>
      </c>
      <c r="AN144" s="121">
        <f t="shared" si="15"/>
        <v>0.47716000000000491</v>
      </c>
      <c r="AO144" s="121">
        <f t="shared" si="16"/>
        <v>4.2189000000003585E-4</v>
      </c>
      <c r="AP144" s="121">
        <f t="shared" si="17"/>
        <v>4.6997000000004174E-4</v>
      </c>
      <c r="AQ144" s="87">
        <f t="shared" si="18"/>
        <v>-5.9782979999999999E-3</v>
      </c>
      <c r="AR144" s="37"/>
      <c r="AS144" s="233"/>
      <c r="AT144" s="37"/>
    </row>
    <row r="145" spans="2:46" ht="13.5" customHeight="1" x14ac:dyDescent="0.15">
      <c r="B145" s="294"/>
      <c r="C145" s="27" t="s">
        <v>34</v>
      </c>
      <c r="D145" s="186"/>
      <c r="E145" s="56"/>
      <c r="F145" s="187">
        <v>36.899436999999999</v>
      </c>
      <c r="G145" s="187">
        <v>40.883375000000001</v>
      </c>
      <c r="H145" s="187">
        <v>0.99013414</v>
      </c>
      <c r="I145" s="62">
        <v>0.99339138999999999</v>
      </c>
      <c r="J145" s="62">
        <v>2.0654100000000002E-2</v>
      </c>
      <c r="K145" s="188"/>
      <c r="L145" s="258"/>
      <c r="M145" s="258"/>
      <c r="N145" s="56"/>
      <c r="O145" s="28"/>
      <c r="P145" s="56"/>
      <c r="Q145" s="28"/>
      <c r="R145" s="132"/>
      <c r="S145" s="213"/>
      <c r="T145" s="294"/>
      <c r="U145" s="27" t="s">
        <v>34</v>
      </c>
      <c r="V145" s="186"/>
      <c r="W145" s="56"/>
      <c r="X145" s="187">
        <v>38.800854000000001</v>
      </c>
      <c r="Y145" s="187">
        <v>42.165891999999999</v>
      </c>
      <c r="Z145" s="187">
        <v>0.9903864</v>
      </c>
      <c r="AA145" s="62">
        <v>0.99386291999999998</v>
      </c>
      <c r="AB145" s="62">
        <v>1.3878214999999999E-2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4"/>
      <c r="AM145" s="86">
        <f t="shared" si="14"/>
        <v>1.9014170000000021</v>
      </c>
      <c r="AN145" s="121">
        <f t="shared" si="15"/>
        <v>1.2825169999999986</v>
      </c>
      <c r="AO145" s="121">
        <f t="shared" si="16"/>
        <v>2.5226000000000415E-4</v>
      </c>
      <c r="AP145" s="121">
        <f t="shared" si="17"/>
        <v>4.7152999999999778E-4</v>
      </c>
      <c r="AQ145" s="87">
        <f t="shared" si="18"/>
        <v>-6.7758850000000023E-3</v>
      </c>
      <c r="AR145" s="37"/>
      <c r="AS145" s="233"/>
      <c r="AT145" s="37"/>
    </row>
    <row r="146" spans="2:46" ht="13.5" customHeight="1" x14ac:dyDescent="0.15">
      <c r="B146" s="294"/>
      <c r="C146" s="27" t="s">
        <v>36</v>
      </c>
      <c r="D146" s="186"/>
      <c r="E146" s="56"/>
      <c r="F146" s="187">
        <v>39.620514999999997</v>
      </c>
      <c r="G146" s="187">
        <v>43.730775000000001</v>
      </c>
      <c r="H146" s="187">
        <v>0.99473056999999998</v>
      </c>
      <c r="I146" s="62">
        <v>0.99633914999999995</v>
      </c>
      <c r="J146" s="62">
        <v>1.1030395E-2</v>
      </c>
      <c r="K146" s="188"/>
      <c r="L146" s="258"/>
      <c r="M146" s="258"/>
      <c r="N146" s="56"/>
      <c r="O146" s="28"/>
      <c r="P146" s="56"/>
      <c r="Q146" s="28"/>
      <c r="R146" s="132"/>
      <c r="S146" s="213"/>
      <c r="T146" s="294"/>
      <c r="U146" s="27" t="s">
        <v>36</v>
      </c>
      <c r="V146" s="186"/>
      <c r="W146" s="56"/>
      <c r="X146" s="187">
        <v>43.028751999999997</v>
      </c>
      <c r="Y146" s="187">
        <v>45.975703000000003</v>
      </c>
      <c r="Z146" s="187">
        <v>0.99503845000000002</v>
      </c>
      <c r="AA146" s="62">
        <v>0.99705473</v>
      </c>
      <c r="AB146" s="62">
        <v>6.1670609999999997E-3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4"/>
      <c r="AM146" s="86">
        <f t="shared" si="14"/>
        <v>3.4082369999999997</v>
      </c>
      <c r="AN146" s="121">
        <f t="shared" si="15"/>
        <v>2.2449280000000016</v>
      </c>
      <c r="AO146" s="121">
        <f t="shared" si="16"/>
        <v>3.0788000000003812E-4</v>
      </c>
      <c r="AP146" s="121">
        <f t="shared" si="17"/>
        <v>7.1558000000004895E-4</v>
      </c>
      <c r="AQ146" s="87">
        <f t="shared" si="18"/>
        <v>-4.8633340000000004E-3</v>
      </c>
      <c r="AR146" s="37"/>
      <c r="AS146" s="233"/>
      <c r="AT146" s="37"/>
    </row>
    <row r="147" spans="2:46" ht="13.5" customHeight="1" thickBot="1" x14ac:dyDescent="0.2">
      <c r="B147" s="295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95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5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93" t="s">
        <v>93</v>
      </c>
      <c r="C148" s="25" t="s">
        <v>32</v>
      </c>
      <c r="D148" s="39"/>
      <c r="E148" s="55"/>
      <c r="F148" s="96">
        <v>26.978314999999998</v>
      </c>
      <c r="G148" s="96">
        <v>31.414788000000001</v>
      </c>
      <c r="H148" s="96">
        <v>0.93663858</v>
      </c>
      <c r="I148" s="60">
        <v>0.95881656999999998</v>
      </c>
      <c r="J148" s="60">
        <v>7.4760980000000005E-2</v>
      </c>
      <c r="K148" s="61"/>
      <c r="L148" s="257"/>
      <c r="M148" s="257"/>
      <c r="N148" s="55"/>
      <c r="O148" s="26"/>
      <c r="P148" s="55"/>
      <c r="Q148" s="26"/>
      <c r="R148" s="131"/>
      <c r="S148" s="213"/>
      <c r="T148" s="293" t="s">
        <v>93</v>
      </c>
      <c r="U148" s="25" t="s">
        <v>32</v>
      </c>
      <c r="V148" s="39"/>
      <c r="W148" s="55"/>
      <c r="X148" s="96">
        <v>27.056588000000001</v>
      </c>
      <c r="Y148" s="96">
        <v>31.499956999999998</v>
      </c>
      <c r="Z148" s="96">
        <v>0.93684310999999998</v>
      </c>
      <c r="AA148" s="60">
        <v>0.95929836000000002</v>
      </c>
      <c r="AB148" s="60">
        <v>7.3636129999999994E-2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3" t="s">
        <v>93</v>
      </c>
      <c r="AM148" s="119">
        <f t="shared" si="14"/>
        <v>7.8273000000002924E-2</v>
      </c>
      <c r="AN148" s="95">
        <f t="shared" si="15"/>
        <v>8.5168999999996942E-2</v>
      </c>
      <c r="AO148" s="95">
        <f t="shared" si="16"/>
        <v>2.0452999999998056E-4</v>
      </c>
      <c r="AP148" s="95">
        <f t="shared" si="17"/>
        <v>4.8179000000003747E-4</v>
      </c>
      <c r="AQ148" s="120">
        <f t="shared" si="18"/>
        <v>-1.1248500000000106E-3</v>
      </c>
      <c r="AR148" s="37"/>
      <c r="AS148" s="233"/>
      <c r="AT148" s="37"/>
    </row>
    <row r="149" spans="2:46" ht="13.5" customHeight="1" x14ac:dyDescent="0.15">
      <c r="B149" s="294"/>
      <c r="C149" s="27" t="s">
        <v>33</v>
      </c>
      <c r="D149" s="186"/>
      <c r="E149" s="56"/>
      <c r="F149" s="187">
        <v>32.261524000000001</v>
      </c>
      <c r="G149" s="187">
        <v>35.948714000000002</v>
      </c>
      <c r="H149" s="187">
        <v>0.97400869999999995</v>
      </c>
      <c r="I149" s="62">
        <v>0.98225651999999997</v>
      </c>
      <c r="J149" s="62">
        <v>3.2978140000000003E-2</v>
      </c>
      <c r="K149" s="188"/>
      <c r="L149" s="258"/>
      <c r="M149" s="258"/>
      <c r="N149" s="56"/>
      <c r="O149" s="28"/>
      <c r="P149" s="56"/>
      <c r="Q149" s="28"/>
      <c r="R149" s="132"/>
      <c r="S149" s="213"/>
      <c r="T149" s="294"/>
      <c r="U149" s="27" t="s">
        <v>33</v>
      </c>
      <c r="V149" s="186"/>
      <c r="W149" s="56"/>
      <c r="X149" s="187">
        <v>32.501018999999999</v>
      </c>
      <c r="Y149" s="187">
        <v>36.141630999999997</v>
      </c>
      <c r="Z149" s="187">
        <v>0.97441266999999998</v>
      </c>
      <c r="AA149" s="62">
        <v>0.98274640999999996</v>
      </c>
      <c r="AB149" s="62">
        <v>3.1571950000000001E-2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4"/>
      <c r="AM149" s="86">
        <f t="shared" si="14"/>
        <v>0.23949499999999802</v>
      </c>
      <c r="AN149" s="121">
        <f t="shared" si="15"/>
        <v>0.19291699999999423</v>
      </c>
      <c r="AO149" s="121">
        <f t="shared" si="16"/>
        <v>4.0397000000003125E-4</v>
      </c>
      <c r="AP149" s="121">
        <f t="shared" si="17"/>
        <v>4.8988999999999283E-4</v>
      </c>
      <c r="AQ149" s="87">
        <f t="shared" si="18"/>
        <v>-1.4061900000000016E-3</v>
      </c>
      <c r="AR149" s="37"/>
      <c r="AS149" s="233"/>
      <c r="AT149" s="37"/>
    </row>
    <row r="150" spans="2:46" ht="13.5" customHeight="1" x14ac:dyDescent="0.15">
      <c r="B150" s="294"/>
      <c r="C150" s="27" t="s">
        <v>34</v>
      </c>
      <c r="D150" s="186"/>
      <c r="E150" s="56"/>
      <c r="F150" s="187">
        <v>37.818708000000001</v>
      </c>
      <c r="G150" s="187">
        <v>41.260460999999999</v>
      </c>
      <c r="H150" s="187">
        <v>0.99016795000000002</v>
      </c>
      <c r="I150" s="62">
        <v>0.99312800999999995</v>
      </c>
      <c r="J150" s="62">
        <v>1.3489522E-2</v>
      </c>
      <c r="K150" s="188"/>
      <c r="L150" s="258"/>
      <c r="M150" s="258"/>
      <c r="N150" s="56"/>
      <c r="O150" s="28"/>
      <c r="P150" s="56"/>
      <c r="Q150" s="28"/>
      <c r="R150" s="132"/>
      <c r="S150" s="213"/>
      <c r="T150" s="294"/>
      <c r="U150" s="27" t="s">
        <v>34</v>
      </c>
      <c r="V150" s="186"/>
      <c r="W150" s="56"/>
      <c r="X150" s="187">
        <v>38.332053000000002</v>
      </c>
      <c r="Y150" s="187">
        <v>41.664141999999998</v>
      </c>
      <c r="Z150" s="187">
        <v>0.99048961999999996</v>
      </c>
      <c r="AA150" s="62">
        <v>0.99338987999999995</v>
      </c>
      <c r="AB150" s="62">
        <v>1.1958163000000001E-2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4"/>
      <c r="AM150" s="86">
        <f t="shared" si="14"/>
        <v>0.51334500000000105</v>
      </c>
      <c r="AN150" s="121">
        <f t="shared" si="15"/>
        <v>0.40368099999999885</v>
      </c>
      <c r="AO150" s="121">
        <f t="shared" si="16"/>
        <v>3.2166999999994061E-4</v>
      </c>
      <c r="AP150" s="121">
        <f t="shared" si="17"/>
        <v>2.6186999999999738E-4</v>
      </c>
      <c r="AQ150" s="87">
        <f t="shared" si="18"/>
        <v>-1.5313589999999995E-3</v>
      </c>
      <c r="AR150" s="37"/>
      <c r="AS150" s="233"/>
      <c r="AT150" s="37"/>
    </row>
    <row r="151" spans="2:46" ht="13.5" customHeight="1" x14ac:dyDescent="0.15">
      <c r="B151" s="294"/>
      <c r="C151" s="27" t="s">
        <v>36</v>
      </c>
      <c r="D151" s="186"/>
      <c r="E151" s="56"/>
      <c r="F151" s="187">
        <v>41.928623999999999</v>
      </c>
      <c r="G151" s="187">
        <v>45.184044999999998</v>
      </c>
      <c r="H151" s="187">
        <v>0.99506479000000003</v>
      </c>
      <c r="I151" s="62">
        <v>0.99669357000000003</v>
      </c>
      <c r="J151" s="62">
        <v>5.8565848E-3</v>
      </c>
      <c r="K151" s="188"/>
      <c r="L151" s="258"/>
      <c r="M151" s="258"/>
      <c r="N151" s="56"/>
      <c r="O151" s="28"/>
      <c r="P151" s="56"/>
      <c r="Q151" s="28"/>
      <c r="R151" s="132"/>
      <c r="S151" s="213"/>
      <c r="T151" s="294"/>
      <c r="U151" s="27" t="s">
        <v>36</v>
      </c>
      <c r="V151" s="186"/>
      <c r="W151" s="56"/>
      <c r="X151" s="187">
        <v>42.833067999999997</v>
      </c>
      <c r="Y151" s="187">
        <v>45.923464000000003</v>
      </c>
      <c r="Z151" s="187">
        <v>0.99533537000000005</v>
      </c>
      <c r="AA151" s="62">
        <v>0.99691415000000005</v>
      </c>
      <c r="AB151" s="62">
        <v>5.0386600000000004E-3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4"/>
      <c r="AM151" s="86">
        <f t="shared" si="14"/>
        <v>0.90444399999999803</v>
      </c>
      <c r="AN151" s="121">
        <f t="shared" si="15"/>
        <v>0.73941900000000516</v>
      </c>
      <c r="AO151" s="121">
        <f t="shared" si="16"/>
        <v>2.7058000000002025E-4</v>
      </c>
      <c r="AP151" s="121">
        <f t="shared" si="17"/>
        <v>2.2058000000002576E-4</v>
      </c>
      <c r="AQ151" s="87">
        <f t="shared" si="18"/>
        <v>-8.1792479999999966E-4</v>
      </c>
      <c r="AR151" s="37"/>
      <c r="AS151" s="233"/>
      <c r="AT151" s="37"/>
    </row>
    <row r="152" spans="2:46" ht="13.5" customHeight="1" thickBot="1" x14ac:dyDescent="0.2">
      <c r="B152" s="295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95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5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93" t="s">
        <v>94</v>
      </c>
      <c r="C153" s="25" t="s">
        <v>32</v>
      </c>
      <c r="D153" s="39"/>
      <c r="E153" s="55"/>
      <c r="F153" s="96">
        <v>27.424040000000002</v>
      </c>
      <c r="G153" s="96">
        <v>31.393371999999999</v>
      </c>
      <c r="H153" s="96">
        <v>0.93164362000000001</v>
      </c>
      <c r="I153" s="60">
        <v>0.96509060999999996</v>
      </c>
      <c r="J153" s="60">
        <v>7.3535349999999999E-2</v>
      </c>
      <c r="K153" s="61"/>
      <c r="L153" s="257"/>
      <c r="M153" s="257"/>
      <c r="N153" s="55"/>
      <c r="O153" s="26"/>
      <c r="P153" s="55"/>
      <c r="Q153" s="26"/>
      <c r="R153" s="131"/>
      <c r="S153" s="213"/>
      <c r="T153" s="293" t="s">
        <v>94</v>
      </c>
      <c r="U153" s="25" t="s">
        <v>32</v>
      </c>
      <c r="V153" s="39"/>
      <c r="W153" s="55"/>
      <c r="X153" s="96">
        <v>28.144874000000002</v>
      </c>
      <c r="Y153" s="96">
        <v>32.184420000000003</v>
      </c>
      <c r="Z153" s="96">
        <v>0.93194677000000004</v>
      </c>
      <c r="AA153" s="60">
        <v>0.96591364999999996</v>
      </c>
      <c r="AB153" s="60">
        <v>6.8353739999999996E-2</v>
      </c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3" t="s">
        <v>94</v>
      </c>
      <c r="AM153" s="119">
        <f t="shared" si="14"/>
        <v>0.72083399999999997</v>
      </c>
      <c r="AN153" s="95">
        <f t="shared" si="15"/>
        <v>0.79104800000000353</v>
      </c>
      <c r="AO153" s="95">
        <f t="shared" si="16"/>
        <v>3.0315000000002978E-4</v>
      </c>
      <c r="AP153" s="95">
        <f t="shared" si="17"/>
        <v>8.2303999999999711E-4</v>
      </c>
      <c r="AQ153" s="120">
        <f t="shared" si="18"/>
        <v>-5.1816100000000032E-3</v>
      </c>
      <c r="AR153" s="37"/>
      <c r="AS153" s="233"/>
      <c r="AT153" s="37"/>
    </row>
    <row r="154" spans="2:46" ht="13.5" customHeight="1" x14ac:dyDescent="0.15">
      <c r="B154" s="294"/>
      <c r="C154" s="27" t="s">
        <v>33</v>
      </c>
      <c r="D154" s="186"/>
      <c r="E154" s="56"/>
      <c r="F154" s="187">
        <v>31.379201999999999</v>
      </c>
      <c r="G154" s="187">
        <v>35.246772</v>
      </c>
      <c r="H154" s="187">
        <v>0.96995439999999999</v>
      </c>
      <c r="I154" s="62">
        <v>0.98277053999999997</v>
      </c>
      <c r="J154" s="62">
        <v>3.7199370000000002E-2</v>
      </c>
      <c r="K154" s="188"/>
      <c r="L154" s="258"/>
      <c r="M154" s="258"/>
      <c r="N154" s="56"/>
      <c r="O154" s="28"/>
      <c r="P154" s="56"/>
      <c r="Q154" s="28"/>
      <c r="R154" s="132"/>
      <c r="S154" s="213"/>
      <c r="T154" s="294"/>
      <c r="U154" s="27" t="s">
        <v>33</v>
      </c>
      <c r="V154" s="186"/>
      <c r="W154" s="56"/>
      <c r="X154" s="187">
        <v>32.836723999999997</v>
      </c>
      <c r="Y154" s="187">
        <v>36.350065999999998</v>
      </c>
      <c r="Z154" s="187">
        <v>0.97031106</v>
      </c>
      <c r="AA154" s="62">
        <v>0.98310560999999996</v>
      </c>
      <c r="AB154" s="62">
        <v>3.1085270000000002E-2</v>
      </c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4"/>
      <c r="AM154" s="86">
        <f t="shared" si="14"/>
        <v>1.4575219999999973</v>
      </c>
      <c r="AN154" s="121">
        <f t="shared" si="15"/>
        <v>1.1032939999999982</v>
      </c>
      <c r="AO154" s="121">
        <f t="shared" si="16"/>
        <v>3.5666000000000864E-4</v>
      </c>
      <c r="AP154" s="121">
        <f t="shared" si="17"/>
        <v>3.3506999999999287E-4</v>
      </c>
      <c r="AQ154" s="87">
        <f t="shared" si="18"/>
        <v>-6.1141000000000008E-3</v>
      </c>
      <c r="AR154" s="37"/>
      <c r="AS154" s="233"/>
      <c r="AT154" s="37"/>
    </row>
    <row r="155" spans="2:46" ht="13.5" customHeight="1" x14ac:dyDescent="0.15">
      <c r="B155" s="294"/>
      <c r="C155" s="27" t="s">
        <v>34</v>
      </c>
      <c r="D155" s="186"/>
      <c r="E155" s="56"/>
      <c r="F155" s="187">
        <v>35.421481</v>
      </c>
      <c r="G155" s="187">
        <v>39.706982000000004</v>
      </c>
      <c r="H155" s="187">
        <v>0.98875729000000001</v>
      </c>
      <c r="I155" s="62">
        <v>0.99241436999999999</v>
      </c>
      <c r="J155" s="62">
        <v>1.8227164000000001E-2</v>
      </c>
      <c r="K155" s="188"/>
      <c r="L155" s="258"/>
      <c r="M155" s="258"/>
      <c r="N155" s="56"/>
      <c r="O155" s="28"/>
      <c r="P155" s="56"/>
      <c r="Q155" s="28"/>
      <c r="R155" s="132"/>
      <c r="S155" s="213"/>
      <c r="T155" s="294"/>
      <c r="U155" s="27" t="s">
        <v>34</v>
      </c>
      <c r="V155" s="186"/>
      <c r="W155" s="56"/>
      <c r="X155" s="187">
        <v>38.368903000000003</v>
      </c>
      <c r="Y155" s="187">
        <v>41.726689999999998</v>
      </c>
      <c r="Z155" s="187">
        <v>0.98922909000000003</v>
      </c>
      <c r="AA155" s="62">
        <v>0.99313404000000005</v>
      </c>
      <c r="AB155" s="62">
        <v>1.2186412000000001E-2</v>
      </c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4"/>
      <c r="AM155" s="86">
        <f t="shared" si="14"/>
        <v>2.9474220000000031</v>
      </c>
      <c r="AN155" s="121">
        <f t="shared" si="15"/>
        <v>2.0197079999999943</v>
      </c>
      <c r="AO155" s="121">
        <f t="shared" si="16"/>
        <v>4.718000000000222E-4</v>
      </c>
      <c r="AP155" s="121">
        <f t="shared" si="17"/>
        <v>7.1967000000006109E-4</v>
      </c>
      <c r="AQ155" s="87">
        <f t="shared" si="18"/>
        <v>-6.0407519999999999E-3</v>
      </c>
      <c r="AR155" s="37"/>
      <c r="AS155" s="233"/>
      <c r="AT155" s="37"/>
    </row>
    <row r="156" spans="2:46" ht="13.5" customHeight="1" x14ac:dyDescent="0.15">
      <c r="B156" s="294"/>
      <c r="C156" s="27" t="s">
        <v>36</v>
      </c>
      <c r="D156" s="186"/>
      <c r="E156" s="56"/>
      <c r="F156" s="187">
        <v>37.878903999999999</v>
      </c>
      <c r="G156" s="187">
        <v>42.285916999999998</v>
      </c>
      <c r="H156" s="187">
        <v>0.99432171999999996</v>
      </c>
      <c r="I156" s="62">
        <v>0.99577769000000005</v>
      </c>
      <c r="J156" s="62">
        <v>1.0377536E-2</v>
      </c>
      <c r="K156" s="188"/>
      <c r="L156" s="258"/>
      <c r="M156" s="258"/>
      <c r="N156" s="56"/>
      <c r="O156" s="28"/>
      <c r="P156" s="56"/>
      <c r="Q156" s="28"/>
      <c r="R156" s="132"/>
      <c r="S156" s="213"/>
      <c r="T156" s="294"/>
      <c r="U156" s="27" t="s">
        <v>36</v>
      </c>
      <c r="V156" s="186"/>
      <c r="W156" s="56"/>
      <c r="X156" s="187">
        <v>43.032829999999997</v>
      </c>
      <c r="Y156" s="187">
        <v>46.137470999999998</v>
      </c>
      <c r="Z156" s="187">
        <v>0.99488374000000002</v>
      </c>
      <c r="AA156" s="62">
        <v>0.99665740999999997</v>
      </c>
      <c r="AB156" s="62">
        <v>4.6788369999999999E-3</v>
      </c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4"/>
      <c r="AM156" s="86">
        <f t="shared" si="14"/>
        <v>5.1539259999999985</v>
      </c>
      <c r="AN156" s="121">
        <f t="shared" si="15"/>
        <v>3.8515540000000001</v>
      </c>
      <c r="AO156" s="121">
        <f t="shared" si="16"/>
        <v>5.6202000000005192E-4</v>
      </c>
      <c r="AP156" s="121">
        <f t="shared" si="17"/>
        <v>8.7971999999991723E-4</v>
      </c>
      <c r="AQ156" s="87">
        <f t="shared" si="18"/>
        <v>-5.6986989999999998E-3</v>
      </c>
      <c r="AR156" s="37"/>
      <c r="AS156" s="233"/>
      <c r="AT156" s="37"/>
    </row>
    <row r="157" spans="2:46" ht="13.5" customHeight="1" thickBot="1" x14ac:dyDescent="0.2">
      <c r="B157" s="295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95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5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93" t="s">
        <v>95</v>
      </c>
      <c r="C158" s="25" t="s">
        <v>32</v>
      </c>
      <c r="D158" s="39"/>
      <c r="E158" s="55"/>
      <c r="F158" s="96">
        <v>27.616273</v>
      </c>
      <c r="G158" s="96">
        <v>31.351164000000001</v>
      </c>
      <c r="H158" s="96">
        <v>0.93156720000000004</v>
      </c>
      <c r="I158" s="60">
        <v>0.96174062999999999</v>
      </c>
      <c r="J158" s="60">
        <v>7.2439939999999994E-2</v>
      </c>
      <c r="K158" s="61"/>
      <c r="L158" s="257"/>
      <c r="M158" s="257"/>
      <c r="N158" s="55"/>
      <c r="O158" s="26"/>
      <c r="P158" s="55"/>
      <c r="Q158" s="26"/>
      <c r="R158" s="131"/>
      <c r="S158" s="213"/>
      <c r="T158" s="293" t="s">
        <v>95</v>
      </c>
      <c r="U158" s="25" t="s">
        <v>32</v>
      </c>
      <c r="V158" s="39"/>
      <c r="W158" s="55"/>
      <c r="X158" s="96">
        <v>27.711545000000001</v>
      </c>
      <c r="Y158" s="96">
        <v>31.435482</v>
      </c>
      <c r="Z158" s="96">
        <v>0.93185530999999999</v>
      </c>
      <c r="AA158" s="60">
        <v>0.96200859999999999</v>
      </c>
      <c r="AB158" s="60">
        <v>6.8331234000000005E-2</v>
      </c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3" t="s">
        <v>95</v>
      </c>
      <c r="AM158" s="119">
        <f t="shared" si="14"/>
        <v>9.5272000000001356E-2</v>
      </c>
      <c r="AN158" s="95">
        <f t="shared" si="15"/>
        <v>8.4317999999999671E-2</v>
      </c>
      <c r="AO158" s="95">
        <f t="shared" si="16"/>
        <v>2.8810999999995257E-4</v>
      </c>
      <c r="AP158" s="95">
        <f t="shared" si="17"/>
        <v>2.6797000000000626E-4</v>
      </c>
      <c r="AQ158" s="120">
        <f t="shared" si="18"/>
        <v>-4.1087059999999898E-3</v>
      </c>
      <c r="AR158" s="37"/>
      <c r="AS158" s="233"/>
      <c r="AT158" s="37"/>
    </row>
    <row r="159" spans="2:46" ht="13.5" customHeight="1" x14ac:dyDescent="0.15">
      <c r="B159" s="294"/>
      <c r="C159" s="27" t="s">
        <v>33</v>
      </c>
      <c r="D159" s="186"/>
      <c r="E159" s="56"/>
      <c r="F159" s="187">
        <v>32.043720999999998</v>
      </c>
      <c r="G159" s="187">
        <v>35.543365999999999</v>
      </c>
      <c r="H159" s="187">
        <v>0.97081645000000005</v>
      </c>
      <c r="I159" s="62">
        <v>0.98184015999999996</v>
      </c>
      <c r="J159" s="62">
        <v>3.0464316000000002E-2</v>
      </c>
      <c r="K159" s="188"/>
      <c r="L159" s="258"/>
      <c r="M159" s="258"/>
      <c r="N159" s="56"/>
      <c r="O159" s="28"/>
      <c r="P159" s="56"/>
      <c r="Q159" s="28"/>
      <c r="R159" s="132"/>
      <c r="S159" s="213"/>
      <c r="T159" s="294"/>
      <c r="U159" s="27" t="s">
        <v>33</v>
      </c>
      <c r="V159" s="186"/>
      <c r="W159" s="56"/>
      <c r="X159" s="187">
        <v>32.356529000000002</v>
      </c>
      <c r="Y159" s="187">
        <v>35.722740000000002</v>
      </c>
      <c r="Z159" s="187">
        <v>0.97119080999999996</v>
      </c>
      <c r="AA159" s="62">
        <v>0.98206289999999996</v>
      </c>
      <c r="AB159" s="62">
        <v>2.8188075999999999E-2</v>
      </c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4"/>
      <c r="AM159" s="86">
        <f t="shared" si="14"/>
        <v>0.31280800000000397</v>
      </c>
      <c r="AN159" s="121">
        <f t="shared" si="15"/>
        <v>0.17937400000000281</v>
      </c>
      <c r="AO159" s="121">
        <f t="shared" si="16"/>
        <v>3.7435999999990699E-4</v>
      </c>
      <c r="AP159" s="121">
        <f t="shared" si="17"/>
        <v>2.2273999999999905E-4</v>
      </c>
      <c r="AQ159" s="87">
        <f t="shared" si="18"/>
        <v>-2.2762400000000023E-3</v>
      </c>
      <c r="AR159" s="37"/>
      <c r="AS159" s="233"/>
      <c r="AT159" s="37"/>
    </row>
    <row r="160" spans="2:46" ht="13.5" customHeight="1" x14ac:dyDescent="0.15">
      <c r="B160" s="294"/>
      <c r="C160" s="27" t="s">
        <v>34</v>
      </c>
      <c r="D160" s="186"/>
      <c r="E160" s="56"/>
      <c r="F160" s="187">
        <v>36.917127000000001</v>
      </c>
      <c r="G160" s="187">
        <v>40.657096000000003</v>
      </c>
      <c r="H160" s="187">
        <v>0.98859748999999997</v>
      </c>
      <c r="I160" s="62">
        <v>0.99216548000000004</v>
      </c>
      <c r="J160" s="62">
        <v>1.3677656999999999E-2</v>
      </c>
      <c r="K160" s="188"/>
      <c r="L160" s="258"/>
      <c r="M160" s="258"/>
      <c r="N160" s="56"/>
      <c r="O160" s="28"/>
      <c r="P160" s="56"/>
      <c r="Q160" s="28"/>
      <c r="R160" s="132"/>
      <c r="S160" s="213"/>
      <c r="T160" s="294"/>
      <c r="U160" s="27" t="s">
        <v>34</v>
      </c>
      <c r="V160" s="186"/>
      <c r="W160" s="56"/>
      <c r="X160" s="187">
        <v>37.844855000000003</v>
      </c>
      <c r="Y160" s="187">
        <v>41.216492000000002</v>
      </c>
      <c r="Z160" s="187">
        <v>0.98891346000000002</v>
      </c>
      <c r="AA160" s="62">
        <v>0.99248362999999995</v>
      </c>
      <c r="AB160" s="62">
        <v>1.1247771E-2</v>
      </c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4"/>
      <c r="AM160" s="86">
        <f t="shared" si="14"/>
        <v>0.92772800000000188</v>
      </c>
      <c r="AN160" s="121">
        <f t="shared" si="15"/>
        <v>0.55939599999999956</v>
      </c>
      <c r="AO160" s="121">
        <f t="shared" si="16"/>
        <v>3.1597000000005426E-4</v>
      </c>
      <c r="AP160" s="121">
        <f t="shared" si="17"/>
        <v>3.1814999999990601E-4</v>
      </c>
      <c r="AQ160" s="87">
        <f t="shared" si="18"/>
        <v>-2.4298859999999992E-3</v>
      </c>
      <c r="AR160" s="37"/>
      <c r="AS160" s="233"/>
      <c r="AT160" s="37"/>
    </row>
    <row r="161" spans="2:46" ht="13.5" customHeight="1" x14ac:dyDescent="0.15">
      <c r="B161" s="294"/>
      <c r="C161" s="27" t="s">
        <v>36</v>
      </c>
      <c r="D161" s="186"/>
      <c r="E161" s="56"/>
      <c r="F161" s="187">
        <v>40.158664999999999</v>
      </c>
      <c r="G161" s="187">
        <v>43.999796000000003</v>
      </c>
      <c r="H161" s="187">
        <v>0.99433994000000003</v>
      </c>
      <c r="I161" s="62">
        <v>0.99592060000000004</v>
      </c>
      <c r="J161" s="62">
        <v>7.8994270000000005E-3</v>
      </c>
      <c r="K161" s="188"/>
      <c r="L161" s="258"/>
      <c r="M161" s="258"/>
      <c r="N161" s="56"/>
      <c r="O161" s="28"/>
      <c r="P161" s="56"/>
      <c r="Q161" s="28"/>
      <c r="R161" s="132"/>
      <c r="S161" s="213"/>
      <c r="T161" s="294"/>
      <c r="U161" s="27" t="s">
        <v>36</v>
      </c>
      <c r="V161" s="186"/>
      <c r="W161" s="56"/>
      <c r="X161" s="187">
        <v>42.26943</v>
      </c>
      <c r="Y161" s="187">
        <v>45.305934000000001</v>
      </c>
      <c r="Z161" s="187">
        <v>0.99465700999999995</v>
      </c>
      <c r="AA161" s="62">
        <v>0.99648831000000004</v>
      </c>
      <c r="AB161" s="62">
        <v>4.7845463000000003E-3</v>
      </c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4"/>
      <c r="AM161" s="86">
        <f t="shared" ref="AM161:AM224" si="19">IF(OR(X161="",F161=""),"",X161-F161)</f>
        <v>2.1107650000000007</v>
      </c>
      <c r="AN161" s="121">
        <f t="shared" ref="AN161:AN224" si="20">IF(OR(Y161="",G161=""),"",Y161-G161)</f>
        <v>1.3061379999999971</v>
      </c>
      <c r="AO161" s="121">
        <f t="shared" ref="AO161:AO224" si="21">IF(OR(Z161="",H161=""),"",Z161-H161)</f>
        <v>3.1706999999991936E-4</v>
      </c>
      <c r="AP161" s="121">
        <f t="shared" ref="AP161:AP224" si="22">IF(OR(AA161="",I161=""),"",AA161-I161)</f>
        <v>5.6770999999999905E-4</v>
      </c>
      <c r="AQ161" s="87">
        <f t="shared" ref="AQ161:AQ224" si="23">IF(OR(AB161="",J161=""),"",AB161-J161)</f>
        <v>-3.1148807000000002E-3</v>
      </c>
      <c r="AR161" s="37"/>
      <c r="AS161" s="233"/>
      <c r="AT161" s="37"/>
    </row>
    <row r="162" spans="2:46" ht="13.5" customHeight="1" thickBot="1" x14ac:dyDescent="0.2">
      <c r="B162" s="295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95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5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93" t="s">
        <v>96</v>
      </c>
      <c r="C163" s="25" t="s">
        <v>32</v>
      </c>
      <c r="D163" s="39"/>
      <c r="E163" s="55"/>
      <c r="F163" s="96">
        <v>27.525312</v>
      </c>
      <c r="G163" s="96">
        <v>31.951716000000001</v>
      </c>
      <c r="H163" s="96">
        <v>0.93956594000000004</v>
      </c>
      <c r="I163" s="60">
        <v>0.96225592999999998</v>
      </c>
      <c r="J163" s="60">
        <v>7.2692740000000006E-2</v>
      </c>
      <c r="K163" s="61"/>
      <c r="L163" s="257"/>
      <c r="M163" s="257"/>
      <c r="N163" s="55"/>
      <c r="O163" s="26"/>
      <c r="P163" s="55"/>
      <c r="Q163" s="26"/>
      <c r="R163" s="131"/>
      <c r="S163" s="213"/>
      <c r="T163" s="293" t="s">
        <v>96</v>
      </c>
      <c r="U163" s="25" t="s">
        <v>32</v>
      </c>
      <c r="V163" s="39"/>
      <c r="W163" s="55"/>
      <c r="X163" s="96">
        <v>27.600670000000001</v>
      </c>
      <c r="Y163" s="96">
        <v>32.023470000000003</v>
      </c>
      <c r="Z163" s="96">
        <v>0.93972281999999996</v>
      </c>
      <c r="AA163" s="60">
        <v>0.96281391999999999</v>
      </c>
      <c r="AB163" s="60">
        <v>7.1945034000000005E-2</v>
      </c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3" t="s">
        <v>96</v>
      </c>
      <c r="AM163" s="119">
        <f t="shared" si="19"/>
        <v>7.5358000000001368E-2</v>
      </c>
      <c r="AN163" s="95">
        <f t="shared" si="20"/>
        <v>7.1754000000002094E-2</v>
      </c>
      <c r="AO163" s="95">
        <f t="shared" si="21"/>
        <v>1.5687999999991487E-4</v>
      </c>
      <c r="AP163" s="95">
        <f t="shared" si="22"/>
        <v>5.579900000000082E-4</v>
      </c>
      <c r="AQ163" s="120">
        <f t="shared" si="23"/>
        <v>-7.4770600000000076E-4</v>
      </c>
      <c r="AR163" s="37"/>
      <c r="AS163" s="233"/>
      <c r="AT163" s="37"/>
    </row>
    <row r="164" spans="2:46" ht="13.5" customHeight="1" x14ac:dyDescent="0.15">
      <c r="B164" s="294"/>
      <c r="C164" s="27" t="s">
        <v>33</v>
      </c>
      <c r="D164" s="186"/>
      <c r="E164" s="56"/>
      <c r="F164" s="187">
        <v>32.641288000000003</v>
      </c>
      <c r="G164" s="187">
        <v>36.300848999999999</v>
      </c>
      <c r="H164" s="187">
        <v>0.97465672999999997</v>
      </c>
      <c r="I164" s="62">
        <v>0.98317918999999998</v>
      </c>
      <c r="J164" s="62">
        <v>3.4315973999999999E-2</v>
      </c>
      <c r="K164" s="188"/>
      <c r="L164" s="258"/>
      <c r="M164" s="258"/>
      <c r="N164" s="56"/>
      <c r="O164" s="28"/>
      <c r="P164" s="56"/>
      <c r="Q164" s="28"/>
      <c r="R164" s="132"/>
      <c r="S164" s="213"/>
      <c r="T164" s="294"/>
      <c r="U164" s="27" t="s">
        <v>33</v>
      </c>
      <c r="V164" s="186"/>
      <c r="W164" s="56"/>
      <c r="X164" s="187">
        <v>32.914414999999998</v>
      </c>
      <c r="Y164" s="187">
        <v>36.526031000000003</v>
      </c>
      <c r="Z164" s="187">
        <v>0.97499020000000003</v>
      </c>
      <c r="AA164" s="62">
        <v>0.98363476000000005</v>
      </c>
      <c r="AB164" s="62">
        <v>3.3078690000000001E-2</v>
      </c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4"/>
      <c r="AM164" s="86">
        <f t="shared" si="19"/>
        <v>0.27312699999999523</v>
      </c>
      <c r="AN164" s="121">
        <f t="shared" si="20"/>
        <v>0.22518200000000377</v>
      </c>
      <c r="AO164" s="121">
        <f t="shared" si="21"/>
        <v>3.3347000000005789E-4</v>
      </c>
      <c r="AP164" s="121">
        <f t="shared" si="22"/>
        <v>4.5557000000007175E-4</v>
      </c>
      <c r="AQ164" s="87">
        <f t="shared" si="23"/>
        <v>-1.2372839999999982E-3</v>
      </c>
      <c r="AR164" s="37"/>
      <c r="AS164" s="233"/>
      <c r="AT164" s="37"/>
    </row>
    <row r="165" spans="2:46" ht="13.5" customHeight="1" x14ac:dyDescent="0.15">
      <c r="B165" s="294"/>
      <c r="C165" s="27" t="s">
        <v>34</v>
      </c>
      <c r="D165" s="186"/>
      <c r="E165" s="56"/>
      <c r="F165" s="187">
        <v>38.147754999999997</v>
      </c>
      <c r="G165" s="187">
        <v>41.480786999999999</v>
      </c>
      <c r="H165" s="187">
        <v>0.99025854000000002</v>
      </c>
      <c r="I165" s="62">
        <v>0.99341088</v>
      </c>
      <c r="J165" s="62">
        <v>1.4140504999999999E-2</v>
      </c>
      <c r="K165" s="188"/>
      <c r="L165" s="258"/>
      <c r="M165" s="258"/>
      <c r="N165" s="56"/>
      <c r="O165" s="28"/>
      <c r="P165" s="56"/>
      <c r="Q165" s="28"/>
      <c r="R165" s="132"/>
      <c r="S165" s="213"/>
      <c r="T165" s="294"/>
      <c r="U165" s="27" t="s">
        <v>34</v>
      </c>
      <c r="V165" s="186"/>
      <c r="W165" s="56"/>
      <c r="X165" s="187">
        <v>38.530638000000003</v>
      </c>
      <c r="Y165" s="187">
        <v>41.819042000000003</v>
      </c>
      <c r="Z165" s="187">
        <v>0.99054522</v>
      </c>
      <c r="AA165" s="62">
        <v>0.99365258999999995</v>
      </c>
      <c r="AB165" s="62">
        <v>1.2853125999999999E-2</v>
      </c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4"/>
      <c r="AM165" s="86">
        <f t="shared" si="19"/>
        <v>0.38288300000000675</v>
      </c>
      <c r="AN165" s="121">
        <f t="shared" si="20"/>
        <v>0.33825500000000375</v>
      </c>
      <c r="AO165" s="121">
        <f t="shared" si="21"/>
        <v>2.8667999999998361E-4</v>
      </c>
      <c r="AP165" s="121">
        <f t="shared" si="22"/>
        <v>2.4170999999995058E-4</v>
      </c>
      <c r="AQ165" s="87">
        <f t="shared" si="23"/>
        <v>-1.287379E-3</v>
      </c>
      <c r="AR165" s="37"/>
      <c r="AS165" s="233"/>
      <c r="AT165" s="37"/>
    </row>
    <row r="166" spans="2:46" ht="13.5" customHeight="1" x14ac:dyDescent="0.15">
      <c r="B166" s="294"/>
      <c r="C166" s="27" t="s">
        <v>36</v>
      </c>
      <c r="D166" s="186"/>
      <c r="E166" s="56"/>
      <c r="F166" s="187">
        <v>42.214491000000002</v>
      </c>
      <c r="G166" s="187">
        <v>45.397385999999997</v>
      </c>
      <c r="H166" s="187">
        <v>0.99481576000000005</v>
      </c>
      <c r="I166" s="62">
        <v>0.99678849999999997</v>
      </c>
      <c r="J166" s="62">
        <v>6.7414420000000003E-3</v>
      </c>
      <c r="K166" s="188"/>
      <c r="L166" s="258"/>
      <c r="M166" s="258"/>
      <c r="N166" s="56"/>
      <c r="O166" s="28"/>
      <c r="P166" s="56"/>
      <c r="Q166" s="28"/>
      <c r="R166" s="132"/>
      <c r="S166" s="213"/>
      <c r="T166" s="294"/>
      <c r="U166" s="27" t="s">
        <v>36</v>
      </c>
      <c r="V166" s="186"/>
      <c r="W166" s="56"/>
      <c r="X166" s="187">
        <v>42.995522999999999</v>
      </c>
      <c r="Y166" s="187">
        <v>46.028613999999997</v>
      </c>
      <c r="Z166" s="187">
        <v>0.99507699000000005</v>
      </c>
      <c r="AA166" s="62">
        <v>0.99700445000000004</v>
      </c>
      <c r="AB166" s="62">
        <v>6.0540940000000003E-3</v>
      </c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4"/>
      <c r="AM166" s="86">
        <f t="shared" si="19"/>
        <v>0.78103199999999617</v>
      </c>
      <c r="AN166" s="121">
        <f t="shared" si="20"/>
        <v>0.63122800000000012</v>
      </c>
      <c r="AO166" s="121">
        <f t="shared" si="21"/>
        <v>2.6123000000000118E-4</v>
      </c>
      <c r="AP166" s="121">
        <f t="shared" si="22"/>
        <v>2.159500000000758E-4</v>
      </c>
      <c r="AQ166" s="87">
        <f t="shared" si="23"/>
        <v>-6.8734799999999995E-4</v>
      </c>
      <c r="AR166" s="37"/>
      <c r="AS166" s="233"/>
      <c r="AT166" s="37"/>
    </row>
    <row r="167" spans="2:46" ht="13.5" customHeight="1" thickBot="1" x14ac:dyDescent="0.2">
      <c r="B167" s="295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95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5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93" t="s">
        <v>97</v>
      </c>
      <c r="C168" s="25" t="s">
        <v>32</v>
      </c>
      <c r="D168" s="39"/>
      <c r="E168" s="55"/>
      <c r="F168" s="96">
        <v>28.139648000000001</v>
      </c>
      <c r="G168" s="96">
        <v>31.873137</v>
      </c>
      <c r="H168" s="96">
        <v>0.93712523000000003</v>
      </c>
      <c r="I168" s="60">
        <v>0.96525243000000005</v>
      </c>
      <c r="J168" s="60">
        <v>7.5875739999999997E-2</v>
      </c>
      <c r="K168" s="61"/>
      <c r="L168" s="257"/>
      <c r="M168" s="257"/>
      <c r="N168" s="55"/>
      <c r="O168" s="26"/>
      <c r="P168" s="55"/>
      <c r="Q168" s="26"/>
      <c r="R168" s="131"/>
      <c r="S168" s="213"/>
      <c r="T168" s="293" t="s">
        <v>97</v>
      </c>
      <c r="U168" s="25" t="s">
        <v>32</v>
      </c>
      <c r="V168" s="39"/>
      <c r="W168" s="55"/>
      <c r="X168" s="96">
        <v>28.383451999999998</v>
      </c>
      <c r="Y168" s="96">
        <v>32.201237999999996</v>
      </c>
      <c r="Z168" s="96">
        <v>0.93745590999999995</v>
      </c>
      <c r="AA168" s="60">
        <v>0.96560670000000004</v>
      </c>
      <c r="AB168" s="60">
        <v>6.7945993999999996E-2</v>
      </c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3" t="s">
        <v>97</v>
      </c>
      <c r="AM168" s="119">
        <f t="shared" si="19"/>
        <v>0.24380399999999725</v>
      </c>
      <c r="AN168" s="95">
        <f t="shared" si="20"/>
        <v>0.32810099999999665</v>
      </c>
      <c r="AO168" s="95">
        <f t="shared" si="21"/>
        <v>3.306799999999166E-4</v>
      </c>
      <c r="AP168" s="95">
        <f t="shared" si="22"/>
        <v>3.5426999999998987E-4</v>
      </c>
      <c r="AQ168" s="120">
        <f t="shared" si="23"/>
        <v>-7.9297460000000014E-3</v>
      </c>
      <c r="AR168" s="37"/>
      <c r="AS168" s="233"/>
      <c r="AT168" s="37"/>
    </row>
    <row r="169" spans="2:46" ht="13.5" customHeight="1" x14ac:dyDescent="0.15">
      <c r="B169" s="294"/>
      <c r="C169" s="27" t="s">
        <v>33</v>
      </c>
      <c r="D169" s="186"/>
      <c r="E169" s="56"/>
      <c r="F169" s="187">
        <v>32.166221</v>
      </c>
      <c r="G169" s="187">
        <v>35.826605000000001</v>
      </c>
      <c r="H169" s="187">
        <v>0.97202182000000004</v>
      </c>
      <c r="I169" s="62">
        <v>0.98343066000000001</v>
      </c>
      <c r="J169" s="62">
        <v>3.8763846999999997E-2</v>
      </c>
      <c r="K169" s="188"/>
      <c r="L169" s="258"/>
      <c r="M169" s="258"/>
      <c r="N169" s="56"/>
      <c r="O169" s="28"/>
      <c r="P169" s="56"/>
      <c r="Q169" s="28"/>
      <c r="R169" s="132"/>
      <c r="S169" s="213"/>
      <c r="T169" s="294"/>
      <c r="U169" s="27" t="s">
        <v>33</v>
      </c>
      <c r="V169" s="186"/>
      <c r="W169" s="56"/>
      <c r="X169" s="187">
        <v>33.175279000000003</v>
      </c>
      <c r="Y169" s="187">
        <v>36.491442999999997</v>
      </c>
      <c r="Z169" s="187">
        <v>0.97254529000000001</v>
      </c>
      <c r="AA169" s="62">
        <v>0.98394926999999999</v>
      </c>
      <c r="AB169" s="62">
        <v>3.1400709999999998E-2</v>
      </c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4"/>
      <c r="AM169" s="86">
        <f t="shared" si="19"/>
        <v>1.0090580000000031</v>
      </c>
      <c r="AN169" s="121">
        <f t="shared" si="20"/>
        <v>0.66483799999999604</v>
      </c>
      <c r="AO169" s="121">
        <f t="shared" si="21"/>
        <v>5.2346999999997035E-4</v>
      </c>
      <c r="AP169" s="121">
        <f t="shared" si="22"/>
        <v>5.1860999999997492E-4</v>
      </c>
      <c r="AQ169" s="87">
        <f t="shared" si="23"/>
        <v>-7.3631369999999988E-3</v>
      </c>
      <c r="AR169" s="37"/>
      <c r="AS169" s="233"/>
      <c r="AT169" s="37"/>
    </row>
    <row r="170" spans="2:46" ht="13.5" customHeight="1" x14ac:dyDescent="0.15">
      <c r="B170" s="294"/>
      <c r="C170" s="27" t="s">
        <v>34</v>
      </c>
      <c r="D170" s="186"/>
      <c r="E170" s="56"/>
      <c r="F170" s="187">
        <v>36.069149000000003</v>
      </c>
      <c r="G170" s="187">
        <v>40.088301000000001</v>
      </c>
      <c r="H170" s="187">
        <v>0.98902509000000005</v>
      </c>
      <c r="I170" s="62">
        <v>0.99270354000000005</v>
      </c>
      <c r="J170" s="62">
        <v>1.9886010999999999E-2</v>
      </c>
      <c r="K170" s="188"/>
      <c r="L170" s="258"/>
      <c r="M170" s="258"/>
      <c r="N170" s="56"/>
      <c r="O170" s="28"/>
      <c r="P170" s="56"/>
      <c r="Q170" s="28"/>
      <c r="R170" s="132"/>
      <c r="S170" s="213"/>
      <c r="T170" s="294"/>
      <c r="U170" s="27" t="s">
        <v>34</v>
      </c>
      <c r="V170" s="186"/>
      <c r="W170" s="56"/>
      <c r="X170" s="187">
        <v>38.249639000000002</v>
      </c>
      <c r="Y170" s="187">
        <v>41.501002999999997</v>
      </c>
      <c r="Z170" s="187">
        <v>0.98935035999999998</v>
      </c>
      <c r="AA170" s="62">
        <v>0.99319983999999994</v>
      </c>
      <c r="AB170" s="62">
        <v>1.2001421E-2</v>
      </c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4"/>
      <c r="AM170" s="86">
        <f t="shared" si="19"/>
        <v>2.1804899999999989</v>
      </c>
      <c r="AN170" s="121">
        <f t="shared" si="20"/>
        <v>1.4127019999999959</v>
      </c>
      <c r="AO170" s="121">
        <f t="shared" si="21"/>
        <v>3.2526999999993311E-4</v>
      </c>
      <c r="AP170" s="121">
        <f t="shared" si="22"/>
        <v>4.9629999999989405E-4</v>
      </c>
      <c r="AQ170" s="87">
        <f t="shared" si="23"/>
        <v>-7.8845899999999986E-3</v>
      </c>
      <c r="AR170" s="37"/>
      <c r="AS170" s="233"/>
      <c r="AT170" s="37"/>
    </row>
    <row r="171" spans="2:46" ht="13.5" customHeight="1" x14ac:dyDescent="0.15">
      <c r="B171" s="294"/>
      <c r="C171" s="27" t="s">
        <v>36</v>
      </c>
      <c r="D171" s="186"/>
      <c r="E171" s="56"/>
      <c r="F171" s="187">
        <v>38.491025</v>
      </c>
      <c r="G171" s="187">
        <v>42.711719000000002</v>
      </c>
      <c r="H171" s="187">
        <v>0.99421287000000003</v>
      </c>
      <c r="I171" s="62">
        <v>0.99606360000000005</v>
      </c>
      <c r="J171" s="62">
        <v>1.2102643E-2</v>
      </c>
      <c r="K171" s="188"/>
      <c r="L171" s="258"/>
      <c r="M171" s="258"/>
      <c r="N171" s="56"/>
      <c r="O171" s="28"/>
      <c r="P171" s="56"/>
      <c r="Q171" s="28"/>
      <c r="R171" s="132"/>
      <c r="S171" s="213"/>
      <c r="T171" s="294"/>
      <c r="U171" s="27" t="s">
        <v>36</v>
      </c>
      <c r="V171" s="186"/>
      <c r="W171" s="56"/>
      <c r="X171" s="187">
        <v>42.190382999999997</v>
      </c>
      <c r="Y171" s="187">
        <v>45.201489000000002</v>
      </c>
      <c r="Z171" s="187">
        <v>0.99459083000000004</v>
      </c>
      <c r="AA171" s="62">
        <v>0.99668840999999997</v>
      </c>
      <c r="AB171" s="62">
        <v>5.3596829999999996E-3</v>
      </c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4"/>
      <c r="AM171" s="86">
        <f t="shared" si="19"/>
        <v>3.6993579999999966</v>
      </c>
      <c r="AN171" s="121">
        <f t="shared" si="20"/>
        <v>2.48977</v>
      </c>
      <c r="AO171" s="121">
        <f t="shared" si="21"/>
        <v>3.7796000000001051E-4</v>
      </c>
      <c r="AP171" s="121">
        <f t="shared" si="22"/>
        <v>6.2480999999992015E-4</v>
      </c>
      <c r="AQ171" s="87">
        <f t="shared" si="23"/>
        <v>-6.7429600000000001E-3</v>
      </c>
      <c r="AR171" s="37"/>
      <c r="AS171" s="233"/>
      <c r="AT171" s="37"/>
    </row>
    <row r="172" spans="2:46" ht="13.5" customHeight="1" thickBot="1" x14ac:dyDescent="0.2">
      <c r="B172" s="295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95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5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93" t="s">
        <v>98</v>
      </c>
      <c r="C173" s="25" t="s">
        <v>32</v>
      </c>
      <c r="D173" s="39"/>
      <c r="E173" s="55"/>
      <c r="F173" s="96">
        <v>27.150548000000001</v>
      </c>
      <c r="G173" s="96">
        <v>31.534557</v>
      </c>
      <c r="H173" s="96">
        <v>0.93236291000000004</v>
      </c>
      <c r="I173" s="60">
        <v>0.96065613999999999</v>
      </c>
      <c r="J173" s="60">
        <v>7.7258270000000004E-2</v>
      </c>
      <c r="K173" s="61"/>
      <c r="L173" s="257"/>
      <c r="M173" s="257"/>
      <c r="N173" s="55"/>
      <c r="O173" s="26"/>
      <c r="P173" s="55"/>
      <c r="Q173" s="26"/>
      <c r="R173" s="131"/>
      <c r="S173" s="213"/>
      <c r="T173" s="293" t="s">
        <v>98</v>
      </c>
      <c r="U173" s="25" t="s">
        <v>32</v>
      </c>
      <c r="V173" s="39"/>
      <c r="W173" s="55"/>
      <c r="X173" s="96">
        <v>27.135408999999999</v>
      </c>
      <c r="Y173" s="96">
        <v>31.485302999999998</v>
      </c>
      <c r="Z173" s="96">
        <v>0.93222505</v>
      </c>
      <c r="AA173" s="60">
        <v>0.96112684999999998</v>
      </c>
      <c r="AB173" s="60">
        <v>7.7185154000000006E-2</v>
      </c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3" t="s">
        <v>98</v>
      </c>
      <c r="AM173" s="119">
        <f t="shared" si="19"/>
        <v>-1.5139000000001346E-2</v>
      </c>
      <c r="AN173" s="95">
        <f t="shared" si="20"/>
        <v>-4.9254000000001241E-2</v>
      </c>
      <c r="AO173" s="95">
        <f t="shared" si="21"/>
        <v>-1.3786000000004517E-4</v>
      </c>
      <c r="AP173" s="95">
        <f t="shared" si="22"/>
        <v>4.7070999999998531E-4</v>
      </c>
      <c r="AQ173" s="120">
        <f t="shared" si="23"/>
        <v>-7.3115999999998071E-5</v>
      </c>
      <c r="AR173" s="37"/>
      <c r="AS173" s="233"/>
      <c r="AT173" s="37"/>
    </row>
    <row r="174" spans="2:46" ht="13.5" customHeight="1" x14ac:dyDescent="0.15">
      <c r="B174" s="294"/>
      <c r="C174" s="27" t="s">
        <v>33</v>
      </c>
      <c r="D174" s="186"/>
      <c r="E174" s="56"/>
      <c r="F174" s="187">
        <v>32.515782000000002</v>
      </c>
      <c r="G174" s="187">
        <v>36.155186999999998</v>
      </c>
      <c r="H174" s="187">
        <v>0.97333342</v>
      </c>
      <c r="I174" s="62">
        <v>0.98277924000000005</v>
      </c>
      <c r="J174" s="62">
        <v>3.5144693999999997E-2</v>
      </c>
      <c r="K174" s="188"/>
      <c r="L174" s="258"/>
      <c r="M174" s="258"/>
      <c r="N174" s="56"/>
      <c r="O174" s="28"/>
      <c r="P174" s="56"/>
      <c r="Q174" s="28"/>
      <c r="R174" s="132"/>
      <c r="S174" s="213"/>
      <c r="T174" s="294"/>
      <c r="U174" s="27" t="s">
        <v>33</v>
      </c>
      <c r="V174" s="186"/>
      <c r="W174" s="56"/>
      <c r="X174" s="187">
        <v>32.598039999999997</v>
      </c>
      <c r="Y174" s="187">
        <v>36.183869000000001</v>
      </c>
      <c r="Z174" s="187">
        <v>0.97367466000000003</v>
      </c>
      <c r="AA174" s="62">
        <v>0.98305732000000001</v>
      </c>
      <c r="AB174" s="62">
        <v>3.4250944999999998E-2</v>
      </c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4"/>
      <c r="AM174" s="86">
        <f t="shared" si="19"/>
        <v>8.2257999999995945E-2</v>
      </c>
      <c r="AN174" s="121">
        <f t="shared" si="20"/>
        <v>2.8682000000003427E-2</v>
      </c>
      <c r="AO174" s="121">
        <f t="shared" si="21"/>
        <v>3.4124000000002042E-4</v>
      </c>
      <c r="AP174" s="121">
        <f t="shared" si="22"/>
        <v>2.7807999999995836E-4</v>
      </c>
      <c r="AQ174" s="87">
        <f t="shared" si="23"/>
        <v>-8.9374899999999924E-4</v>
      </c>
      <c r="AR174" s="37"/>
      <c r="AS174" s="233"/>
      <c r="AT174" s="37"/>
    </row>
    <row r="175" spans="2:46" ht="13.5" customHeight="1" x14ac:dyDescent="0.15">
      <c r="B175" s="294"/>
      <c r="C175" s="27" t="s">
        <v>34</v>
      </c>
      <c r="D175" s="186"/>
      <c r="E175" s="56"/>
      <c r="F175" s="187">
        <v>38.008853000000002</v>
      </c>
      <c r="G175" s="187">
        <v>41.306572000000003</v>
      </c>
      <c r="H175" s="187">
        <v>0.98977212000000003</v>
      </c>
      <c r="I175" s="62">
        <v>0.99312683999999996</v>
      </c>
      <c r="J175" s="62">
        <v>1.4632663000000001E-2</v>
      </c>
      <c r="K175" s="188"/>
      <c r="L175" s="258"/>
      <c r="M175" s="258"/>
      <c r="N175" s="56"/>
      <c r="O175" s="28"/>
      <c r="P175" s="56"/>
      <c r="Q175" s="28"/>
      <c r="R175" s="132"/>
      <c r="S175" s="213"/>
      <c r="T175" s="294"/>
      <c r="U175" s="27" t="s">
        <v>34</v>
      </c>
      <c r="V175" s="186"/>
      <c r="W175" s="56"/>
      <c r="X175" s="187">
        <v>38.385953000000001</v>
      </c>
      <c r="Y175" s="187">
        <v>41.622495000000001</v>
      </c>
      <c r="Z175" s="187">
        <v>0.99006203999999998</v>
      </c>
      <c r="AA175" s="62">
        <v>0.99336679000000006</v>
      </c>
      <c r="AB175" s="62">
        <v>1.3368175E-2</v>
      </c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4"/>
      <c r="AM175" s="86">
        <f t="shared" si="19"/>
        <v>0.37709999999999866</v>
      </c>
      <c r="AN175" s="121">
        <f t="shared" si="20"/>
        <v>0.31592299999999796</v>
      </c>
      <c r="AO175" s="121">
        <f t="shared" si="21"/>
        <v>2.8991999999994356E-4</v>
      </c>
      <c r="AP175" s="121">
        <f t="shared" si="22"/>
        <v>2.3995000000009981E-4</v>
      </c>
      <c r="AQ175" s="87">
        <f t="shared" si="23"/>
        <v>-1.2644880000000011E-3</v>
      </c>
      <c r="AR175" s="37"/>
      <c r="AS175" s="233"/>
      <c r="AT175" s="37"/>
    </row>
    <row r="176" spans="2:46" ht="13.5" customHeight="1" x14ac:dyDescent="0.15">
      <c r="B176" s="294"/>
      <c r="C176" s="27" t="s">
        <v>36</v>
      </c>
      <c r="D176" s="186"/>
      <c r="E176" s="56"/>
      <c r="F176" s="187">
        <v>41.884604000000003</v>
      </c>
      <c r="G176" s="187">
        <v>44.922905</v>
      </c>
      <c r="H176" s="187">
        <v>0.99446500999999998</v>
      </c>
      <c r="I176" s="62">
        <v>0.99655212999999998</v>
      </c>
      <c r="J176" s="62">
        <v>7.1418905000000003E-3</v>
      </c>
      <c r="K176" s="188"/>
      <c r="L176" s="258"/>
      <c r="M176" s="258"/>
      <c r="N176" s="56"/>
      <c r="O176" s="28"/>
      <c r="P176" s="56"/>
      <c r="Q176" s="28"/>
      <c r="R176" s="132"/>
      <c r="S176" s="213"/>
      <c r="T176" s="294"/>
      <c r="U176" s="27" t="s">
        <v>36</v>
      </c>
      <c r="V176" s="186"/>
      <c r="W176" s="56"/>
      <c r="X176" s="187">
        <v>42.603752999999998</v>
      </c>
      <c r="Y176" s="187">
        <v>45.510945</v>
      </c>
      <c r="Z176" s="187">
        <v>0.99470263000000003</v>
      </c>
      <c r="AA176" s="62">
        <v>0.99673456000000005</v>
      </c>
      <c r="AB176" s="62">
        <v>6.3810777000000004E-3</v>
      </c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4"/>
      <c r="AM176" s="86">
        <f t="shared" si="19"/>
        <v>0.71914899999999449</v>
      </c>
      <c r="AN176" s="121">
        <f t="shared" si="20"/>
        <v>0.58803999999999945</v>
      </c>
      <c r="AO176" s="121">
        <f t="shared" si="21"/>
        <v>2.3762000000004946E-4</v>
      </c>
      <c r="AP176" s="121">
        <f t="shared" si="22"/>
        <v>1.8243000000006671E-4</v>
      </c>
      <c r="AQ176" s="87">
        <f t="shared" si="23"/>
        <v>-7.6081279999999987E-4</v>
      </c>
      <c r="AR176" s="37"/>
      <c r="AS176" s="233"/>
      <c r="AT176" s="37"/>
    </row>
    <row r="177" spans="2:46" ht="13.5" customHeight="1" thickBot="1" x14ac:dyDescent="0.2">
      <c r="B177" s="295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95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5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93" t="s">
        <v>99</v>
      </c>
      <c r="C178" s="25" t="s">
        <v>32</v>
      </c>
      <c r="D178" s="39"/>
      <c r="E178" s="55"/>
      <c r="F178" s="96">
        <v>26.778867000000002</v>
      </c>
      <c r="G178" s="96">
        <v>30.994952999999999</v>
      </c>
      <c r="H178" s="96">
        <v>0.92584074000000005</v>
      </c>
      <c r="I178" s="60">
        <v>0.95423522999999999</v>
      </c>
      <c r="J178" s="60">
        <v>7.3661043999999995E-2</v>
      </c>
      <c r="K178" s="61"/>
      <c r="L178" s="257"/>
      <c r="M178" s="257"/>
      <c r="N178" s="55"/>
      <c r="O178" s="26"/>
      <c r="P178" s="55"/>
      <c r="Q178" s="26"/>
      <c r="R178" s="131"/>
      <c r="S178" s="213"/>
      <c r="T178" s="293" t="s">
        <v>99</v>
      </c>
      <c r="U178" s="25" t="s">
        <v>32</v>
      </c>
      <c r="V178" s="39"/>
      <c r="W178" s="55"/>
      <c r="X178" s="96">
        <v>26.774515000000001</v>
      </c>
      <c r="Y178" s="96">
        <v>30.983986999999999</v>
      </c>
      <c r="Z178" s="96">
        <v>0.92542431000000003</v>
      </c>
      <c r="AA178" s="60">
        <v>0.95425298999999997</v>
      </c>
      <c r="AB178" s="60">
        <v>7.4027895999999996E-2</v>
      </c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3" t="s">
        <v>99</v>
      </c>
      <c r="AM178" s="119">
        <f t="shared" si="19"/>
        <v>-4.3520000000007997E-3</v>
      </c>
      <c r="AN178" s="95">
        <f t="shared" si="20"/>
        <v>-1.0965999999999809E-2</v>
      </c>
      <c r="AO178" s="95">
        <f t="shared" si="21"/>
        <v>-4.1643000000002317E-4</v>
      </c>
      <c r="AP178" s="95">
        <f t="shared" si="22"/>
        <v>1.7759999999977794E-5</v>
      </c>
      <c r="AQ178" s="120">
        <f t="shared" si="23"/>
        <v>3.6685200000000084E-4</v>
      </c>
      <c r="AR178" s="37"/>
      <c r="AS178" s="233"/>
      <c r="AT178" s="37"/>
    </row>
    <row r="179" spans="2:46" ht="13.5" customHeight="1" x14ac:dyDescent="0.15">
      <c r="B179" s="294"/>
      <c r="C179" s="27" t="s">
        <v>33</v>
      </c>
      <c r="D179" s="186"/>
      <c r="E179" s="56"/>
      <c r="F179" s="187">
        <v>32.104548000000001</v>
      </c>
      <c r="G179" s="187">
        <v>35.617198999999999</v>
      </c>
      <c r="H179" s="187">
        <v>0.96919321000000003</v>
      </c>
      <c r="I179" s="62">
        <v>0.98029272999999995</v>
      </c>
      <c r="J179" s="62">
        <v>3.2939142999999997E-2</v>
      </c>
      <c r="K179" s="188"/>
      <c r="L179" s="258"/>
      <c r="M179" s="258"/>
      <c r="N179" s="56"/>
      <c r="O179" s="28"/>
      <c r="P179" s="56"/>
      <c r="Q179" s="28"/>
      <c r="R179" s="132"/>
      <c r="S179" s="213"/>
      <c r="T179" s="294"/>
      <c r="U179" s="27" t="s">
        <v>33</v>
      </c>
      <c r="V179" s="186"/>
      <c r="W179" s="56"/>
      <c r="X179" s="187">
        <v>32.134238000000003</v>
      </c>
      <c r="Y179" s="187">
        <v>35.66328</v>
      </c>
      <c r="Z179" s="187">
        <v>0.96952832</v>
      </c>
      <c r="AA179" s="62">
        <v>0.98051328999999998</v>
      </c>
      <c r="AB179" s="62">
        <v>3.224163E-2</v>
      </c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4"/>
      <c r="AM179" s="86">
        <f t="shared" si="19"/>
        <v>2.9690000000002215E-2</v>
      </c>
      <c r="AN179" s="121">
        <f t="shared" si="20"/>
        <v>4.6081000000000927E-2</v>
      </c>
      <c r="AO179" s="121">
        <f t="shared" si="21"/>
        <v>3.3510999999997182E-4</v>
      </c>
      <c r="AP179" s="121">
        <f t="shared" si="22"/>
        <v>2.2056000000003628E-4</v>
      </c>
      <c r="AQ179" s="87">
        <f t="shared" si="23"/>
        <v>-6.9751299999999683E-4</v>
      </c>
      <c r="AR179" s="37"/>
      <c r="AS179" s="233"/>
      <c r="AT179" s="37"/>
    </row>
    <row r="180" spans="2:46" ht="13.5" customHeight="1" x14ac:dyDescent="0.15">
      <c r="B180" s="294"/>
      <c r="C180" s="27" t="s">
        <v>34</v>
      </c>
      <c r="D180" s="186"/>
      <c r="E180" s="56"/>
      <c r="F180" s="187">
        <v>37.758895000000003</v>
      </c>
      <c r="G180" s="187">
        <v>41.127721999999999</v>
      </c>
      <c r="H180" s="187">
        <v>0.98878547000000006</v>
      </c>
      <c r="I180" s="62">
        <v>0.99237277999999995</v>
      </c>
      <c r="J180" s="62">
        <v>1.2578077999999999E-2</v>
      </c>
      <c r="K180" s="188"/>
      <c r="L180" s="258"/>
      <c r="M180" s="258"/>
      <c r="N180" s="56"/>
      <c r="O180" s="28"/>
      <c r="P180" s="56"/>
      <c r="Q180" s="28"/>
      <c r="R180" s="132"/>
      <c r="S180" s="213"/>
      <c r="T180" s="294"/>
      <c r="U180" s="27" t="s">
        <v>34</v>
      </c>
      <c r="V180" s="186"/>
      <c r="W180" s="56"/>
      <c r="X180" s="187">
        <v>37.981518999999999</v>
      </c>
      <c r="Y180" s="187">
        <v>41.351227999999999</v>
      </c>
      <c r="Z180" s="187">
        <v>0.98906216000000002</v>
      </c>
      <c r="AA180" s="62">
        <v>0.99252998000000003</v>
      </c>
      <c r="AB180" s="62">
        <v>1.1903848999999999E-2</v>
      </c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4"/>
      <c r="AM180" s="86">
        <f t="shared" si="19"/>
        <v>0.22262399999999616</v>
      </c>
      <c r="AN180" s="121">
        <f t="shared" si="20"/>
        <v>0.22350600000000043</v>
      </c>
      <c r="AO180" s="121">
        <f t="shared" si="21"/>
        <v>2.7668999999996835E-4</v>
      </c>
      <c r="AP180" s="121">
        <f t="shared" si="22"/>
        <v>1.572000000000795E-4</v>
      </c>
      <c r="AQ180" s="87">
        <f t="shared" si="23"/>
        <v>-6.7422900000000015E-4</v>
      </c>
      <c r="AR180" s="37"/>
      <c r="AS180" s="233"/>
      <c r="AT180" s="37"/>
    </row>
    <row r="181" spans="2:46" ht="13.5" customHeight="1" x14ac:dyDescent="0.15">
      <c r="B181" s="294"/>
      <c r="C181" s="27" t="s">
        <v>36</v>
      </c>
      <c r="D181" s="186"/>
      <c r="E181" s="56"/>
      <c r="F181" s="187">
        <v>42.135908999999998</v>
      </c>
      <c r="G181" s="187">
        <v>45.231153999999997</v>
      </c>
      <c r="H181" s="187">
        <v>0.99465965999999995</v>
      </c>
      <c r="I181" s="62">
        <v>0.99642883000000004</v>
      </c>
      <c r="J181" s="62">
        <v>5.1609350000000002E-3</v>
      </c>
      <c r="K181" s="188"/>
      <c r="L181" s="258"/>
      <c r="M181" s="258"/>
      <c r="N181" s="56"/>
      <c r="O181" s="28"/>
      <c r="P181" s="56"/>
      <c r="Q181" s="28"/>
      <c r="R181" s="132"/>
      <c r="S181" s="213"/>
      <c r="T181" s="294"/>
      <c r="U181" s="27" t="s">
        <v>36</v>
      </c>
      <c r="V181" s="186"/>
      <c r="W181" s="56"/>
      <c r="X181" s="187">
        <v>42.901125999999998</v>
      </c>
      <c r="Y181" s="187">
        <v>45.940469999999998</v>
      </c>
      <c r="Z181" s="187">
        <v>0.99496256999999999</v>
      </c>
      <c r="AA181" s="62">
        <v>0.99667664</v>
      </c>
      <c r="AB181" s="62">
        <v>4.6283069999999999E-3</v>
      </c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4"/>
      <c r="AM181" s="86">
        <f t="shared" si="19"/>
        <v>0.76521699999999981</v>
      </c>
      <c r="AN181" s="121">
        <f t="shared" si="20"/>
        <v>0.70931600000000117</v>
      </c>
      <c r="AO181" s="121">
        <f t="shared" si="21"/>
        <v>3.0291000000004509E-4</v>
      </c>
      <c r="AP181" s="121">
        <f t="shared" si="22"/>
        <v>2.4780999999995945E-4</v>
      </c>
      <c r="AQ181" s="87">
        <f t="shared" si="23"/>
        <v>-5.3262800000000027E-4</v>
      </c>
      <c r="AR181" s="37"/>
      <c r="AS181" s="233"/>
      <c r="AT181" s="37"/>
    </row>
    <row r="182" spans="2:46" ht="13.5" customHeight="1" thickBot="1" x14ac:dyDescent="0.2">
      <c r="B182" s="295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95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5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93" t="s">
        <v>100</v>
      </c>
      <c r="C183" s="25" t="s">
        <v>32</v>
      </c>
      <c r="D183" s="39"/>
      <c r="E183" s="55"/>
      <c r="F183" s="96">
        <v>26.661959</v>
      </c>
      <c r="G183" s="96">
        <v>31.005542999999999</v>
      </c>
      <c r="H183" s="96">
        <v>0.93011962000000004</v>
      </c>
      <c r="I183" s="60">
        <v>0.95926993000000005</v>
      </c>
      <c r="J183" s="60">
        <v>7.7141749999999995E-2</v>
      </c>
      <c r="K183" s="61"/>
      <c r="L183" s="257"/>
      <c r="M183" s="257"/>
      <c r="N183" s="55"/>
      <c r="O183" s="26"/>
      <c r="P183" s="55"/>
      <c r="Q183" s="26"/>
      <c r="R183" s="131"/>
      <c r="S183" s="213"/>
      <c r="T183" s="293" t="s">
        <v>100</v>
      </c>
      <c r="U183" s="25" t="s">
        <v>32</v>
      </c>
      <c r="V183" s="39"/>
      <c r="W183" s="55"/>
      <c r="X183" s="96">
        <v>26.627452000000002</v>
      </c>
      <c r="Y183" s="96">
        <v>30.922947000000001</v>
      </c>
      <c r="Z183" s="96">
        <v>0.92901268000000004</v>
      </c>
      <c r="AA183" s="60">
        <v>0.95801955999999999</v>
      </c>
      <c r="AB183" s="60">
        <v>7.8189633999999994E-2</v>
      </c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3" t="s">
        <v>100</v>
      </c>
      <c r="AM183" s="119">
        <f t="shared" si="19"/>
        <v>-3.4506999999997845E-2</v>
      </c>
      <c r="AN183" s="95">
        <f t="shared" si="20"/>
        <v>-8.2595999999998782E-2</v>
      </c>
      <c r="AO183" s="95">
        <f t="shared" si="21"/>
        <v>-1.1069400000000007E-3</v>
      </c>
      <c r="AP183" s="95">
        <f t="shared" si="22"/>
        <v>-1.2503700000000562E-3</v>
      </c>
      <c r="AQ183" s="120">
        <f t="shared" si="23"/>
        <v>1.0478839999999989E-3</v>
      </c>
      <c r="AR183" s="37"/>
      <c r="AS183" s="233"/>
      <c r="AT183" s="37"/>
    </row>
    <row r="184" spans="2:46" ht="13.5" customHeight="1" x14ac:dyDescent="0.15">
      <c r="B184" s="294"/>
      <c r="C184" s="27" t="s">
        <v>33</v>
      </c>
      <c r="D184" s="186"/>
      <c r="E184" s="56"/>
      <c r="F184" s="187">
        <v>31.679338999999999</v>
      </c>
      <c r="G184" s="187">
        <v>35.303770999999998</v>
      </c>
      <c r="H184" s="187">
        <v>0.97109358000000001</v>
      </c>
      <c r="I184" s="62">
        <v>0.98136433000000001</v>
      </c>
      <c r="J184" s="62">
        <v>3.6872799999999997E-2</v>
      </c>
      <c r="K184" s="188"/>
      <c r="L184" s="258"/>
      <c r="M184" s="258"/>
      <c r="N184" s="56"/>
      <c r="O184" s="28"/>
      <c r="P184" s="56"/>
      <c r="Q184" s="28"/>
      <c r="R184" s="132"/>
      <c r="S184" s="213"/>
      <c r="T184" s="294"/>
      <c r="U184" s="27" t="s">
        <v>33</v>
      </c>
      <c r="V184" s="186"/>
      <c r="W184" s="56"/>
      <c r="X184" s="187">
        <v>31.665568</v>
      </c>
      <c r="Y184" s="187">
        <v>35.287396000000001</v>
      </c>
      <c r="Z184" s="187">
        <v>0.97132267000000005</v>
      </c>
      <c r="AA184" s="62">
        <v>0.98165802000000002</v>
      </c>
      <c r="AB184" s="62">
        <v>3.6056570000000003E-2</v>
      </c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4"/>
      <c r="AM184" s="86">
        <f t="shared" si="19"/>
        <v>-1.3770999999998423E-2</v>
      </c>
      <c r="AN184" s="121">
        <f t="shared" si="20"/>
        <v>-1.6374999999996476E-2</v>
      </c>
      <c r="AO184" s="121">
        <f t="shared" si="21"/>
        <v>2.2909000000004287E-4</v>
      </c>
      <c r="AP184" s="121">
        <f t="shared" si="22"/>
        <v>2.9369000000001311E-4</v>
      </c>
      <c r="AQ184" s="87">
        <f t="shared" si="23"/>
        <v>-8.1622999999999418E-4</v>
      </c>
      <c r="AR184" s="37"/>
      <c r="AS184" s="233"/>
      <c r="AT184" s="37"/>
    </row>
    <row r="185" spans="2:46" ht="13.5" customHeight="1" x14ac:dyDescent="0.15">
      <c r="B185" s="294"/>
      <c r="C185" s="27" t="s">
        <v>34</v>
      </c>
      <c r="D185" s="186"/>
      <c r="E185" s="56"/>
      <c r="F185" s="187">
        <v>37.232551000000001</v>
      </c>
      <c r="G185" s="187">
        <v>40.717319000000003</v>
      </c>
      <c r="H185" s="187">
        <v>0.98939986999999996</v>
      </c>
      <c r="I185" s="62">
        <v>0.99291636999999999</v>
      </c>
      <c r="J185" s="62">
        <v>1.4890392000000001E-2</v>
      </c>
      <c r="K185" s="188"/>
      <c r="L185" s="258"/>
      <c r="M185" s="258"/>
      <c r="N185" s="56"/>
      <c r="O185" s="28"/>
      <c r="P185" s="56"/>
      <c r="Q185" s="28"/>
      <c r="R185" s="132"/>
      <c r="S185" s="213"/>
      <c r="T185" s="294"/>
      <c r="U185" s="27" t="s">
        <v>34</v>
      </c>
      <c r="V185" s="186"/>
      <c r="W185" s="56"/>
      <c r="X185" s="187">
        <v>37.259130999999996</v>
      </c>
      <c r="Y185" s="187">
        <v>40.816006999999999</v>
      </c>
      <c r="Z185" s="187">
        <v>0.98967422999999999</v>
      </c>
      <c r="AA185" s="62">
        <v>0.99306156999999995</v>
      </c>
      <c r="AB185" s="62">
        <v>1.4656791000000001E-2</v>
      </c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4"/>
      <c r="AM185" s="86">
        <f t="shared" si="19"/>
        <v>2.6579999999995607E-2</v>
      </c>
      <c r="AN185" s="121">
        <f t="shared" si="20"/>
        <v>9.8687999999995668E-2</v>
      </c>
      <c r="AO185" s="121">
        <f t="shared" si="21"/>
        <v>2.7436000000002903E-4</v>
      </c>
      <c r="AP185" s="121">
        <f t="shared" si="22"/>
        <v>1.4519999999995647E-4</v>
      </c>
      <c r="AQ185" s="87">
        <f t="shared" si="23"/>
        <v>-2.3360099999999995E-4</v>
      </c>
      <c r="AR185" s="37"/>
      <c r="AS185" s="233"/>
      <c r="AT185" s="37"/>
    </row>
    <row r="186" spans="2:46" ht="13.5" customHeight="1" x14ac:dyDescent="0.15">
      <c r="B186" s="294"/>
      <c r="C186" s="27" t="s">
        <v>36</v>
      </c>
      <c r="D186" s="186"/>
      <c r="E186" s="56"/>
      <c r="F186" s="187">
        <v>41.840103999999997</v>
      </c>
      <c r="G186" s="187">
        <v>44.900683999999998</v>
      </c>
      <c r="H186" s="187">
        <v>0.99465941000000002</v>
      </c>
      <c r="I186" s="62">
        <v>0.99650169</v>
      </c>
      <c r="J186" s="62">
        <v>5.8530667000000003E-3</v>
      </c>
      <c r="K186" s="188"/>
      <c r="L186" s="258"/>
      <c r="M186" s="258"/>
      <c r="N186" s="56"/>
      <c r="O186" s="28"/>
      <c r="P186" s="56"/>
      <c r="Q186" s="28"/>
      <c r="R186" s="132"/>
      <c r="S186" s="213"/>
      <c r="T186" s="294"/>
      <c r="U186" s="27" t="s">
        <v>36</v>
      </c>
      <c r="V186" s="186"/>
      <c r="W186" s="56"/>
      <c r="X186" s="187">
        <v>42.394840000000002</v>
      </c>
      <c r="Y186" s="187">
        <v>45.377262000000002</v>
      </c>
      <c r="Z186" s="187">
        <v>0.99497650999999998</v>
      </c>
      <c r="AA186" s="62">
        <v>0.99672068999999996</v>
      </c>
      <c r="AB186" s="62">
        <v>5.2395949999999997E-3</v>
      </c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4"/>
      <c r="AM186" s="86">
        <f t="shared" si="19"/>
        <v>0.55473600000000545</v>
      </c>
      <c r="AN186" s="121">
        <f t="shared" si="20"/>
        <v>0.4765780000000035</v>
      </c>
      <c r="AO186" s="121">
        <f t="shared" si="21"/>
        <v>3.1709999999995908E-4</v>
      </c>
      <c r="AP186" s="121">
        <f t="shared" si="22"/>
        <v>2.1899999999996922E-4</v>
      </c>
      <c r="AQ186" s="87">
        <f t="shared" si="23"/>
        <v>-6.1347170000000065E-4</v>
      </c>
      <c r="AR186" s="37"/>
      <c r="AS186" s="233"/>
      <c r="AT186" s="37"/>
    </row>
    <row r="187" spans="2:46" ht="13.5" customHeight="1" thickBot="1" x14ac:dyDescent="0.2">
      <c r="B187" s="295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95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5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93" t="s">
        <v>101</v>
      </c>
      <c r="C188" s="25" t="s">
        <v>32</v>
      </c>
      <c r="D188" s="39"/>
      <c r="E188" s="55"/>
      <c r="F188" s="96">
        <v>27.612175000000001</v>
      </c>
      <c r="G188" s="96">
        <v>31.491816</v>
      </c>
      <c r="H188" s="96">
        <v>0.93330113999999997</v>
      </c>
      <c r="I188" s="60">
        <v>0.96565650000000003</v>
      </c>
      <c r="J188" s="60">
        <v>8.3290180000000005E-2</v>
      </c>
      <c r="K188" s="61"/>
      <c r="L188" s="257"/>
      <c r="M188" s="257"/>
      <c r="N188" s="55"/>
      <c r="O188" s="26"/>
      <c r="P188" s="55"/>
      <c r="Q188" s="26"/>
      <c r="R188" s="131"/>
      <c r="S188" s="213"/>
      <c r="T188" s="293" t="s">
        <v>101</v>
      </c>
      <c r="U188" s="25" t="s">
        <v>32</v>
      </c>
      <c r="V188" s="39"/>
      <c r="W188" s="55"/>
      <c r="X188" s="96">
        <v>28.496770999999999</v>
      </c>
      <c r="Y188" s="96">
        <v>32.376215999999999</v>
      </c>
      <c r="Z188" s="96">
        <v>0.93375673000000003</v>
      </c>
      <c r="AA188" s="60">
        <v>0.96694051000000003</v>
      </c>
      <c r="AB188" s="60">
        <v>7.401286E-2</v>
      </c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3" t="s">
        <v>101</v>
      </c>
      <c r="AM188" s="119">
        <f t="shared" si="19"/>
        <v>0.88459599999999838</v>
      </c>
      <c r="AN188" s="95">
        <f t="shared" si="20"/>
        <v>0.88439999999999941</v>
      </c>
      <c r="AO188" s="95">
        <f t="shared" si="21"/>
        <v>4.5559000000006122E-4</v>
      </c>
      <c r="AP188" s="95">
        <f t="shared" si="22"/>
        <v>1.2840100000000021E-3</v>
      </c>
      <c r="AQ188" s="120">
        <f t="shared" si="23"/>
        <v>-9.2773200000000056E-3</v>
      </c>
      <c r="AR188" s="37"/>
      <c r="AS188" s="233"/>
      <c r="AT188" s="37"/>
    </row>
    <row r="189" spans="2:46" ht="13.5" customHeight="1" x14ac:dyDescent="0.15">
      <c r="B189" s="294"/>
      <c r="C189" s="27" t="s">
        <v>33</v>
      </c>
      <c r="D189" s="186"/>
      <c r="E189" s="56"/>
      <c r="F189" s="187">
        <v>31.435085999999998</v>
      </c>
      <c r="G189" s="187">
        <v>35.311346999999998</v>
      </c>
      <c r="H189" s="187">
        <v>0.97094272000000004</v>
      </c>
      <c r="I189" s="62">
        <v>0.98245293</v>
      </c>
      <c r="J189" s="62">
        <v>4.3905093999999999E-2</v>
      </c>
      <c r="K189" s="188"/>
      <c r="L189" s="258"/>
      <c r="M189" s="258"/>
      <c r="N189" s="56"/>
      <c r="O189" s="28"/>
      <c r="P189" s="56"/>
      <c r="Q189" s="28"/>
      <c r="R189" s="132"/>
      <c r="S189" s="213"/>
      <c r="T189" s="294"/>
      <c r="U189" s="27" t="s">
        <v>33</v>
      </c>
      <c r="V189" s="186"/>
      <c r="W189" s="56"/>
      <c r="X189" s="187">
        <v>33.061548000000002</v>
      </c>
      <c r="Y189" s="187">
        <v>36.445518</v>
      </c>
      <c r="Z189" s="187">
        <v>0.97132087</v>
      </c>
      <c r="AA189" s="62">
        <v>0.98290392000000004</v>
      </c>
      <c r="AB189" s="62">
        <v>3.4355123000000001E-2</v>
      </c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4"/>
      <c r="AM189" s="86">
        <f t="shared" si="19"/>
        <v>1.6264620000000036</v>
      </c>
      <c r="AN189" s="121">
        <f t="shared" si="20"/>
        <v>1.134171000000002</v>
      </c>
      <c r="AO189" s="121">
        <f t="shared" si="21"/>
        <v>3.7814999999996601E-4</v>
      </c>
      <c r="AP189" s="121">
        <f t="shared" si="22"/>
        <v>4.5099000000003997E-4</v>
      </c>
      <c r="AQ189" s="87">
        <f t="shared" si="23"/>
        <v>-9.5499709999999974E-3</v>
      </c>
      <c r="AR189" s="37"/>
      <c r="AS189" s="233"/>
      <c r="AT189" s="37"/>
    </row>
    <row r="190" spans="2:46" ht="13.5" customHeight="1" x14ac:dyDescent="0.15">
      <c r="B190" s="294"/>
      <c r="C190" s="27" t="s">
        <v>34</v>
      </c>
      <c r="D190" s="186"/>
      <c r="E190" s="56"/>
      <c r="F190" s="187">
        <v>35.297046000000002</v>
      </c>
      <c r="G190" s="187">
        <v>39.637127</v>
      </c>
      <c r="H190" s="187">
        <v>0.98891686999999995</v>
      </c>
      <c r="I190" s="62">
        <v>0.99245832</v>
      </c>
      <c r="J190" s="62">
        <v>2.2126916999999999E-2</v>
      </c>
      <c r="K190" s="188"/>
      <c r="L190" s="258"/>
      <c r="M190" s="258"/>
      <c r="N190" s="56"/>
      <c r="O190" s="28"/>
      <c r="P190" s="56"/>
      <c r="Q190" s="28"/>
      <c r="R190" s="132"/>
      <c r="S190" s="213"/>
      <c r="T190" s="294"/>
      <c r="U190" s="27" t="s">
        <v>34</v>
      </c>
      <c r="V190" s="186"/>
      <c r="W190" s="56"/>
      <c r="X190" s="187">
        <v>38.613641000000001</v>
      </c>
      <c r="Y190" s="187">
        <v>41.907195000000002</v>
      </c>
      <c r="Z190" s="187">
        <v>0.98941895999999996</v>
      </c>
      <c r="AA190" s="62">
        <v>0.99323097999999999</v>
      </c>
      <c r="AB190" s="62">
        <v>1.37810195E-2</v>
      </c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4"/>
      <c r="AM190" s="86">
        <f t="shared" si="19"/>
        <v>3.3165949999999995</v>
      </c>
      <c r="AN190" s="121">
        <f t="shared" si="20"/>
        <v>2.270068000000002</v>
      </c>
      <c r="AO190" s="121">
        <f t="shared" si="21"/>
        <v>5.0209000000001058E-4</v>
      </c>
      <c r="AP190" s="121">
        <f t="shared" si="22"/>
        <v>7.7265999999998058E-4</v>
      </c>
      <c r="AQ190" s="87">
        <f t="shared" si="23"/>
        <v>-8.3458974999999994E-3</v>
      </c>
      <c r="AR190" s="37"/>
      <c r="AS190" s="233"/>
      <c r="AT190" s="37"/>
    </row>
    <row r="191" spans="2:46" ht="13.5" customHeight="1" x14ac:dyDescent="0.15">
      <c r="B191" s="294"/>
      <c r="C191" s="27" t="s">
        <v>36</v>
      </c>
      <c r="D191" s="186"/>
      <c r="E191" s="56"/>
      <c r="F191" s="187">
        <v>37.616757</v>
      </c>
      <c r="G191" s="187">
        <v>42.064188000000001</v>
      </c>
      <c r="H191" s="187">
        <v>0.99430286999999995</v>
      </c>
      <c r="I191" s="62">
        <v>0.99586677999999995</v>
      </c>
      <c r="J191" s="62">
        <v>1.2932577000000001E-2</v>
      </c>
      <c r="K191" s="188"/>
      <c r="L191" s="258"/>
      <c r="M191" s="258"/>
      <c r="N191" s="56"/>
      <c r="O191" s="28"/>
      <c r="P191" s="56"/>
      <c r="Q191" s="28"/>
      <c r="R191" s="132"/>
      <c r="S191" s="213"/>
      <c r="T191" s="294"/>
      <c r="U191" s="27" t="s">
        <v>36</v>
      </c>
      <c r="V191" s="186"/>
      <c r="W191" s="56"/>
      <c r="X191" s="187">
        <v>43.074935000000004</v>
      </c>
      <c r="Y191" s="187">
        <v>46.140414999999997</v>
      </c>
      <c r="Z191" s="187">
        <v>0.99485703999999997</v>
      </c>
      <c r="AA191" s="62">
        <v>0.99675201000000002</v>
      </c>
      <c r="AB191" s="62">
        <v>5.8283503E-3</v>
      </c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4"/>
      <c r="AM191" s="86">
        <f t="shared" si="19"/>
        <v>5.4581780000000037</v>
      </c>
      <c r="AN191" s="121">
        <f t="shared" si="20"/>
        <v>4.0762269999999958</v>
      </c>
      <c r="AO191" s="121">
        <f t="shared" si="21"/>
        <v>5.5417000000002048E-4</v>
      </c>
      <c r="AP191" s="121">
        <f t="shared" si="22"/>
        <v>8.8523000000007013E-4</v>
      </c>
      <c r="AQ191" s="87">
        <f t="shared" si="23"/>
        <v>-7.1042267000000006E-3</v>
      </c>
      <c r="AR191" s="37"/>
      <c r="AS191" s="233"/>
      <c r="AT191" s="37"/>
    </row>
    <row r="192" spans="2:46" ht="13.5" customHeight="1" thickBot="1" x14ac:dyDescent="0.2">
      <c r="B192" s="295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95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5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93" t="s">
        <v>102</v>
      </c>
      <c r="C193" s="25" t="s">
        <v>32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93" t="s">
        <v>102</v>
      </c>
      <c r="U193" s="25" t="s">
        <v>32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3" t="s">
        <v>102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94"/>
      <c r="C194" s="27" t="s">
        <v>33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94"/>
      <c r="U194" s="27" t="s">
        <v>33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4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94"/>
      <c r="C195" s="27" t="s">
        <v>34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94"/>
      <c r="U195" s="27" t="s">
        <v>34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4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94"/>
      <c r="C196" s="27" t="s">
        <v>36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94"/>
      <c r="U196" s="27" t="s">
        <v>36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4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5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95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5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93" t="s">
        <v>103</v>
      </c>
      <c r="C198" s="25" t="s">
        <v>32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93" t="s">
        <v>103</v>
      </c>
      <c r="U198" s="25" t="s">
        <v>32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3" t="s">
        <v>103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94"/>
      <c r="C199" s="27" t="s">
        <v>33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94"/>
      <c r="U199" s="27" t="s">
        <v>33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4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94"/>
      <c r="C200" s="27" t="s">
        <v>34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94"/>
      <c r="U200" s="27" t="s">
        <v>34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4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94"/>
      <c r="C201" s="27" t="s">
        <v>36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94"/>
      <c r="U201" s="27" t="s">
        <v>36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4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5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95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5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93" t="s">
        <v>104</v>
      </c>
      <c r="C203" s="25" t="s">
        <v>32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93" t="s">
        <v>104</v>
      </c>
      <c r="U203" s="25" t="s">
        <v>32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3" t="s">
        <v>104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94"/>
      <c r="C204" s="27" t="s">
        <v>33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94"/>
      <c r="U204" s="27" t="s">
        <v>33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4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94"/>
      <c r="C205" s="27" t="s">
        <v>34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94"/>
      <c r="U205" s="27" t="s">
        <v>34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4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94"/>
      <c r="C206" s="27" t="s">
        <v>36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94"/>
      <c r="U206" s="27" t="s">
        <v>36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4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5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95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5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93" t="s">
        <v>105</v>
      </c>
      <c r="C208" s="25" t="s">
        <v>32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93" t="s">
        <v>105</v>
      </c>
      <c r="U208" s="25" t="s">
        <v>32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3" t="s">
        <v>105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94"/>
      <c r="C209" s="27" t="s">
        <v>33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94"/>
      <c r="U209" s="27" t="s">
        <v>33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4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94"/>
      <c r="C210" s="27" t="s">
        <v>34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94"/>
      <c r="U210" s="27" t="s">
        <v>34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4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94"/>
      <c r="C211" s="27" t="s">
        <v>36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94"/>
      <c r="U211" s="27" t="s">
        <v>36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4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5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95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5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93" t="s">
        <v>106</v>
      </c>
      <c r="C213" s="25" t="s">
        <v>32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93" t="s">
        <v>106</v>
      </c>
      <c r="U213" s="25" t="s">
        <v>32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3" t="s">
        <v>106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94"/>
      <c r="C214" s="27" t="s">
        <v>33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94"/>
      <c r="U214" s="27" t="s">
        <v>33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4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94"/>
      <c r="C215" s="27" t="s">
        <v>34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94"/>
      <c r="U215" s="27" t="s">
        <v>34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4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94"/>
      <c r="C216" s="27" t="s">
        <v>36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94"/>
      <c r="U216" s="27" t="s">
        <v>36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4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5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95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5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93" t="s">
        <v>107</v>
      </c>
      <c r="C218" s="25" t="s">
        <v>32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93" t="s">
        <v>107</v>
      </c>
      <c r="U218" s="25" t="s">
        <v>32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3" t="s">
        <v>107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94"/>
      <c r="C219" s="27" t="s">
        <v>33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94"/>
      <c r="U219" s="27" t="s">
        <v>33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4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94"/>
      <c r="C220" s="27" t="s">
        <v>34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94"/>
      <c r="U220" s="27" t="s">
        <v>34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4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94"/>
      <c r="C221" s="27" t="s">
        <v>36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94"/>
      <c r="U221" s="27" t="s">
        <v>36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4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5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95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5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93" t="s">
        <v>108</v>
      </c>
      <c r="C223" s="25" t="s">
        <v>32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93" t="s">
        <v>108</v>
      </c>
      <c r="U223" s="25" t="s">
        <v>32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3" t="s">
        <v>108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94"/>
      <c r="C224" s="27" t="s">
        <v>33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94"/>
      <c r="U224" s="27" t="s">
        <v>33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4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94"/>
      <c r="C225" s="27" t="s">
        <v>34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94"/>
      <c r="U225" s="27" t="s">
        <v>34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4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94"/>
      <c r="C226" s="27" t="s">
        <v>36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94"/>
      <c r="U226" s="27" t="s">
        <v>36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4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5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95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5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93" t="s">
        <v>109</v>
      </c>
      <c r="C228" s="25" t="s">
        <v>32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93" t="s">
        <v>109</v>
      </c>
      <c r="U228" s="25" t="s">
        <v>32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3" t="s">
        <v>109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94"/>
      <c r="C229" s="27" t="s">
        <v>33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94"/>
      <c r="U229" s="27" t="s">
        <v>33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4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94"/>
      <c r="C230" s="27" t="s">
        <v>34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94"/>
      <c r="U230" s="27" t="s">
        <v>34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4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94"/>
      <c r="C231" s="27" t="s">
        <v>36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94"/>
      <c r="U231" s="27" t="s">
        <v>36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4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5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95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5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93" t="s">
        <v>110</v>
      </c>
      <c r="C233" s="25" t="s">
        <v>32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93" t="s">
        <v>110</v>
      </c>
      <c r="U233" s="25" t="s">
        <v>32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3" t="s">
        <v>110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94"/>
      <c r="C234" s="27" t="s">
        <v>33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94"/>
      <c r="U234" s="27" t="s">
        <v>33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4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94"/>
      <c r="C235" s="27" t="s">
        <v>34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94"/>
      <c r="U235" s="27" t="s">
        <v>34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4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94"/>
      <c r="C236" s="27" t="s">
        <v>36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94"/>
      <c r="U236" s="27" t="s">
        <v>36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4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5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95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5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93" t="s">
        <v>111</v>
      </c>
      <c r="C238" s="25" t="s">
        <v>32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93" t="s">
        <v>111</v>
      </c>
      <c r="U238" s="25" t="s">
        <v>32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3" t="s">
        <v>111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94"/>
      <c r="C239" s="27" t="s">
        <v>33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94"/>
      <c r="U239" s="27" t="s">
        <v>33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4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94"/>
      <c r="C240" s="27" t="s">
        <v>34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94"/>
      <c r="U240" s="27" t="s">
        <v>34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4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94"/>
      <c r="C241" s="27" t="s">
        <v>36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94"/>
      <c r="U241" s="27" t="s">
        <v>36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4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5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95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5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93" t="s">
        <v>112</v>
      </c>
      <c r="C243" s="25" t="s">
        <v>32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93" t="s">
        <v>112</v>
      </c>
      <c r="U243" s="25" t="s">
        <v>32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3" t="s">
        <v>112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94"/>
      <c r="C244" s="27" t="s">
        <v>33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94"/>
      <c r="U244" s="27" t="s">
        <v>33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4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94"/>
      <c r="C245" s="27" t="s">
        <v>34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94"/>
      <c r="U245" s="27" t="s">
        <v>34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4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94"/>
      <c r="C246" s="27" t="s">
        <v>36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94"/>
      <c r="U246" s="27" t="s">
        <v>36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4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5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95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5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93" t="s">
        <v>113</v>
      </c>
      <c r="C248" s="25" t="s">
        <v>32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93" t="s">
        <v>113</v>
      </c>
      <c r="U248" s="25" t="s">
        <v>32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3" t="s">
        <v>113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94"/>
      <c r="C249" s="27" t="s">
        <v>33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94"/>
      <c r="U249" s="27" t="s">
        <v>33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4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94"/>
      <c r="C250" s="27" t="s">
        <v>34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94"/>
      <c r="U250" s="27" t="s">
        <v>34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4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94"/>
      <c r="C251" s="27" t="s">
        <v>36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94"/>
      <c r="U251" s="27" t="s">
        <v>36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4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5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95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5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93" t="s">
        <v>114</v>
      </c>
      <c r="C253" s="25" t="s">
        <v>32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93" t="s">
        <v>114</v>
      </c>
      <c r="U253" s="25" t="s">
        <v>32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3" t="s">
        <v>114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94"/>
      <c r="C254" s="27" t="s">
        <v>33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94"/>
      <c r="U254" s="27" t="s">
        <v>33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4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94"/>
      <c r="C255" s="27" t="s">
        <v>34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94"/>
      <c r="U255" s="27" t="s">
        <v>34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4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94"/>
      <c r="C256" s="27" t="s">
        <v>36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94"/>
      <c r="U256" s="27" t="s">
        <v>36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4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5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95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5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93" t="s">
        <v>115</v>
      </c>
      <c r="C258" s="25" t="s">
        <v>32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93" t="s">
        <v>115</v>
      </c>
      <c r="U258" s="25" t="s">
        <v>32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3" t="s">
        <v>115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94"/>
      <c r="C259" s="27" t="s">
        <v>33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94"/>
      <c r="U259" s="27" t="s">
        <v>33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4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94"/>
      <c r="C260" s="27" t="s">
        <v>34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94"/>
      <c r="U260" s="27" t="s">
        <v>34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4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94"/>
      <c r="C261" s="27" t="s">
        <v>36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94"/>
      <c r="U261" s="27" t="s">
        <v>36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4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5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95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5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93" t="s">
        <v>116</v>
      </c>
      <c r="C263" s="25" t="s">
        <v>32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93" t="s">
        <v>116</v>
      </c>
      <c r="U263" s="25" t="s">
        <v>32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3" t="s">
        <v>116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94"/>
      <c r="C264" s="27" t="s">
        <v>33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94"/>
      <c r="U264" s="27" t="s">
        <v>33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4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94"/>
      <c r="C265" s="27" t="s">
        <v>34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94"/>
      <c r="U265" s="27" t="s">
        <v>34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4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94"/>
      <c r="C266" s="27" t="s">
        <v>36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94"/>
      <c r="U266" s="27" t="s">
        <v>36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4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5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95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5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93" t="s">
        <v>117</v>
      </c>
      <c r="C268" s="25" t="s">
        <v>32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93" t="s">
        <v>117</v>
      </c>
      <c r="U268" s="25" t="s">
        <v>32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3" t="s">
        <v>117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94"/>
      <c r="C269" s="27" t="s">
        <v>33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94"/>
      <c r="U269" s="27" t="s">
        <v>33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4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94"/>
      <c r="C270" s="27" t="s">
        <v>34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94"/>
      <c r="U270" s="27" t="s">
        <v>34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4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94"/>
      <c r="C271" s="27" t="s">
        <v>36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94"/>
      <c r="U271" s="27" t="s">
        <v>36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4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5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95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5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93" t="s">
        <v>118</v>
      </c>
      <c r="C273" s="25" t="s">
        <v>32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93" t="s">
        <v>118</v>
      </c>
      <c r="U273" s="25" t="s">
        <v>32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3" t="s">
        <v>118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94"/>
      <c r="C274" s="27" t="s">
        <v>33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94"/>
      <c r="U274" s="27" t="s">
        <v>33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4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94"/>
      <c r="C275" s="27" t="s">
        <v>34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94"/>
      <c r="U275" s="27" t="s">
        <v>34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4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94"/>
      <c r="C276" s="27" t="s">
        <v>36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94"/>
      <c r="U276" s="27" t="s">
        <v>36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4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5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95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5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93" t="s">
        <v>119</v>
      </c>
      <c r="C278" s="25" t="s">
        <v>32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93" t="s">
        <v>119</v>
      </c>
      <c r="U278" s="25" t="s">
        <v>32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3" t="s">
        <v>119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94"/>
      <c r="C279" s="27" t="s">
        <v>33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94"/>
      <c r="U279" s="27" t="s">
        <v>33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4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94"/>
      <c r="C280" s="27" t="s">
        <v>34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94"/>
      <c r="U280" s="27" t="s">
        <v>34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4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94"/>
      <c r="C281" s="27" t="s">
        <v>36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94"/>
      <c r="U281" s="27" t="s">
        <v>36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4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5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95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5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93" t="s">
        <v>120</v>
      </c>
      <c r="C283" s="25" t="s">
        <v>32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93" t="s">
        <v>120</v>
      </c>
      <c r="U283" s="25" t="s">
        <v>32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3" t="s">
        <v>120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94"/>
      <c r="C284" s="27" t="s">
        <v>33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94"/>
      <c r="U284" s="27" t="s">
        <v>33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4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94"/>
      <c r="C285" s="27" t="s">
        <v>34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94"/>
      <c r="U285" s="27" t="s">
        <v>34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4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94"/>
      <c r="C286" s="27" t="s">
        <v>36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94"/>
      <c r="U286" s="27" t="s">
        <v>36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4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5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95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5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93" t="s">
        <v>121</v>
      </c>
      <c r="C288" s="25" t="s">
        <v>32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93" t="s">
        <v>121</v>
      </c>
      <c r="U288" s="25" t="s">
        <v>32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3" t="s">
        <v>121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94"/>
      <c r="C289" s="27" t="s">
        <v>33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94"/>
      <c r="U289" s="27" t="s">
        <v>33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4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94"/>
      <c r="C290" s="27" t="s">
        <v>34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94"/>
      <c r="U290" s="27" t="s">
        <v>34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4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94"/>
      <c r="C291" s="27" t="s">
        <v>36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94"/>
      <c r="U291" s="27" t="s">
        <v>36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4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5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95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5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93" t="s">
        <v>122</v>
      </c>
      <c r="C293" s="25" t="s">
        <v>32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93" t="s">
        <v>122</v>
      </c>
      <c r="U293" s="25" t="s">
        <v>32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3" t="s">
        <v>122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94"/>
      <c r="C294" s="27" t="s">
        <v>33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94"/>
      <c r="U294" s="27" t="s">
        <v>33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4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94"/>
      <c r="C295" s="27" t="s">
        <v>34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94"/>
      <c r="U295" s="27" t="s">
        <v>34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4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94"/>
      <c r="C296" s="27" t="s">
        <v>36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94"/>
      <c r="U296" s="27" t="s">
        <v>36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4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5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95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5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93" t="s">
        <v>123</v>
      </c>
      <c r="C298" s="25" t="s">
        <v>32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93" t="s">
        <v>123</v>
      </c>
      <c r="U298" s="25" t="s">
        <v>32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3" t="s">
        <v>123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94"/>
      <c r="C299" s="27" t="s">
        <v>33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94"/>
      <c r="U299" s="27" t="s">
        <v>33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4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94"/>
      <c r="C300" s="27" t="s">
        <v>34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94"/>
      <c r="U300" s="27" t="s">
        <v>34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4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94"/>
      <c r="C301" s="27" t="s">
        <v>36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94"/>
      <c r="U301" s="27" t="s">
        <v>36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4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5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95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5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93" t="s">
        <v>124</v>
      </c>
      <c r="C303" s="25" t="s">
        <v>32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93" t="s">
        <v>124</v>
      </c>
      <c r="U303" s="25" t="s">
        <v>32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3" t="s">
        <v>124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94"/>
      <c r="C304" s="27" t="s">
        <v>33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94"/>
      <c r="U304" s="27" t="s">
        <v>33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4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94"/>
      <c r="C305" s="27" t="s">
        <v>34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94"/>
      <c r="U305" s="27" t="s">
        <v>34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4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94"/>
      <c r="C306" s="27" t="s">
        <v>36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94"/>
      <c r="U306" s="27" t="s">
        <v>36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4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5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95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5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93" t="s">
        <v>125</v>
      </c>
      <c r="C308" s="25" t="s">
        <v>32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93" t="s">
        <v>125</v>
      </c>
      <c r="U308" s="25" t="s">
        <v>32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3" t="s">
        <v>125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94"/>
      <c r="C309" s="27" t="s">
        <v>33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94"/>
      <c r="U309" s="27" t="s">
        <v>33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4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94"/>
      <c r="C310" s="27" t="s">
        <v>34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94"/>
      <c r="U310" s="27" t="s">
        <v>34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4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94"/>
      <c r="C311" s="27" t="s">
        <v>36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94"/>
      <c r="U311" s="27" t="s">
        <v>36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4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5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95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5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93" t="s">
        <v>126</v>
      </c>
      <c r="C313" s="25" t="s">
        <v>32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93" t="s">
        <v>126</v>
      </c>
      <c r="U313" s="25" t="s">
        <v>32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3" t="s">
        <v>126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94"/>
      <c r="C314" s="27" t="s">
        <v>33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94"/>
      <c r="U314" s="27" t="s">
        <v>33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4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94"/>
      <c r="C315" s="27" t="s">
        <v>34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94"/>
      <c r="U315" s="27" t="s">
        <v>34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4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94"/>
      <c r="C316" s="27" t="s">
        <v>36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94"/>
      <c r="U316" s="27" t="s">
        <v>36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4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5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95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5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93" t="s">
        <v>127</v>
      </c>
      <c r="C318" s="25" t="s">
        <v>32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93" t="s">
        <v>127</v>
      </c>
      <c r="U318" s="25" t="s">
        <v>32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3" t="s">
        <v>127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94"/>
      <c r="C319" s="27" t="s">
        <v>33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94"/>
      <c r="U319" s="27" t="s">
        <v>33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4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94"/>
      <c r="C320" s="27" t="s">
        <v>34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94"/>
      <c r="U320" s="27" t="s">
        <v>34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4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94"/>
      <c r="C321" s="27" t="s">
        <v>36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94"/>
      <c r="U321" s="27" t="s">
        <v>36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4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5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95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5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93" t="s">
        <v>128</v>
      </c>
      <c r="C323" s="25" t="s">
        <v>32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93" t="s">
        <v>128</v>
      </c>
      <c r="U323" s="25" t="s">
        <v>32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3" t="s">
        <v>128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94"/>
      <c r="C324" s="27" t="s">
        <v>33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94"/>
      <c r="U324" s="27" t="s">
        <v>33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4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94"/>
      <c r="C325" s="27" t="s">
        <v>34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94"/>
      <c r="U325" s="27" t="s">
        <v>34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4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94"/>
      <c r="C326" s="27" t="s">
        <v>36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94"/>
      <c r="U326" s="27" t="s">
        <v>36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4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5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95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5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93" t="s">
        <v>129</v>
      </c>
      <c r="C328" s="25" t="s">
        <v>32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93" t="s">
        <v>129</v>
      </c>
      <c r="U328" s="25" t="s">
        <v>32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3" t="s">
        <v>129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94"/>
      <c r="C329" s="27" t="s">
        <v>33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94"/>
      <c r="U329" s="27" t="s">
        <v>33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4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94"/>
      <c r="C330" s="27" t="s">
        <v>34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94"/>
      <c r="U330" s="27" t="s">
        <v>34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4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94"/>
      <c r="C331" s="27" t="s">
        <v>36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94"/>
      <c r="U331" s="27" t="s">
        <v>36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4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5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95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5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93" t="s">
        <v>130</v>
      </c>
      <c r="C333" s="25" t="s">
        <v>32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93" t="s">
        <v>130</v>
      </c>
      <c r="U333" s="25" t="s">
        <v>32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3" t="s">
        <v>130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94"/>
      <c r="C334" s="27" t="s">
        <v>33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94"/>
      <c r="U334" s="27" t="s">
        <v>33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4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94"/>
      <c r="C335" s="27" t="s">
        <v>34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94"/>
      <c r="U335" s="27" t="s">
        <v>34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4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94"/>
      <c r="C336" s="27" t="s">
        <v>36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94"/>
      <c r="U336" s="27" t="s">
        <v>36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4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5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95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5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93" t="s">
        <v>131</v>
      </c>
      <c r="C338" s="25" t="s">
        <v>32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93" t="s">
        <v>131</v>
      </c>
      <c r="U338" s="25" t="s">
        <v>32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3" t="s">
        <v>131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94"/>
      <c r="C339" s="27" t="s">
        <v>33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94"/>
      <c r="U339" s="27" t="s">
        <v>33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4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94"/>
      <c r="C340" s="27" t="s">
        <v>34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94"/>
      <c r="U340" s="27" t="s">
        <v>34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4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94"/>
      <c r="C341" s="27" t="s">
        <v>36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94"/>
      <c r="U341" s="27" t="s">
        <v>36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4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5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95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5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93" t="s">
        <v>132</v>
      </c>
      <c r="C343" s="25" t="s">
        <v>32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93" t="s">
        <v>132</v>
      </c>
      <c r="U343" s="25" t="s">
        <v>32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3" t="s">
        <v>132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94"/>
      <c r="C344" s="27" t="s">
        <v>33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94"/>
      <c r="U344" s="27" t="s">
        <v>33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4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94"/>
      <c r="C345" s="27" t="s">
        <v>34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94"/>
      <c r="U345" s="27" t="s">
        <v>34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4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94"/>
      <c r="C346" s="27" t="s">
        <v>36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94"/>
      <c r="U346" s="27" t="s">
        <v>36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4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5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95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5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93" t="s">
        <v>133</v>
      </c>
      <c r="C348" s="25" t="s">
        <v>32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93" t="s">
        <v>133</v>
      </c>
      <c r="U348" s="25" t="s">
        <v>32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3" t="s">
        <v>133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94"/>
      <c r="C349" s="27" t="s">
        <v>33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94"/>
      <c r="U349" s="27" t="s">
        <v>33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4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94"/>
      <c r="C350" s="27" t="s">
        <v>34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94"/>
      <c r="U350" s="27" t="s">
        <v>34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4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94"/>
      <c r="C351" s="27" t="s">
        <v>36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94"/>
      <c r="U351" s="27" t="s">
        <v>36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4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5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95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5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93" t="s">
        <v>134</v>
      </c>
      <c r="C353" s="25" t="s">
        <v>32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93" t="s">
        <v>134</v>
      </c>
      <c r="U353" s="25" t="s">
        <v>32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3" t="s">
        <v>134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94"/>
      <c r="C354" s="27" t="s">
        <v>33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94"/>
      <c r="U354" s="27" t="s">
        <v>33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4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94"/>
      <c r="C355" s="27" t="s">
        <v>34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94"/>
      <c r="U355" s="27" t="s">
        <v>34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4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94"/>
      <c r="C356" s="27" t="s">
        <v>36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94"/>
      <c r="U356" s="27" t="s">
        <v>36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4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5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95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5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93" t="s">
        <v>135</v>
      </c>
      <c r="C358" s="25" t="s">
        <v>32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93" t="s">
        <v>135</v>
      </c>
      <c r="U358" s="25" t="s">
        <v>32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3" t="s">
        <v>135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94"/>
      <c r="C359" s="27" t="s">
        <v>33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94"/>
      <c r="U359" s="27" t="s">
        <v>33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4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94"/>
      <c r="C360" s="27" t="s">
        <v>34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94"/>
      <c r="U360" s="27" t="s">
        <v>34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4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94"/>
      <c r="C361" s="27" t="s">
        <v>36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94"/>
      <c r="U361" s="27" t="s">
        <v>36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4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5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95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5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93" t="s">
        <v>136</v>
      </c>
      <c r="C363" s="25" t="s">
        <v>32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93" t="s">
        <v>136</v>
      </c>
      <c r="U363" s="25" t="s">
        <v>32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3" t="s">
        <v>136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94"/>
      <c r="C364" s="27" t="s">
        <v>33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94"/>
      <c r="U364" s="27" t="s">
        <v>33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4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94"/>
      <c r="C365" s="27" t="s">
        <v>34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94"/>
      <c r="U365" s="27" t="s">
        <v>34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4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94"/>
      <c r="C366" s="27" t="s">
        <v>36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94"/>
      <c r="U366" s="27" t="s">
        <v>36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4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5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95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5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93" t="s">
        <v>137</v>
      </c>
      <c r="C368" s="25" t="s">
        <v>32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93" t="s">
        <v>137</v>
      </c>
      <c r="U368" s="25" t="s">
        <v>32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3" t="s">
        <v>137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94"/>
      <c r="C369" s="27" t="s">
        <v>33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94"/>
      <c r="U369" s="27" t="s">
        <v>33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4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94"/>
      <c r="C370" s="27" t="s">
        <v>34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94"/>
      <c r="U370" s="27" t="s">
        <v>34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4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94"/>
      <c r="C371" s="27" t="s">
        <v>36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94"/>
      <c r="U371" s="27" t="s">
        <v>36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4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5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95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5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93" t="s">
        <v>138</v>
      </c>
      <c r="C373" s="25" t="s">
        <v>32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93" t="s">
        <v>138</v>
      </c>
      <c r="U373" s="25" t="s">
        <v>32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3" t="s">
        <v>138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94"/>
      <c r="C374" s="27" t="s">
        <v>33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94"/>
      <c r="U374" s="27" t="s">
        <v>33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4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94"/>
      <c r="C375" s="27" t="s">
        <v>34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94"/>
      <c r="U375" s="27" t="s">
        <v>34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4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94"/>
      <c r="C376" s="27" t="s">
        <v>36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94"/>
      <c r="U376" s="27" t="s">
        <v>36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4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5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95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5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93" t="s">
        <v>139</v>
      </c>
      <c r="C378" s="25" t="s">
        <v>32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93" t="s">
        <v>139</v>
      </c>
      <c r="U378" s="25" t="s">
        <v>32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3" t="s">
        <v>139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94"/>
      <c r="C379" s="27" t="s">
        <v>33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94"/>
      <c r="U379" s="27" t="s">
        <v>33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4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94"/>
      <c r="C380" s="27" t="s">
        <v>34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94"/>
      <c r="U380" s="27" t="s">
        <v>34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4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94"/>
      <c r="C381" s="27" t="s">
        <v>36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94"/>
      <c r="U381" s="27" t="s">
        <v>36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4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5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95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5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93" t="s">
        <v>140</v>
      </c>
      <c r="C383" s="25" t="s">
        <v>32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93" t="s">
        <v>140</v>
      </c>
      <c r="U383" s="25" t="s">
        <v>32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3" t="s">
        <v>140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94"/>
      <c r="C384" s="27" t="s">
        <v>33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94"/>
      <c r="U384" s="27" t="s">
        <v>33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4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94"/>
      <c r="C385" s="27" t="s">
        <v>34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94"/>
      <c r="U385" s="27" t="s">
        <v>34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4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94"/>
      <c r="C386" s="27" t="s">
        <v>36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94"/>
      <c r="U386" s="27" t="s">
        <v>36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4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5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95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5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93" t="s">
        <v>141</v>
      </c>
      <c r="C388" s="25" t="s">
        <v>32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93" t="s">
        <v>141</v>
      </c>
      <c r="U388" s="25" t="s">
        <v>32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3" t="s">
        <v>141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94"/>
      <c r="C389" s="27" t="s">
        <v>33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94"/>
      <c r="U389" s="27" t="s">
        <v>33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4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94"/>
      <c r="C390" s="27" t="s">
        <v>34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94"/>
      <c r="U390" s="27" t="s">
        <v>34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4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94"/>
      <c r="C391" s="27" t="s">
        <v>36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94"/>
      <c r="U391" s="27" t="s">
        <v>36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4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5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95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5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93" t="s">
        <v>142</v>
      </c>
      <c r="C393" s="25" t="s">
        <v>32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93" t="s">
        <v>142</v>
      </c>
      <c r="U393" s="25" t="s">
        <v>32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3" t="s">
        <v>142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94"/>
      <c r="C394" s="27" t="s">
        <v>33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94"/>
      <c r="U394" s="27" t="s">
        <v>33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4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94"/>
      <c r="C395" s="27" t="s">
        <v>34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94"/>
      <c r="U395" s="27" t="s">
        <v>34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4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94"/>
      <c r="C396" s="27" t="s">
        <v>36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94"/>
      <c r="U396" s="27" t="s">
        <v>36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4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5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95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5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93" t="s">
        <v>143</v>
      </c>
      <c r="C398" s="25" t="s">
        <v>32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93" t="s">
        <v>143</v>
      </c>
      <c r="U398" s="25" t="s">
        <v>32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3" t="s">
        <v>143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94"/>
      <c r="C399" s="27" t="s">
        <v>33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94"/>
      <c r="U399" s="27" t="s">
        <v>33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4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94"/>
      <c r="C400" s="27" t="s">
        <v>34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94"/>
      <c r="U400" s="27" t="s">
        <v>34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4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94"/>
      <c r="C401" s="27" t="s">
        <v>36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94"/>
      <c r="U401" s="27" t="s">
        <v>36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4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5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95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5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93" t="s">
        <v>144</v>
      </c>
      <c r="C403" s="25" t="s">
        <v>32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93" t="s">
        <v>144</v>
      </c>
      <c r="U403" s="25" t="s">
        <v>32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3" t="s">
        <v>144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94"/>
      <c r="C404" s="27" t="s">
        <v>33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94"/>
      <c r="U404" s="27" t="s">
        <v>33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4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94"/>
      <c r="C405" s="27" t="s">
        <v>34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94"/>
      <c r="U405" s="27" t="s">
        <v>34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4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94"/>
      <c r="C406" s="27" t="s">
        <v>36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94"/>
      <c r="U406" s="27" t="s">
        <v>36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4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5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95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5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93" t="s">
        <v>145</v>
      </c>
      <c r="C408" s="25" t="s">
        <v>32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93" t="s">
        <v>145</v>
      </c>
      <c r="U408" s="25" t="s">
        <v>32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3" t="s">
        <v>145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94"/>
      <c r="C409" s="27" t="s">
        <v>33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94"/>
      <c r="U409" s="27" t="s">
        <v>33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4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94"/>
      <c r="C410" s="27" t="s">
        <v>34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94"/>
      <c r="U410" s="27" t="s">
        <v>34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4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94"/>
      <c r="C411" s="27" t="s">
        <v>36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94"/>
      <c r="U411" s="27" t="s">
        <v>36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4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5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95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5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93" t="s">
        <v>146</v>
      </c>
      <c r="C413" s="25" t="s">
        <v>32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93" t="s">
        <v>146</v>
      </c>
      <c r="U413" s="25" t="s">
        <v>32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3" t="s">
        <v>146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94"/>
      <c r="C414" s="27" t="s">
        <v>33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94"/>
      <c r="U414" s="27" t="s">
        <v>33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4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94"/>
      <c r="C415" s="27" t="s">
        <v>34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94"/>
      <c r="U415" s="27" t="s">
        <v>34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4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94"/>
      <c r="C416" s="27" t="s">
        <v>36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94"/>
      <c r="U416" s="27" t="s">
        <v>36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4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5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95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5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93" t="s">
        <v>147</v>
      </c>
      <c r="C418" s="25" t="s">
        <v>32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93" t="s">
        <v>147</v>
      </c>
      <c r="U418" s="25" t="s">
        <v>32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3" t="s">
        <v>147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94"/>
      <c r="C419" s="27" t="s">
        <v>33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94"/>
      <c r="U419" s="27" t="s">
        <v>33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4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94"/>
      <c r="C420" s="27" t="s">
        <v>34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94"/>
      <c r="U420" s="27" t="s">
        <v>34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4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94"/>
      <c r="C421" s="27" t="s">
        <v>36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94"/>
      <c r="U421" s="27" t="s">
        <v>36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4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5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95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5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93" t="s">
        <v>148</v>
      </c>
      <c r="C423" s="25" t="s">
        <v>32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93" t="s">
        <v>148</v>
      </c>
      <c r="U423" s="25" t="s">
        <v>32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3" t="s">
        <v>148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94"/>
      <c r="C424" s="27" t="s">
        <v>33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94"/>
      <c r="U424" s="27" t="s">
        <v>33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4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94"/>
      <c r="C425" s="27" t="s">
        <v>34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94"/>
      <c r="U425" s="27" t="s">
        <v>34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4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94"/>
      <c r="C426" s="27" t="s">
        <v>36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94"/>
      <c r="U426" s="27" t="s">
        <v>36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4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5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95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5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93" t="s">
        <v>149</v>
      </c>
      <c r="C428" s="25" t="s">
        <v>32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93" t="s">
        <v>149</v>
      </c>
      <c r="U428" s="25" t="s">
        <v>32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3" t="s">
        <v>149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94"/>
      <c r="C429" s="27" t="s">
        <v>33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94"/>
      <c r="U429" s="27" t="s">
        <v>33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4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94"/>
      <c r="C430" s="27" t="s">
        <v>34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94"/>
      <c r="U430" s="27" t="s">
        <v>34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4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94"/>
      <c r="C431" s="27" t="s">
        <v>36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94"/>
      <c r="U431" s="27" t="s">
        <v>36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4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5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95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5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93" t="s">
        <v>150</v>
      </c>
      <c r="C433" s="25" t="s">
        <v>32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93" t="s">
        <v>150</v>
      </c>
      <c r="U433" s="25" t="s">
        <v>32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3" t="s">
        <v>150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94"/>
      <c r="C434" s="27" t="s">
        <v>33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94"/>
      <c r="U434" s="27" t="s">
        <v>33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4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94"/>
      <c r="C435" s="27" t="s">
        <v>34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94"/>
      <c r="U435" s="27" t="s">
        <v>34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4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94"/>
      <c r="C436" s="27" t="s">
        <v>36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94"/>
      <c r="U436" s="27" t="s">
        <v>36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4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5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95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5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93" t="s">
        <v>151</v>
      </c>
      <c r="C438" s="25" t="s">
        <v>32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93" t="s">
        <v>151</v>
      </c>
      <c r="U438" s="25" t="s">
        <v>32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3" t="s">
        <v>151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94"/>
      <c r="C439" s="27" t="s">
        <v>33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94"/>
      <c r="U439" s="27" t="s">
        <v>33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4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94"/>
      <c r="C440" s="27" t="s">
        <v>34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94"/>
      <c r="U440" s="27" t="s">
        <v>34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4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94"/>
      <c r="C441" s="27" t="s">
        <v>36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94"/>
      <c r="U441" s="27" t="s">
        <v>36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4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5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95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5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93" t="s">
        <v>152</v>
      </c>
      <c r="C443" s="25" t="s">
        <v>32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93" t="s">
        <v>152</v>
      </c>
      <c r="U443" s="25" t="s">
        <v>32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3" t="s">
        <v>152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94"/>
      <c r="C444" s="27" t="s">
        <v>33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94"/>
      <c r="U444" s="27" t="s">
        <v>33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4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94"/>
      <c r="C445" s="27" t="s">
        <v>34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94"/>
      <c r="U445" s="27" t="s">
        <v>34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4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94"/>
      <c r="C446" s="27" t="s">
        <v>36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94"/>
      <c r="U446" s="27" t="s">
        <v>36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4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5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95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5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93" t="s">
        <v>153</v>
      </c>
      <c r="C448" s="25" t="s">
        <v>32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93" t="s">
        <v>153</v>
      </c>
      <c r="U448" s="25" t="s">
        <v>32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3" t="s">
        <v>153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94"/>
      <c r="C449" s="27" t="s">
        <v>33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94"/>
      <c r="U449" s="27" t="s">
        <v>33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4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94"/>
      <c r="C450" s="27" t="s">
        <v>34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94"/>
      <c r="U450" s="27" t="s">
        <v>34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4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94"/>
      <c r="C451" s="27" t="s">
        <v>36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94"/>
      <c r="U451" s="27" t="s">
        <v>36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4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5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95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5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93" t="s">
        <v>154</v>
      </c>
      <c r="C453" s="25" t="s">
        <v>32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93" t="s">
        <v>154</v>
      </c>
      <c r="U453" s="25" t="s">
        <v>32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3" t="s">
        <v>154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94"/>
      <c r="C454" s="27" t="s">
        <v>33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94"/>
      <c r="U454" s="27" t="s">
        <v>33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4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94"/>
      <c r="C455" s="27" t="s">
        <v>34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94"/>
      <c r="U455" s="27" t="s">
        <v>34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4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94"/>
      <c r="C456" s="27" t="s">
        <v>36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94"/>
      <c r="U456" s="27" t="s">
        <v>36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4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5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95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5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93" t="s">
        <v>155</v>
      </c>
      <c r="C458" s="25" t="s">
        <v>32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93" t="s">
        <v>155</v>
      </c>
      <c r="U458" s="25" t="s">
        <v>32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3" t="s">
        <v>155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94"/>
      <c r="C459" s="27" t="s">
        <v>33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94"/>
      <c r="U459" s="27" t="s">
        <v>33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4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94"/>
      <c r="C460" s="27" t="s">
        <v>34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94"/>
      <c r="U460" s="27" t="s">
        <v>34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4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94"/>
      <c r="C461" s="27" t="s">
        <v>36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94"/>
      <c r="U461" s="27" t="s">
        <v>36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4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5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95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5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93" t="s">
        <v>156</v>
      </c>
      <c r="C463" s="25" t="s">
        <v>32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93" t="s">
        <v>156</v>
      </c>
      <c r="U463" s="25" t="s">
        <v>32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3" t="s">
        <v>156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94"/>
      <c r="C464" s="27" t="s">
        <v>33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94"/>
      <c r="U464" s="27" t="s">
        <v>33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4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94"/>
      <c r="C465" s="27" t="s">
        <v>34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94"/>
      <c r="U465" s="27" t="s">
        <v>34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4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94"/>
      <c r="C466" s="27" t="s">
        <v>36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94"/>
      <c r="U466" s="27" t="s">
        <v>36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4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5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95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5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93" t="s">
        <v>157</v>
      </c>
      <c r="C468" s="25" t="s">
        <v>32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93" t="s">
        <v>157</v>
      </c>
      <c r="U468" s="25" t="s">
        <v>32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3" t="s">
        <v>157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94"/>
      <c r="C469" s="27" t="s">
        <v>33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94"/>
      <c r="U469" s="27" t="s">
        <v>33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4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94"/>
      <c r="C470" s="27" t="s">
        <v>34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94"/>
      <c r="U470" s="27" t="s">
        <v>34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4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94"/>
      <c r="C471" s="27" t="s">
        <v>36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94"/>
      <c r="U471" s="27" t="s">
        <v>36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4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5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95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5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93" t="s">
        <v>158</v>
      </c>
      <c r="C473" s="25" t="s">
        <v>32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93" t="s">
        <v>158</v>
      </c>
      <c r="U473" s="25" t="s">
        <v>32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3" t="s">
        <v>158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94"/>
      <c r="C474" s="27" t="s">
        <v>33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94"/>
      <c r="U474" s="27" t="s">
        <v>33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4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94"/>
      <c r="C475" s="27" t="s">
        <v>34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94"/>
      <c r="U475" s="27" t="s">
        <v>34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4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94"/>
      <c r="C476" s="27" t="s">
        <v>36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94"/>
      <c r="U476" s="27" t="s">
        <v>36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4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5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95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5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93" t="s">
        <v>159</v>
      </c>
      <c r="C478" s="25" t="s">
        <v>32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93" t="s">
        <v>159</v>
      </c>
      <c r="U478" s="25" t="s">
        <v>32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3" t="s">
        <v>159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94"/>
      <c r="C479" s="27" t="s">
        <v>33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94"/>
      <c r="U479" s="27" t="s">
        <v>33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4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94"/>
      <c r="C480" s="27" t="s">
        <v>34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94"/>
      <c r="U480" s="27" t="s">
        <v>34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4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94"/>
      <c r="C481" s="27" t="s">
        <v>36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94"/>
      <c r="U481" s="27" t="s">
        <v>36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4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5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95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5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93" t="s">
        <v>160</v>
      </c>
      <c r="C483" s="25" t="s">
        <v>32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93" t="s">
        <v>160</v>
      </c>
      <c r="U483" s="25" t="s">
        <v>32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3" t="s">
        <v>160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94"/>
      <c r="C484" s="27" t="s">
        <v>33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94"/>
      <c r="U484" s="27" t="s">
        <v>33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4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94"/>
      <c r="C485" s="27" t="s">
        <v>34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94"/>
      <c r="U485" s="27" t="s">
        <v>34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4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94"/>
      <c r="C486" s="27" t="s">
        <v>36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94"/>
      <c r="U486" s="27" t="s">
        <v>36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4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5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95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5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93" t="s">
        <v>161</v>
      </c>
      <c r="C488" s="25" t="s">
        <v>32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93" t="s">
        <v>161</v>
      </c>
      <c r="U488" s="25" t="s">
        <v>32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3" t="s">
        <v>161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94"/>
      <c r="C489" s="27" t="s">
        <v>33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94"/>
      <c r="U489" s="27" t="s">
        <v>33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4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94"/>
      <c r="C490" s="27" t="s">
        <v>34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94"/>
      <c r="U490" s="27" t="s">
        <v>34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4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94"/>
      <c r="C491" s="27" t="s">
        <v>36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94"/>
      <c r="U491" s="27" t="s">
        <v>36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4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5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95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5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93" t="s">
        <v>162</v>
      </c>
      <c r="C493" s="25" t="s">
        <v>32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93" t="s">
        <v>162</v>
      </c>
      <c r="U493" s="25" t="s">
        <v>32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3" t="s">
        <v>162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94"/>
      <c r="C494" s="27" t="s">
        <v>33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94"/>
      <c r="U494" s="27" t="s">
        <v>33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4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94"/>
      <c r="C495" s="27" t="s">
        <v>34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94"/>
      <c r="U495" s="27" t="s">
        <v>34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4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94"/>
      <c r="C496" s="27" t="s">
        <v>36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94"/>
      <c r="U496" s="27" t="s">
        <v>36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4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5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95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5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93" t="s">
        <v>163</v>
      </c>
      <c r="C498" s="25" t="s">
        <v>32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93" t="s">
        <v>163</v>
      </c>
      <c r="U498" s="25" t="s">
        <v>32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3" t="s">
        <v>163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94"/>
      <c r="C499" s="27" t="s">
        <v>33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94"/>
      <c r="U499" s="27" t="s">
        <v>33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4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94"/>
      <c r="C500" s="27" t="s">
        <v>34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94"/>
      <c r="U500" s="27" t="s">
        <v>34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4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94"/>
      <c r="C501" s="27" t="s">
        <v>36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94"/>
      <c r="U501" s="27" t="s">
        <v>36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4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5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95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5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93" t="s">
        <v>164</v>
      </c>
      <c r="C503" s="25" t="s">
        <v>32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93" t="s">
        <v>164</v>
      </c>
      <c r="U503" s="25" t="s">
        <v>32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3" t="s">
        <v>164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94"/>
      <c r="C504" s="27" t="s">
        <v>33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94"/>
      <c r="U504" s="27" t="s">
        <v>33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4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94"/>
      <c r="C505" s="27" t="s">
        <v>34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94"/>
      <c r="U505" s="27" t="s">
        <v>34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4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94"/>
      <c r="C506" s="27" t="s">
        <v>36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94"/>
      <c r="U506" s="27" t="s">
        <v>36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4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5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95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5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93" t="s">
        <v>165</v>
      </c>
      <c r="C508" s="25" t="s">
        <v>32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93" t="s">
        <v>165</v>
      </c>
      <c r="U508" s="25" t="s">
        <v>32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3" t="s">
        <v>165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94"/>
      <c r="C509" s="27" t="s">
        <v>33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94"/>
      <c r="U509" s="27" t="s">
        <v>33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4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94"/>
      <c r="C510" s="27" t="s">
        <v>34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94"/>
      <c r="U510" s="27" t="s">
        <v>34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4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94"/>
      <c r="C511" s="27" t="s">
        <v>36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94"/>
      <c r="U511" s="27" t="s">
        <v>36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4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5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95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5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93" t="s">
        <v>166</v>
      </c>
      <c r="C513" s="25" t="s">
        <v>32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93" t="s">
        <v>166</v>
      </c>
      <c r="U513" s="25" t="s">
        <v>32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3" t="s">
        <v>166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94"/>
      <c r="C514" s="27" t="s">
        <v>33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94"/>
      <c r="U514" s="27" t="s">
        <v>33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4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94"/>
      <c r="C515" s="27" t="s">
        <v>34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94"/>
      <c r="U515" s="27" t="s">
        <v>34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4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94"/>
      <c r="C516" s="27" t="s">
        <v>36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94"/>
      <c r="U516" s="27" t="s">
        <v>36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4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5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95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5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93" t="s">
        <v>167</v>
      </c>
      <c r="C518" s="25" t="s">
        <v>32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93" t="s">
        <v>167</v>
      </c>
      <c r="U518" s="25" t="s">
        <v>32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3" t="s">
        <v>167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94"/>
      <c r="C519" s="27" t="s">
        <v>33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94"/>
      <c r="U519" s="27" t="s">
        <v>33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4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94"/>
      <c r="C520" s="27" t="s">
        <v>34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94"/>
      <c r="U520" s="27" t="s">
        <v>34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4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94"/>
      <c r="C521" s="27" t="s">
        <v>36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94"/>
      <c r="U521" s="27" t="s">
        <v>36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4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5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95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5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93" t="s">
        <v>168</v>
      </c>
      <c r="C523" s="25" t="s">
        <v>32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93" t="s">
        <v>168</v>
      </c>
      <c r="U523" s="25" t="s">
        <v>32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3" t="s">
        <v>168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94"/>
      <c r="C524" s="27" t="s">
        <v>33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94"/>
      <c r="U524" s="27" t="s">
        <v>33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4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94"/>
      <c r="C525" s="27" t="s">
        <v>34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94"/>
      <c r="U525" s="27" t="s">
        <v>34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4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94"/>
      <c r="C526" s="27" t="s">
        <v>36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94"/>
      <c r="U526" s="27" t="s">
        <v>36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4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5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95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5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93" t="s">
        <v>169</v>
      </c>
      <c r="C528" s="25" t="s">
        <v>32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93" t="s">
        <v>169</v>
      </c>
      <c r="U528" s="25" t="s">
        <v>32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3" t="s">
        <v>169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94"/>
      <c r="C529" s="27" t="s">
        <v>33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94"/>
      <c r="U529" s="27" t="s">
        <v>33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4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94"/>
      <c r="C530" s="27" t="s">
        <v>34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94"/>
      <c r="U530" s="27" t="s">
        <v>34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4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94"/>
      <c r="C531" s="27" t="s">
        <v>36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94"/>
      <c r="U531" s="27" t="s">
        <v>36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4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5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95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5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93" t="s">
        <v>170</v>
      </c>
      <c r="C533" s="25" t="s">
        <v>32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93" t="s">
        <v>170</v>
      </c>
      <c r="U533" s="25" t="s">
        <v>32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3" t="s">
        <v>170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94"/>
      <c r="C534" s="27" t="s">
        <v>33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94"/>
      <c r="U534" s="27" t="s">
        <v>33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4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94"/>
      <c r="C535" s="27" t="s">
        <v>34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94"/>
      <c r="U535" s="27" t="s">
        <v>34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4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94"/>
      <c r="C536" s="27" t="s">
        <v>36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94"/>
      <c r="U536" s="27" t="s">
        <v>36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4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5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95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5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93" t="s">
        <v>171</v>
      </c>
      <c r="C538" s="25" t="s">
        <v>32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93" t="s">
        <v>171</v>
      </c>
      <c r="U538" s="25" t="s">
        <v>32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3" t="s">
        <v>171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94"/>
      <c r="C539" s="27" t="s">
        <v>33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94"/>
      <c r="U539" s="27" t="s">
        <v>33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4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94"/>
      <c r="C540" s="27" t="s">
        <v>34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94"/>
      <c r="U540" s="27" t="s">
        <v>34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4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94"/>
      <c r="C541" s="27" t="s">
        <v>36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94"/>
      <c r="U541" s="27" t="s">
        <v>36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4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5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95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5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93" t="s">
        <v>172</v>
      </c>
      <c r="C543" s="25" t="s">
        <v>32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93" t="s">
        <v>172</v>
      </c>
      <c r="U543" s="25" t="s">
        <v>32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3" t="s">
        <v>172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94"/>
      <c r="C544" s="27" t="s">
        <v>33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94"/>
      <c r="U544" s="27" t="s">
        <v>33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4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94"/>
      <c r="C545" s="27" t="s">
        <v>34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94"/>
      <c r="U545" s="27" t="s">
        <v>34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4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94"/>
      <c r="C546" s="27" t="s">
        <v>36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94"/>
      <c r="U546" s="27" t="s">
        <v>36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4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5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95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5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93" t="s">
        <v>173</v>
      </c>
      <c r="C548" s="25" t="s">
        <v>32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93" t="s">
        <v>173</v>
      </c>
      <c r="U548" s="25" t="s">
        <v>32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3" t="s">
        <v>173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94"/>
      <c r="C549" s="27" t="s">
        <v>33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94"/>
      <c r="U549" s="27" t="s">
        <v>33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4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94"/>
      <c r="C550" s="27" t="s">
        <v>34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94"/>
      <c r="U550" s="27" t="s">
        <v>34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4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94"/>
      <c r="C551" s="27" t="s">
        <v>36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94"/>
      <c r="U551" s="27" t="s">
        <v>36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4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5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95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5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93" t="s">
        <v>174</v>
      </c>
      <c r="C553" s="25" t="s">
        <v>32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93" t="s">
        <v>174</v>
      </c>
      <c r="U553" s="25" t="s">
        <v>32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3" t="s">
        <v>174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94"/>
      <c r="C554" s="27" t="s">
        <v>33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94"/>
      <c r="U554" s="27" t="s">
        <v>33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4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94"/>
      <c r="C555" s="27" t="s">
        <v>34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94"/>
      <c r="U555" s="27" t="s">
        <v>34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4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94"/>
      <c r="C556" s="27" t="s">
        <v>36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94"/>
      <c r="U556" s="27" t="s">
        <v>36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4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5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95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5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93" t="s">
        <v>175</v>
      </c>
      <c r="C558" s="25" t="s">
        <v>32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93" t="s">
        <v>175</v>
      </c>
      <c r="U558" s="25" t="s">
        <v>32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3" t="s">
        <v>175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94"/>
      <c r="C559" s="27" t="s">
        <v>33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94"/>
      <c r="U559" s="27" t="s">
        <v>33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4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94"/>
      <c r="C560" s="27" t="s">
        <v>34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94"/>
      <c r="U560" s="27" t="s">
        <v>34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4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94"/>
      <c r="C561" s="27" t="s">
        <v>36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94"/>
      <c r="U561" s="27" t="s">
        <v>36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4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5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95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5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93" t="s">
        <v>176</v>
      </c>
      <c r="C563" s="25" t="s">
        <v>32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93" t="s">
        <v>176</v>
      </c>
      <c r="U563" s="25" t="s">
        <v>32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3" t="s">
        <v>176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94"/>
      <c r="C564" s="27" t="s">
        <v>33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94"/>
      <c r="U564" s="27" t="s">
        <v>33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4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94"/>
      <c r="C565" s="27" t="s">
        <v>34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94"/>
      <c r="U565" s="27" t="s">
        <v>34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4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94"/>
      <c r="C566" s="27" t="s">
        <v>36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94"/>
      <c r="U566" s="27" t="s">
        <v>36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4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5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95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5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93" t="s">
        <v>177</v>
      </c>
      <c r="C568" s="25" t="s">
        <v>32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93" t="s">
        <v>177</v>
      </c>
      <c r="U568" s="25" t="s">
        <v>32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3" t="s">
        <v>177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94"/>
      <c r="C569" s="27" t="s">
        <v>33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94"/>
      <c r="U569" s="27" t="s">
        <v>33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4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94"/>
      <c r="C570" s="27" t="s">
        <v>34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94"/>
      <c r="U570" s="27" t="s">
        <v>34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4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94"/>
      <c r="C571" s="27" t="s">
        <v>36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94"/>
      <c r="U571" s="27" t="s">
        <v>36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4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5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95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5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93" t="s">
        <v>178</v>
      </c>
      <c r="C573" s="25" t="s">
        <v>32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93" t="s">
        <v>178</v>
      </c>
      <c r="U573" s="25" t="s">
        <v>32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3" t="s">
        <v>178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94"/>
      <c r="C574" s="27" t="s">
        <v>33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94"/>
      <c r="U574" s="27" t="s">
        <v>33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4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94"/>
      <c r="C575" s="27" t="s">
        <v>34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94"/>
      <c r="U575" s="27" t="s">
        <v>34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4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94"/>
      <c r="C576" s="27" t="s">
        <v>36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94"/>
      <c r="U576" s="27" t="s">
        <v>36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4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5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95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5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93" t="s">
        <v>179</v>
      </c>
      <c r="C578" s="25" t="s">
        <v>32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93" t="s">
        <v>179</v>
      </c>
      <c r="U578" s="25" t="s">
        <v>32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3" t="s">
        <v>179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94"/>
      <c r="C579" s="27" t="s">
        <v>33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94"/>
      <c r="U579" s="27" t="s">
        <v>33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4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94"/>
      <c r="C580" s="27" t="s">
        <v>34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94"/>
      <c r="U580" s="27" t="s">
        <v>34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4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94"/>
      <c r="C581" s="27" t="s">
        <v>36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94"/>
      <c r="U581" s="27" t="s">
        <v>36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4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5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95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5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93" t="s">
        <v>180</v>
      </c>
      <c r="C583" s="25" t="s">
        <v>32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93" t="s">
        <v>180</v>
      </c>
      <c r="U583" s="25" t="s">
        <v>32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3" t="s">
        <v>180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94"/>
      <c r="C584" s="27" t="s">
        <v>33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94"/>
      <c r="U584" s="27" t="s">
        <v>33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4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94"/>
      <c r="C585" s="27" t="s">
        <v>34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94"/>
      <c r="U585" s="27" t="s">
        <v>34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4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94"/>
      <c r="C586" s="27" t="s">
        <v>36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94"/>
      <c r="U586" s="27" t="s">
        <v>36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4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5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95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5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93" t="s">
        <v>181</v>
      </c>
      <c r="C588" s="25" t="s">
        <v>32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93" t="s">
        <v>181</v>
      </c>
      <c r="U588" s="25" t="s">
        <v>32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3" t="s">
        <v>181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94"/>
      <c r="C589" s="27" t="s">
        <v>33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94"/>
      <c r="U589" s="27" t="s">
        <v>33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4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94"/>
      <c r="C590" s="27" t="s">
        <v>34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94"/>
      <c r="U590" s="27" t="s">
        <v>34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4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94"/>
      <c r="C591" s="27" t="s">
        <v>36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94"/>
      <c r="U591" s="27" t="s">
        <v>36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4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5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95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5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93" t="s">
        <v>182</v>
      </c>
      <c r="C593" s="25" t="s">
        <v>32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93" t="s">
        <v>182</v>
      </c>
      <c r="U593" s="25" t="s">
        <v>32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3" t="s">
        <v>182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94"/>
      <c r="C594" s="27" t="s">
        <v>33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94"/>
      <c r="U594" s="27" t="s">
        <v>33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4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94"/>
      <c r="C595" s="27" t="s">
        <v>34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94"/>
      <c r="U595" s="27" t="s">
        <v>34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4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94"/>
      <c r="C596" s="27" t="s">
        <v>36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94"/>
      <c r="U596" s="27" t="s">
        <v>36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4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5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95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5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93" t="s">
        <v>183</v>
      </c>
      <c r="C598" s="25" t="s">
        <v>32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93" t="s">
        <v>183</v>
      </c>
      <c r="U598" s="25" t="s">
        <v>32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3" t="s">
        <v>183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94"/>
      <c r="C599" s="27" t="s">
        <v>33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94"/>
      <c r="U599" s="27" t="s">
        <v>33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4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94"/>
      <c r="C600" s="27" t="s">
        <v>34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94"/>
      <c r="U600" s="27" t="s">
        <v>34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4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94"/>
      <c r="C601" s="27" t="s">
        <v>36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94"/>
      <c r="U601" s="27" t="s">
        <v>36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4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5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95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5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93" t="s">
        <v>184</v>
      </c>
      <c r="C603" s="25" t="s">
        <v>32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93" t="s">
        <v>184</v>
      </c>
      <c r="U603" s="25" t="s">
        <v>32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3" t="s">
        <v>184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94"/>
      <c r="C604" s="27" t="s">
        <v>33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94"/>
      <c r="U604" s="27" t="s">
        <v>33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4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94"/>
      <c r="C605" s="27" t="s">
        <v>34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94"/>
      <c r="U605" s="27" t="s">
        <v>34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4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94"/>
      <c r="C606" s="27" t="s">
        <v>36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94"/>
      <c r="U606" s="27" t="s">
        <v>36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4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5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95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5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93" t="s">
        <v>185</v>
      </c>
      <c r="C608" s="25" t="s">
        <v>32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93" t="s">
        <v>185</v>
      </c>
      <c r="U608" s="25" t="s">
        <v>32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3" t="s">
        <v>185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94"/>
      <c r="C609" s="27" t="s">
        <v>33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94"/>
      <c r="U609" s="27" t="s">
        <v>33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4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94"/>
      <c r="C610" s="27" t="s">
        <v>34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94"/>
      <c r="U610" s="27" t="s">
        <v>34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4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94"/>
      <c r="C611" s="27" t="s">
        <v>36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94"/>
      <c r="U611" s="27" t="s">
        <v>36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4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5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95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5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93" t="s">
        <v>186</v>
      </c>
      <c r="C613" s="25" t="s">
        <v>32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93" t="s">
        <v>186</v>
      </c>
      <c r="U613" s="25" t="s">
        <v>32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3" t="s">
        <v>186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94"/>
      <c r="C614" s="27" t="s">
        <v>33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94"/>
      <c r="U614" s="27" t="s">
        <v>33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4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94"/>
      <c r="C615" s="27" t="s">
        <v>34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94"/>
      <c r="U615" s="27" t="s">
        <v>34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4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94"/>
      <c r="C616" s="27" t="s">
        <v>36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94"/>
      <c r="U616" s="27" t="s">
        <v>36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4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5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95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5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93" t="s">
        <v>187</v>
      </c>
      <c r="C618" s="25" t="s">
        <v>32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93" t="s">
        <v>187</v>
      </c>
      <c r="U618" s="25" t="s">
        <v>32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3" t="s">
        <v>187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94"/>
      <c r="C619" s="27" t="s">
        <v>33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94"/>
      <c r="U619" s="27" t="s">
        <v>33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4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94"/>
      <c r="C620" s="27" t="s">
        <v>34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94"/>
      <c r="U620" s="27" t="s">
        <v>34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4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94"/>
      <c r="C621" s="27" t="s">
        <v>36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94"/>
      <c r="U621" s="27" t="s">
        <v>36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4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5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95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5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93" t="s">
        <v>188</v>
      </c>
      <c r="C623" s="25" t="s">
        <v>32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93" t="s">
        <v>188</v>
      </c>
      <c r="U623" s="25" t="s">
        <v>32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3" t="s">
        <v>188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94"/>
      <c r="C624" s="27" t="s">
        <v>33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94"/>
      <c r="U624" s="27" t="s">
        <v>33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4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94"/>
      <c r="C625" s="27" t="s">
        <v>34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94"/>
      <c r="U625" s="27" t="s">
        <v>34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4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94"/>
      <c r="C626" s="27" t="s">
        <v>36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94"/>
      <c r="U626" s="27" t="s">
        <v>36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4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5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95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5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93" t="s">
        <v>189</v>
      </c>
      <c r="C628" s="25" t="s">
        <v>32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93" t="s">
        <v>189</v>
      </c>
      <c r="U628" s="25" t="s">
        <v>32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3" t="s">
        <v>189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94"/>
      <c r="C629" s="27" t="s">
        <v>33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94"/>
      <c r="U629" s="27" t="s">
        <v>33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4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94"/>
      <c r="C630" s="27" t="s">
        <v>34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94"/>
      <c r="U630" s="27" t="s">
        <v>34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4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94"/>
      <c r="C631" s="27" t="s">
        <v>36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94"/>
      <c r="U631" s="27" t="s">
        <v>36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4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5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95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5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93" t="s">
        <v>190</v>
      </c>
      <c r="C633" s="25" t="s">
        <v>32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93" t="s">
        <v>190</v>
      </c>
      <c r="U633" s="25" t="s">
        <v>32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3" t="s">
        <v>190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94"/>
      <c r="C634" s="27" t="s">
        <v>33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94"/>
      <c r="U634" s="27" t="s">
        <v>33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4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94"/>
      <c r="C635" s="27" t="s">
        <v>34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94"/>
      <c r="U635" s="27" t="s">
        <v>34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4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94"/>
      <c r="C636" s="27" t="s">
        <v>36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94"/>
      <c r="U636" s="27" t="s">
        <v>36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4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5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95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5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49</v>
      </c>
      <c r="G639" s="203" t="s">
        <v>49</v>
      </c>
      <c r="H639" s="203" t="s">
        <v>49</v>
      </c>
      <c r="I639" s="203" t="s">
        <v>49</v>
      </c>
      <c r="J639" s="203" t="s">
        <v>49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49</v>
      </c>
      <c r="Y639" s="203" t="s">
        <v>49</v>
      </c>
      <c r="Z639" s="203" t="s">
        <v>49</v>
      </c>
      <c r="AA639" s="203" t="s">
        <v>49</v>
      </c>
      <c r="AB639" s="203" t="s">
        <v>49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28</v>
      </c>
      <c r="G640" s="249" t="s">
        <v>39</v>
      </c>
      <c r="H640" s="249" t="s">
        <v>42</v>
      </c>
      <c r="I640" s="249" t="s">
        <v>45</v>
      </c>
      <c r="J640" s="249" t="s">
        <v>55</v>
      </c>
      <c r="R640" s="105"/>
      <c r="T640" s="140"/>
      <c r="U640" s="199"/>
      <c r="V640" s="8"/>
      <c r="W640" s="231"/>
      <c r="X640" s="90" t="s">
        <v>28</v>
      </c>
      <c r="Y640" s="249" t="s">
        <v>39</v>
      </c>
      <c r="Z640" s="249" t="s">
        <v>42</v>
      </c>
      <c r="AA640" s="249" t="s">
        <v>45</v>
      </c>
      <c r="AB640" s="249" t="s">
        <v>55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93" t="s">
        <v>191</v>
      </c>
      <c r="C641" s="25" t="s">
        <v>32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26.436865999999998</v>
      </c>
      <c r="G641" s="135">
        <f t="shared" si="59"/>
        <v>30.715171999999999</v>
      </c>
      <c r="H641" s="135">
        <f t="shared" si="59"/>
        <v>0.92428315999999999</v>
      </c>
      <c r="I641" s="135">
        <f t="shared" si="59"/>
        <v>0.95285308999999996</v>
      </c>
      <c r="J641" s="135">
        <f t="shared" si="59"/>
        <v>6.7181290000000005E-2</v>
      </c>
      <c r="K641" s="109"/>
      <c r="L641" s="109"/>
      <c r="M641" s="109"/>
      <c r="N641" s="109"/>
      <c r="O641" s="262"/>
      <c r="P641" s="109"/>
      <c r="Q641" s="110"/>
      <c r="R641" s="111"/>
      <c r="T641" s="293" t="s">
        <v>191</v>
      </c>
      <c r="U641" s="25" t="s">
        <v>32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26.627452000000002</v>
      </c>
      <c r="Y641" s="135">
        <f t="shared" si="60"/>
        <v>30.922947000000001</v>
      </c>
      <c r="Z641" s="135">
        <f t="shared" si="60"/>
        <v>0.92467211000000005</v>
      </c>
      <c r="AA641" s="135">
        <f t="shared" si="60"/>
        <v>0.95320541999999997</v>
      </c>
      <c r="AB641" s="135">
        <f t="shared" si="60"/>
        <v>6.1945844E-2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4"/>
      <c r="C642" s="27" t="s">
        <v>33</v>
      </c>
      <c r="D642" s="107"/>
      <c r="E642" s="263"/>
      <c r="F642" s="18">
        <f t="shared" si="59"/>
        <v>31.004798999999998</v>
      </c>
      <c r="G642" s="18">
        <f t="shared" si="59"/>
        <v>34.812064999999997</v>
      </c>
      <c r="H642" s="18">
        <f t="shared" si="59"/>
        <v>0.96232437999999998</v>
      </c>
      <c r="I642" s="18">
        <f t="shared" si="59"/>
        <v>0.97699820000000004</v>
      </c>
      <c r="J642" s="18">
        <f t="shared" si="59"/>
        <v>3.0464316000000002E-2</v>
      </c>
      <c r="K642" s="112"/>
      <c r="L642" s="112"/>
      <c r="M642" s="112"/>
      <c r="N642" s="112"/>
      <c r="O642" s="264"/>
      <c r="P642" s="112"/>
      <c r="Q642" s="113"/>
      <c r="R642" s="114"/>
      <c r="T642" s="294"/>
      <c r="U642" s="27" t="s">
        <v>33</v>
      </c>
      <c r="V642" s="107"/>
      <c r="W642" s="263"/>
      <c r="X642" s="18">
        <f t="shared" si="60"/>
        <v>31.435635999999999</v>
      </c>
      <c r="Y642" s="18">
        <f t="shared" si="60"/>
        <v>35.287396000000001</v>
      </c>
      <c r="Z642" s="18">
        <f t="shared" si="60"/>
        <v>0.96295350999999996</v>
      </c>
      <c r="AA642" s="18">
        <f t="shared" si="60"/>
        <v>0.97758557000000001</v>
      </c>
      <c r="AB642" s="18">
        <f t="shared" si="60"/>
        <v>2.7007225999999999E-2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4"/>
      <c r="C643" s="27" t="s">
        <v>34</v>
      </c>
      <c r="D643" s="107"/>
      <c r="E643" s="263"/>
      <c r="F643" s="18">
        <f t="shared" si="59"/>
        <v>35.109926000000002</v>
      </c>
      <c r="G643" s="18">
        <f t="shared" si="59"/>
        <v>39.261158999999999</v>
      </c>
      <c r="H643" s="18">
        <f t="shared" si="59"/>
        <v>0.98569030000000002</v>
      </c>
      <c r="I643" s="18">
        <f t="shared" si="59"/>
        <v>0.99042456999999995</v>
      </c>
      <c r="J643" s="18">
        <f t="shared" si="59"/>
        <v>1.1848465000000001E-2</v>
      </c>
      <c r="K643" s="112"/>
      <c r="L643" s="112"/>
      <c r="M643" s="112"/>
      <c r="N643" s="112"/>
      <c r="O643" s="264"/>
      <c r="P643" s="112"/>
      <c r="Q643" s="113"/>
      <c r="R643" s="114"/>
      <c r="T643" s="294"/>
      <c r="U643" s="27" t="s">
        <v>34</v>
      </c>
      <c r="V643" s="107"/>
      <c r="W643" s="263"/>
      <c r="X643" s="18">
        <f t="shared" si="60"/>
        <v>37.259130999999996</v>
      </c>
      <c r="Y643" s="18">
        <f t="shared" si="60"/>
        <v>40.743876</v>
      </c>
      <c r="Z643" s="18">
        <f t="shared" si="60"/>
        <v>0.98613930999999999</v>
      </c>
      <c r="AA643" s="18">
        <f t="shared" si="60"/>
        <v>0.99085504000000002</v>
      </c>
      <c r="AB643" s="18">
        <f t="shared" si="60"/>
        <v>9.8453389999999998E-3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4"/>
      <c r="C644" s="27" t="s">
        <v>36</v>
      </c>
      <c r="D644" s="107"/>
      <c r="E644" s="263"/>
      <c r="F644" s="18">
        <f t="shared" si="59"/>
        <v>37.379041999999998</v>
      </c>
      <c r="G644" s="18">
        <f t="shared" si="59"/>
        <v>41.785266999999997</v>
      </c>
      <c r="H644" s="18">
        <f t="shared" si="59"/>
        <v>0.99334853999999995</v>
      </c>
      <c r="I644" s="18">
        <f t="shared" si="59"/>
        <v>0.99521713999999994</v>
      </c>
      <c r="J644" s="18">
        <f t="shared" si="59"/>
        <v>5.1609350000000002E-3</v>
      </c>
      <c r="K644" s="112"/>
      <c r="L644" s="112"/>
      <c r="M644" s="112"/>
      <c r="N644" s="112"/>
      <c r="O644" s="264"/>
      <c r="P644" s="112"/>
      <c r="Q644" s="113"/>
      <c r="R644" s="114"/>
      <c r="T644" s="294"/>
      <c r="U644" s="27" t="s">
        <v>36</v>
      </c>
      <c r="V644" s="107"/>
      <c r="W644" s="263"/>
      <c r="X644" s="18">
        <f t="shared" si="60"/>
        <v>42.127274999999997</v>
      </c>
      <c r="Y644" s="18">
        <f t="shared" si="60"/>
        <v>45.201489000000002</v>
      </c>
      <c r="Z644" s="18">
        <f t="shared" si="60"/>
        <v>0.99382378000000005</v>
      </c>
      <c r="AA644" s="18">
        <f t="shared" si="60"/>
        <v>0.99598390000000003</v>
      </c>
      <c r="AB644" s="18">
        <f t="shared" si="60"/>
        <v>4.3871520000000001E-3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5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5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5" t="s">
        <v>192</v>
      </c>
      <c r="C646" s="25" t="s">
        <v>32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28.951657999999998</v>
      </c>
      <c r="G646" s="135">
        <f t="shared" si="61"/>
        <v>32.767994000000002</v>
      </c>
      <c r="H646" s="135">
        <f t="shared" si="61"/>
        <v>0.94959532999999996</v>
      </c>
      <c r="I646" s="135">
        <f t="shared" si="61"/>
        <v>0.96966247000000005</v>
      </c>
      <c r="J646" s="135">
        <f t="shared" si="61"/>
        <v>8.3295553999999994E-2</v>
      </c>
      <c r="K646" s="109"/>
      <c r="L646" s="109"/>
      <c r="M646" s="109"/>
      <c r="N646" s="109"/>
      <c r="O646" s="262"/>
      <c r="P646" s="109"/>
      <c r="Q646" s="110"/>
      <c r="R646" s="111"/>
      <c r="T646" s="305" t="s">
        <v>192</v>
      </c>
      <c r="U646" s="25" t="s">
        <v>32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29.109729000000002</v>
      </c>
      <c r="Y646" s="135">
        <f t="shared" si="62"/>
        <v>33.145971000000003</v>
      </c>
      <c r="Z646" s="135">
        <f t="shared" si="62"/>
        <v>0.94994794999999999</v>
      </c>
      <c r="AA646" s="135">
        <f t="shared" si="62"/>
        <v>0.97038405000000005</v>
      </c>
      <c r="AB646" s="135">
        <f t="shared" si="62"/>
        <v>7.8189633999999994E-2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4"/>
      <c r="C647" s="27" t="s">
        <v>33</v>
      </c>
      <c r="D647" s="107"/>
      <c r="E647" s="263"/>
      <c r="F647" s="18">
        <f t="shared" si="61"/>
        <v>33.584614999999999</v>
      </c>
      <c r="G647" s="18">
        <f t="shared" si="61"/>
        <v>37.101287999999997</v>
      </c>
      <c r="H647" s="18">
        <f t="shared" si="61"/>
        <v>0.97721089000000005</v>
      </c>
      <c r="I647" s="18">
        <f t="shared" si="61"/>
        <v>0.98564229000000003</v>
      </c>
      <c r="J647" s="18">
        <f t="shared" si="61"/>
        <v>4.7897354000000003E-2</v>
      </c>
      <c r="K647" s="112"/>
      <c r="L647" s="112"/>
      <c r="M647" s="112"/>
      <c r="N647" s="112"/>
      <c r="O647" s="264"/>
      <c r="P647" s="112"/>
      <c r="Q647" s="113"/>
      <c r="R647" s="114"/>
      <c r="T647" s="294"/>
      <c r="U647" s="27" t="s">
        <v>33</v>
      </c>
      <c r="V647" s="107"/>
      <c r="W647" s="263"/>
      <c r="X647" s="18">
        <f t="shared" si="62"/>
        <v>33.902729000000001</v>
      </c>
      <c r="Y647" s="18">
        <f t="shared" si="62"/>
        <v>37.391948999999997</v>
      </c>
      <c r="Z647" s="18">
        <f t="shared" si="62"/>
        <v>0.97752905999999995</v>
      </c>
      <c r="AA647" s="18">
        <f t="shared" si="62"/>
        <v>0.98593377000000004</v>
      </c>
      <c r="AB647" s="18">
        <f t="shared" si="62"/>
        <v>3.7123299999999998E-2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4"/>
      <c r="C648" s="27" t="s">
        <v>34</v>
      </c>
      <c r="D648" s="107"/>
      <c r="E648" s="263"/>
      <c r="F648" s="18">
        <f t="shared" si="61"/>
        <v>38.514373999999997</v>
      </c>
      <c r="G648" s="18">
        <f t="shared" si="61"/>
        <v>41.950479999999999</v>
      </c>
      <c r="H648" s="18">
        <f t="shared" si="61"/>
        <v>0.99104974999999995</v>
      </c>
      <c r="I648" s="18">
        <f t="shared" si="61"/>
        <v>0.99408845000000001</v>
      </c>
      <c r="J648" s="18">
        <f t="shared" si="61"/>
        <v>3.0962522999999999E-2</v>
      </c>
      <c r="K648" s="112"/>
      <c r="L648" s="112"/>
      <c r="M648" s="112"/>
      <c r="N648" s="112"/>
      <c r="O648" s="264"/>
      <c r="P648" s="112"/>
      <c r="Q648" s="113"/>
      <c r="R648" s="114"/>
      <c r="T648" s="294"/>
      <c r="U648" s="27" t="s">
        <v>34</v>
      </c>
      <c r="V648" s="107"/>
      <c r="W648" s="263"/>
      <c r="X648" s="18">
        <f t="shared" si="62"/>
        <v>39.598000999999996</v>
      </c>
      <c r="Y648" s="18">
        <f t="shared" si="62"/>
        <v>42.811985</v>
      </c>
      <c r="Z648" s="18">
        <f t="shared" si="62"/>
        <v>0.99144224999999997</v>
      </c>
      <c r="AA648" s="18">
        <f t="shared" si="62"/>
        <v>0.99465630999999999</v>
      </c>
      <c r="AB648" s="18">
        <f t="shared" si="62"/>
        <v>1.4949733999999999E-2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4"/>
      <c r="C649" s="27" t="s">
        <v>36</v>
      </c>
      <c r="D649" s="107"/>
      <c r="E649" s="263"/>
      <c r="F649" s="18">
        <f t="shared" si="61"/>
        <v>43.050130000000003</v>
      </c>
      <c r="G649" s="18">
        <f t="shared" si="61"/>
        <v>46.308038000000003</v>
      </c>
      <c r="H649" s="18">
        <f t="shared" si="61"/>
        <v>0.99517635000000004</v>
      </c>
      <c r="I649" s="18">
        <f t="shared" si="61"/>
        <v>0.99702022999999995</v>
      </c>
      <c r="J649" s="18">
        <f t="shared" si="61"/>
        <v>2.2519310000000001E-2</v>
      </c>
      <c r="K649" s="112"/>
      <c r="L649" s="112"/>
      <c r="M649" s="112"/>
      <c r="N649" s="112"/>
      <c r="O649" s="264"/>
      <c r="P649" s="112"/>
      <c r="Q649" s="113"/>
      <c r="R649" s="114"/>
      <c r="T649" s="294"/>
      <c r="U649" s="27" t="s">
        <v>36</v>
      </c>
      <c r="V649" s="107"/>
      <c r="W649" s="263"/>
      <c r="X649" s="18">
        <f t="shared" si="62"/>
        <v>43.914312000000002</v>
      </c>
      <c r="Y649" s="18">
        <f t="shared" si="62"/>
        <v>46.947366000000002</v>
      </c>
      <c r="Z649" s="18">
        <f t="shared" si="62"/>
        <v>0.99536241999999997</v>
      </c>
      <c r="AA649" s="18">
        <f t="shared" si="62"/>
        <v>0.99722155999999995</v>
      </c>
      <c r="AB649" s="18">
        <f t="shared" si="62"/>
        <v>6.5071549999999997E-3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5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5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193</v>
      </c>
      <c r="C651" s="25" t="s">
        <v>32</v>
      </c>
      <c r="D651" s="106"/>
      <c r="E651" s="261"/>
      <c r="F651" s="135">
        <f t="shared" ref="F651:J654" si="63">F646-F641</f>
        <v>2.5147919999999999</v>
      </c>
      <c r="G651" s="135">
        <f t="shared" si="63"/>
        <v>2.0528220000000026</v>
      </c>
      <c r="H651" s="135">
        <f t="shared" si="63"/>
        <v>2.5312169999999967E-2</v>
      </c>
      <c r="I651" s="135">
        <f t="shared" si="63"/>
        <v>1.6809380000000096E-2</v>
      </c>
      <c r="J651" s="135">
        <f t="shared" si="63"/>
        <v>1.6114263999999989E-2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193</v>
      </c>
      <c r="U651" s="25" t="s">
        <v>32</v>
      </c>
      <c r="V651" s="106"/>
      <c r="W651" s="261"/>
      <c r="X651" s="135">
        <f t="shared" ref="X651:AB654" si="64">X646-X641</f>
        <v>2.4822769999999998</v>
      </c>
      <c r="Y651" s="135">
        <f t="shared" si="64"/>
        <v>2.2230240000000023</v>
      </c>
      <c r="Z651" s="135">
        <f t="shared" si="64"/>
        <v>2.5275839999999938E-2</v>
      </c>
      <c r="AA651" s="135">
        <f t="shared" si="64"/>
        <v>1.7178630000000084E-2</v>
      </c>
      <c r="AB651" s="135">
        <f t="shared" si="64"/>
        <v>1.6243789999999994E-2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4"/>
      <c r="C652" s="27" t="s">
        <v>33</v>
      </c>
      <c r="D652" s="107"/>
      <c r="E652" s="263"/>
      <c r="F652" s="18">
        <f t="shared" si="63"/>
        <v>2.579816000000001</v>
      </c>
      <c r="G652" s="18">
        <f t="shared" si="63"/>
        <v>2.2892229999999998</v>
      </c>
      <c r="H652" s="18">
        <f t="shared" si="63"/>
        <v>1.4886510000000075E-2</v>
      </c>
      <c r="I652" s="18">
        <f t="shared" si="63"/>
        <v>8.6440899999999932E-3</v>
      </c>
      <c r="J652" s="18">
        <f t="shared" si="63"/>
        <v>1.7433038000000001E-2</v>
      </c>
      <c r="K652" s="112"/>
      <c r="L652" s="112"/>
      <c r="M652" s="112"/>
      <c r="N652" s="112"/>
      <c r="O652" s="264"/>
      <c r="P652" s="112"/>
      <c r="Q652" s="113"/>
      <c r="R652" s="114"/>
      <c r="T652" s="294"/>
      <c r="U652" s="27" t="s">
        <v>33</v>
      </c>
      <c r="V652" s="107"/>
      <c r="W652" s="263"/>
      <c r="X652" s="18">
        <f t="shared" si="64"/>
        <v>2.467093000000002</v>
      </c>
      <c r="Y652" s="18">
        <f t="shared" si="64"/>
        <v>2.1045529999999957</v>
      </c>
      <c r="Z652" s="18">
        <f t="shared" si="64"/>
        <v>1.4575549999999993E-2</v>
      </c>
      <c r="AA652" s="18">
        <f t="shared" si="64"/>
        <v>8.3482000000000278E-3</v>
      </c>
      <c r="AB652" s="18">
        <f t="shared" si="64"/>
        <v>1.0116073999999999E-2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4"/>
      <c r="C653" s="27" t="s">
        <v>34</v>
      </c>
      <c r="D653" s="107"/>
      <c r="E653" s="263"/>
      <c r="F653" s="18">
        <f t="shared" si="63"/>
        <v>3.404447999999995</v>
      </c>
      <c r="G653" s="18">
        <f t="shared" si="63"/>
        <v>2.6893209999999996</v>
      </c>
      <c r="H653" s="18">
        <f t="shared" si="63"/>
        <v>5.3594499999999323E-3</v>
      </c>
      <c r="I653" s="18">
        <f t="shared" si="63"/>
        <v>3.6638800000000638E-3</v>
      </c>
      <c r="J653" s="18">
        <f t="shared" si="63"/>
        <v>1.9114057999999996E-2</v>
      </c>
      <c r="K653" s="112"/>
      <c r="L653" s="112"/>
      <c r="M653" s="112"/>
      <c r="N653" s="112"/>
      <c r="O653" s="264"/>
      <c r="P653" s="112"/>
      <c r="Q653" s="113"/>
      <c r="R653" s="114"/>
      <c r="T653" s="294"/>
      <c r="U653" s="27" t="s">
        <v>34</v>
      </c>
      <c r="V653" s="107"/>
      <c r="W653" s="263"/>
      <c r="X653" s="18">
        <f t="shared" si="64"/>
        <v>2.33887</v>
      </c>
      <c r="Y653" s="18">
        <f t="shared" si="64"/>
        <v>2.0681089999999998</v>
      </c>
      <c r="Z653" s="18">
        <f t="shared" si="64"/>
        <v>5.3029399999999782E-3</v>
      </c>
      <c r="AA653" s="18">
        <f t="shared" si="64"/>
        <v>3.8012699999999677E-3</v>
      </c>
      <c r="AB653" s="18">
        <f t="shared" si="64"/>
        <v>5.1043949999999994E-3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4"/>
      <c r="C654" s="27" t="s">
        <v>36</v>
      </c>
      <c r="D654" s="107"/>
      <c r="E654" s="263"/>
      <c r="F654" s="18">
        <f t="shared" si="63"/>
        <v>5.6710880000000046</v>
      </c>
      <c r="G654" s="18">
        <f t="shared" si="63"/>
        <v>4.5227710000000059</v>
      </c>
      <c r="H654" s="18">
        <f t="shared" si="63"/>
        <v>1.8278100000000963E-3</v>
      </c>
      <c r="I654" s="18">
        <f t="shared" si="63"/>
        <v>1.8030900000000072E-3</v>
      </c>
      <c r="J654" s="18">
        <f t="shared" si="63"/>
        <v>1.7358375000000002E-2</v>
      </c>
      <c r="K654" s="112"/>
      <c r="L654" s="112"/>
      <c r="M654" s="112"/>
      <c r="N654" s="112"/>
      <c r="O654" s="264"/>
      <c r="P654" s="112"/>
      <c r="Q654" s="113"/>
      <c r="R654" s="114"/>
      <c r="T654" s="294"/>
      <c r="U654" s="27" t="s">
        <v>36</v>
      </c>
      <c r="V654" s="107"/>
      <c r="W654" s="263"/>
      <c r="X654" s="18">
        <f t="shared" si="64"/>
        <v>1.7870370000000051</v>
      </c>
      <c r="Y654" s="18">
        <f t="shared" si="64"/>
        <v>1.7458770000000001</v>
      </c>
      <c r="Z654" s="18">
        <f t="shared" si="64"/>
        <v>1.5386399999999245E-3</v>
      </c>
      <c r="AA654" s="18">
        <f t="shared" si="64"/>
        <v>1.2376599999999183E-3</v>
      </c>
      <c r="AB654" s="18">
        <f t="shared" si="64"/>
        <v>2.1200029999999996E-3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5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5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301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0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0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0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0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301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0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0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0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0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301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0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0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0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0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103:AL107"/>
    <mergeCell ref="T138:T142"/>
    <mergeCell ref="T273:T277"/>
    <mergeCell ref="T53:T57"/>
    <mergeCell ref="C31:R31"/>
    <mergeCell ref="T353:T357"/>
    <mergeCell ref="B538:B542"/>
    <mergeCell ref="B598:B602"/>
    <mergeCell ref="B298:B302"/>
    <mergeCell ref="T548:T552"/>
    <mergeCell ref="T593:T597"/>
    <mergeCell ref="T588:T592"/>
    <mergeCell ref="T58:T62"/>
    <mergeCell ref="B78:B8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</mergeCells>
  <phoneticPr fontId="27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16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3"/>
      <c r="T2" s="141" t="str">
        <f>$B$2</f>
        <v>breakdance_semitrack</v>
      </c>
      <c r="U2" s="297" t="str">
        <f>CONCATENATE("Summary [ ",'Summary (auto)'!$C$4," ]")</f>
        <v>Summary [ raht-kFractionBits:20 ]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199"/>
      <c r="AL2" s="161" t="str">
        <f>$B$2</f>
        <v>breakdance_semitrack</v>
      </c>
      <c r="AM2" s="302" t="s">
        <v>48</v>
      </c>
      <c r="AN2" s="273"/>
      <c r="AO2" s="273"/>
      <c r="AP2" s="273"/>
      <c r="AQ2" s="298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30</v>
      </c>
      <c r="F3" s="30" t="s">
        <v>49</v>
      </c>
      <c r="G3" s="203" t="s">
        <v>49</v>
      </c>
      <c r="H3" s="203" t="s">
        <v>49</v>
      </c>
      <c r="I3" s="203" t="s">
        <v>49</v>
      </c>
      <c r="J3" s="203" t="s">
        <v>49</v>
      </c>
      <c r="K3" s="203"/>
      <c r="L3" s="203"/>
      <c r="M3" s="203"/>
      <c r="N3" s="203"/>
      <c r="O3" s="235"/>
      <c r="P3" s="304" t="s">
        <v>50</v>
      </c>
      <c r="Q3" s="304" t="s">
        <v>51</v>
      </c>
      <c r="R3" s="310" t="s">
        <v>52</v>
      </c>
      <c r="S3" s="213"/>
      <c r="T3" s="139"/>
      <c r="U3" s="202"/>
      <c r="V3" s="93"/>
      <c r="W3" s="234" t="s">
        <v>30</v>
      </c>
      <c r="X3" s="30" t="s">
        <v>49</v>
      </c>
      <c r="Y3" s="203" t="s">
        <v>49</v>
      </c>
      <c r="Z3" s="203" t="s">
        <v>49</v>
      </c>
      <c r="AA3" s="203" t="s">
        <v>49</v>
      </c>
      <c r="AB3" s="203" t="s">
        <v>49</v>
      </c>
      <c r="AC3" s="203"/>
      <c r="AD3" s="203"/>
      <c r="AE3" s="203"/>
      <c r="AF3" s="203"/>
      <c r="AG3" s="235"/>
      <c r="AH3" s="304" t="s">
        <v>50</v>
      </c>
      <c r="AI3" s="304" t="s">
        <v>51</v>
      </c>
      <c r="AJ3" s="310" t="s">
        <v>52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53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0"/>
      <c r="C4" s="199"/>
      <c r="D4" s="32"/>
      <c r="E4" s="236" t="s">
        <v>54</v>
      </c>
      <c r="F4" s="33" t="s">
        <v>28</v>
      </c>
      <c r="G4" s="237" t="s">
        <v>39</v>
      </c>
      <c r="H4" s="237" t="s">
        <v>42</v>
      </c>
      <c r="I4" s="237" t="s">
        <v>45</v>
      </c>
      <c r="J4" s="237" t="s">
        <v>55</v>
      </c>
      <c r="K4" s="237"/>
      <c r="L4" s="118"/>
      <c r="M4" s="118"/>
      <c r="N4" s="91"/>
      <c r="O4" s="237"/>
      <c r="P4" s="277"/>
      <c r="Q4" s="277"/>
      <c r="R4" s="311"/>
      <c r="S4" s="213"/>
      <c r="T4" s="140"/>
      <c r="U4" s="199"/>
      <c r="V4" s="32"/>
      <c r="W4" s="236" t="s">
        <v>54</v>
      </c>
      <c r="X4" s="33" t="s">
        <v>28</v>
      </c>
      <c r="Y4" s="237" t="s">
        <v>39</v>
      </c>
      <c r="Z4" s="237" t="s">
        <v>42</v>
      </c>
      <c r="AA4" s="237" t="s">
        <v>45</v>
      </c>
      <c r="AB4" s="237" t="s">
        <v>55</v>
      </c>
      <c r="AC4" s="237"/>
      <c r="AD4" s="237"/>
      <c r="AE4" s="237"/>
      <c r="AF4" s="91"/>
      <c r="AG4" s="237"/>
      <c r="AH4" s="277"/>
      <c r="AI4" s="277"/>
      <c r="AJ4" s="311"/>
      <c r="AK4" s="213"/>
      <c r="AL4" s="201"/>
      <c r="AM4" s="90" t="s">
        <v>28</v>
      </c>
      <c r="AN4" s="90" t="s">
        <v>39</v>
      </c>
      <c r="AO4" s="90" t="s">
        <v>42</v>
      </c>
      <c r="AP4" s="90" t="s">
        <v>45</v>
      </c>
      <c r="AQ4" s="164" t="s">
        <v>55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32</v>
      </c>
      <c r="D5" s="26"/>
      <c r="E5" s="125">
        <f>E23</f>
        <v>132474.296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27.568217999999995</v>
      </c>
      <c r="G5" s="30">
        <f t="shared" si="0"/>
        <v>31.633154781249999</v>
      </c>
      <c r="H5" s="30">
        <f t="shared" si="0"/>
        <v>0.92944511875000002</v>
      </c>
      <c r="I5" s="90">
        <f t="shared" si="0"/>
        <v>0.96216957468750008</v>
      </c>
      <c r="J5" s="90">
        <f t="shared" si="0"/>
        <v>7.9293724937499976E-2</v>
      </c>
      <c r="K5" s="55"/>
      <c r="L5" s="55"/>
      <c r="M5" s="55"/>
      <c r="N5" s="26"/>
      <c r="O5" s="56"/>
      <c r="P5" s="130">
        <f t="shared" ref="P5:Q8" si="1">P16</f>
        <v>153.26499999999999</v>
      </c>
      <c r="Q5" s="151">
        <f t="shared" si="1"/>
        <v>55.75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306"/>
      <c r="U5" s="25" t="s">
        <v>32</v>
      </c>
      <c r="V5" s="26"/>
      <c r="W5" s="126">
        <f>W23</f>
        <v>132189.552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27.860971468749998</v>
      </c>
      <c r="Y5" s="30">
        <f t="shared" si="2"/>
        <v>31.991210531250005</v>
      </c>
      <c r="Z5" s="30">
        <f t="shared" si="2"/>
        <v>0.92959751562499993</v>
      </c>
      <c r="AA5" s="90">
        <f t="shared" si="2"/>
        <v>0.96255889000000028</v>
      </c>
      <c r="AB5" s="90">
        <f t="shared" si="2"/>
        <v>7.3880629187499991E-2</v>
      </c>
      <c r="AC5" s="55"/>
      <c r="AD5" s="55"/>
      <c r="AE5" s="55"/>
      <c r="AF5" s="26"/>
      <c r="AG5" s="238"/>
      <c r="AH5" s="130">
        <f t="shared" ref="AH5:AI8" si="3">AH16</f>
        <v>162.453</v>
      </c>
      <c r="AI5" s="151">
        <f t="shared" si="3"/>
        <v>57.795999999999999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-8.3872317609067548E-2</v>
      </c>
      <c r="AN5" s="240">
        <f>bdrate($E5:$E8,G5:G8,$W5:$W8,Y5:Y8)</f>
        <v>-6.7781133700055674E-2</v>
      </c>
      <c r="AO5" s="240">
        <f>bdrate($E5:$E8,H5:H8,$W5:$W8,Z5:Z8)</f>
        <v>-7.8425485211751633E-3</v>
      </c>
      <c r="AP5" s="240">
        <f>bdrate($E5:$E8,I5:I8,$W5:$W8,AA5:AA8)</f>
        <v>-1.4614401348213457E-2</v>
      </c>
      <c r="AQ5" s="241">
        <f>bdrateInverted($E5:$E8,J5:J8,$W5:$W8,AB5:AB8)</f>
        <v>-7.3303810299978678E-2</v>
      </c>
      <c r="AR5" s="242"/>
      <c r="AS5" s="51"/>
      <c r="AT5" s="19" t="s">
        <v>56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4"/>
      <c r="C6" s="27" t="s">
        <v>33</v>
      </c>
      <c r="D6" s="28"/>
      <c r="E6" s="156">
        <f>E24</f>
        <v>189777.03999999998</v>
      </c>
      <c r="F6" s="90">
        <f t="shared" si="0"/>
        <v>32.084753374999998</v>
      </c>
      <c r="G6" s="90">
        <f t="shared" si="0"/>
        <v>35.796777500000005</v>
      </c>
      <c r="H6" s="90">
        <f t="shared" si="0"/>
        <v>0.96953595656249991</v>
      </c>
      <c r="I6" s="90">
        <f t="shared" si="0"/>
        <v>0.98207449125000013</v>
      </c>
      <c r="J6" s="90">
        <f t="shared" si="0"/>
        <v>3.821628521875E-2</v>
      </c>
      <c r="K6" s="56"/>
      <c r="L6" s="56"/>
      <c r="M6" s="56"/>
      <c r="N6" s="28"/>
      <c r="O6" s="56"/>
      <c r="P6" s="130">
        <f t="shared" si="1"/>
        <v>153.71799999999999</v>
      </c>
      <c r="Q6" s="130">
        <f t="shared" si="1"/>
        <v>56.125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94"/>
      <c r="U6" s="27" t="s">
        <v>33</v>
      </c>
      <c r="V6" s="28"/>
      <c r="W6" s="127">
        <f>W24</f>
        <v>189393.03200000001</v>
      </c>
      <c r="X6" s="90">
        <f t="shared" si="2"/>
        <v>32.852588500000003</v>
      </c>
      <c r="Y6" s="90">
        <f t="shared" si="2"/>
        <v>36.354998687499993</v>
      </c>
      <c r="Z6" s="90">
        <f t="shared" si="2"/>
        <v>0.96992496562500019</v>
      </c>
      <c r="AA6" s="90">
        <f t="shared" si="2"/>
        <v>0.98248135375000001</v>
      </c>
      <c r="AB6" s="90">
        <f t="shared" si="2"/>
        <v>3.3153722125E-2</v>
      </c>
      <c r="AC6" s="56"/>
      <c r="AD6" s="56"/>
      <c r="AE6" s="56"/>
      <c r="AF6" s="28"/>
      <c r="AG6" s="238"/>
      <c r="AH6" s="130">
        <f t="shared" si="3"/>
        <v>161.60900000000001</v>
      </c>
      <c r="AI6" s="130">
        <f t="shared" si="3"/>
        <v>57.968000000000004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4"/>
      <c r="C7" s="27" t="s">
        <v>34</v>
      </c>
      <c r="D7" s="28"/>
      <c r="E7" s="156">
        <f>E25</f>
        <v>268243.53600000002</v>
      </c>
      <c r="F7" s="90">
        <f t="shared" si="0"/>
        <v>36.447411687500001</v>
      </c>
      <c r="G7" s="90">
        <f t="shared" si="0"/>
        <v>40.292257375000013</v>
      </c>
      <c r="H7" s="90">
        <f t="shared" si="0"/>
        <v>0.98823150374999991</v>
      </c>
      <c r="I7" s="90">
        <f t="shared" si="0"/>
        <v>0.99251801968750009</v>
      </c>
      <c r="J7" s="90">
        <f t="shared" si="0"/>
        <v>1.8455877671874999E-2</v>
      </c>
      <c r="K7" s="56"/>
      <c r="L7" s="56"/>
      <c r="M7" s="56"/>
      <c r="N7" s="28"/>
      <c r="O7" s="56"/>
      <c r="P7" s="130">
        <f t="shared" si="1"/>
        <v>153.828</v>
      </c>
      <c r="Q7" s="130">
        <f t="shared" si="1"/>
        <v>56.311999999999998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94"/>
      <c r="U7" s="27" t="s">
        <v>34</v>
      </c>
      <c r="V7" s="28"/>
      <c r="W7" s="127">
        <f>W25</f>
        <v>267709.35200000001</v>
      </c>
      <c r="X7" s="90">
        <f t="shared" si="2"/>
        <v>38.141921187499996</v>
      </c>
      <c r="Y7" s="90">
        <f t="shared" si="2"/>
        <v>41.453256187499996</v>
      </c>
      <c r="Z7" s="90">
        <f t="shared" si="2"/>
        <v>0.98859655531250001</v>
      </c>
      <c r="AA7" s="90">
        <f t="shared" si="2"/>
        <v>0.99293924562500013</v>
      </c>
      <c r="AB7" s="90">
        <f t="shared" si="2"/>
        <v>1.3031633578125004E-2</v>
      </c>
      <c r="AC7" s="56"/>
      <c r="AD7" s="56"/>
      <c r="AE7" s="56"/>
      <c r="AF7" s="28"/>
      <c r="AG7" s="238"/>
      <c r="AH7" s="130">
        <f t="shared" si="3"/>
        <v>164</v>
      </c>
      <c r="AI7" s="130">
        <f t="shared" si="3"/>
        <v>59.186999999999998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57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4"/>
      <c r="C8" s="27" t="s">
        <v>36</v>
      </c>
      <c r="D8" s="28"/>
      <c r="E8" s="156">
        <f>E26</f>
        <v>372530.76799999992</v>
      </c>
      <c r="F8" s="90">
        <f t="shared" si="0"/>
        <v>39.2270126875</v>
      </c>
      <c r="G8" s="90">
        <f t="shared" si="0"/>
        <v>43.124703437500003</v>
      </c>
      <c r="H8" s="90">
        <f t="shared" si="0"/>
        <v>0.99383825499999989</v>
      </c>
      <c r="I8" s="90">
        <f t="shared" si="0"/>
        <v>0.99602294281250014</v>
      </c>
      <c r="J8" s="90">
        <f t="shared" si="0"/>
        <v>1.0444702146874998E-2</v>
      </c>
      <c r="K8" s="56"/>
      <c r="L8" s="56"/>
      <c r="M8" s="56"/>
      <c r="N8" s="28"/>
      <c r="O8" s="56"/>
      <c r="P8" s="130">
        <f t="shared" si="1"/>
        <v>155.59299999999999</v>
      </c>
      <c r="Q8" s="130">
        <f t="shared" si="1"/>
        <v>58.453000000000003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94"/>
      <c r="U8" s="27" t="s">
        <v>36</v>
      </c>
      <c r="V8" s="28"/>
      <c r="W8" s="127">
        <f>W26</f>
        <v>371787.08800000005</v>
      </c>
      <c r="X8" s="90">
        <f t="shared" si="2"/>
        <v>42.135759499999992</v>
      </c>
      <c r="Y8" s="90">
        <f t="shared" si="2"/>
        <v>45.19730815625001</v>
      </c>
      <c r="Z8" s="90">
        <f t="shared" si="2"/>
        <v>0.99423508656249981</v>
      </c>
      <c r="AA8" s="90">
        <f t="shared" si="2"/>
        <v>0.99657628437500012</v>
      </c>
      <c r="AB8" s="90">
        <f t="shared" si="2"/>
        <v>5.8194821093750003E-3</v>
      </c>
      <c r="AC8" s="56"/>
      <c r="AD8" s="56"/>
      <c r="AE8" s="56"/>
      <c r="AF8" s="28"/>
      <c r="AG8" s="238"/>
      <c r="AH8" s="130">
        <f t="shared" si="3"/>
        <v>162.31200000000001</v>
      </c>
      <c r="AI8" s="130">
        <f t="shared" si="3"/>
        <v>59.609000000000002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94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58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154.09845722214524</v>
      </c>
      <c r="Q10" s="154">
        <f>GEOMEAN(Q5:Q8)</f>
        <v>56.650304145219394</v>
      </c>
      <c r="R10" s="134" t="e">
        <f>AVERAGE(R5:R8)</f>
        <v>#DIV/0!</v>
      </c>
      <c r="S10" s="213"/>
      <c r="T10" s="153" t="s">
        <v>58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162.5911635431541</v>
      </c>
      <c r="AI10" s="154">
        <f>GEOMEAN(AI5:AI8)</f>
        <v>58.634883377963313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raht-kFractionBits:20 ]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5"/>
      <c r="C14" s="101"/>
      <c r="D14" s="101"/>
      <c r="E14" s="250" t="s">
        <v>59</v>
      </c>
      <c r="F14" s="135" t="s">
        <v>60</v>
      </c>
      <c r="G14" s="135" t="s">
        <v>61</v>
      </c>
      <c r="H14" s="135" t="s">
        <v>62</v>
      </c>
      <c r="I14" s="135" t="s">
        <v>63</v>
      </c>
      <c r="J14" s="135" t="s">
        <v>64</v>
      </c>
      <c r="K14" s="135" t="s">
        <v>65</v>
      </c>
      <c r="L14" s="135" t="s">
        <v>66</v>
      </c>
      <c r="M14" s="102" t="s">
        <v>67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59</v>
      </c>
      <c r="X14" s="135" t="s">
        <v>60</v>
      </c>
      <c r="Y14" s="135" t="s">
        <v>61</v>
      </c>
      <c r="Z14" s="135" t="s">
        <v>62</v>
      </c>
      <c r="AA14" s="135" t="s">
        <v>63</v>
      </c>
      <c r="AB14" s="135" t="s">
        <v>64</v>
      </c>
      <c r="AC14" s="135" t="s">
        <v>65</v>
      </c>
      <c r="AD14" s="135" t="s">
        <v>66</v>
      </c>
      <c r="AE14" s="102" t="s">
        <v>67</v>
      </c>
      <c r="AF14" s="102"/>
      <c r="AG14" s="251"/>
      <c r="AH14" s="102"/>
      <c r="AI14" s="103"/>
      <c r="AJ14" s="104"/>
      <c r="AK14" s="199"/>
      <c r="AL14" s="199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54</v>
      </c>
      <c r="F15" s="236" t="s">
        <v>54</v>
      </c>
      <c r="G15" s="236" t="s">
        <v>54</v>
      </c>
      <c r="H15" s="236" t="s">
        <v>54</v>
      </c>
      <c r="I15" s="236" t="s">
        <v>54</v>
      </c>
      <c r="J15" s="236" t="s">
        <v>54</v>
      </c>
      <c r="K15" s="236" t="s">
        <v>54</v>
      </c>
      <c r="L15" s="236" t="s">
        <v>54</v>
      </c>
      <c r="M15" s="236" t="s">
        <v>54</v>
      </c>
      <c r="N15" s="33"/>
      <c r="O15" s="237"/>
      <c r="P15" s="204" t="s">
        <v>50</v>
      </c>
      <c r="Q15" s="204" t="s">
        <v>51</v>
      </c>
      <c r="R15" s="34"/>
      <c r="S15" s="213"/>
      <c r="T15" s="148"/>
      <c r="U15" s="32"/>
      <c r="V15" s="32"/>
      <c r="W15" s="236" t="s">
        <v>54</v>
      </c>
      <c r="X15" s="236" t="s">
        <v>54</v>
      </c>
      <c r="Y15" s="236" t="s">
        <v>54</v>
      </c>
      <c r="Z15" s="236" t="s">
        <v>54</v>
      </c>
      <c r="AA15" s="236" t="s">
        <v>54</v>
      </c>
      <c r="AB15" s="236" t="s">
        <v>54</v>
      </c>
      <c r="AC15" s="236" t="s">
        <v>54</v>
      </c>
      <c r="AD15" s="236" t="s">
        <v>54</v>
      </c>
      <c r="AE15" s="236" t="s">
        <v>54</v>
      </c>
      <c r="AF15" s="33"/>
      <c r="AG15" s="237"/>
      <c r="AH15" s="204" t="s">
        <v>50</v>
      </c>
      <c r="AI15" s="204" t="s">
        <v>51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7"/>
      <c r="C16" s="25" t="s">
        <v>32</v>
      </c>
      <c r="D16" s="26"/>
      <c r="E16" s="128">
        <v>28300.376</v>
      </c>
      <c r="F16" s="166">
        <v>22989.96</v>
      </c>
      <c r="G16" s="166">
        <v>10431.175999999999</v>
      </c>
      <c r="H16" s="166">
        <v>2943.808</v>
      </c>
      <c r="I16" s="166">
        <v>608.37599999999998</v>
      </c>
      <c r="J16" s="166">
        <v>35670.152000000002</v>
      </c>
      <c r="K16" s="60">
        <v>23956.799999999999</v>
      </c>
      <c r="L16" s="60">
        <v>7573.6480000000001</v>
      </c>
      <c r="M16" s="60">
        <v>17.856000000000002</v>
      </c>
      <c r="N16" s="55"/>
      <c r="O16" s="252"/>
      <c r="P16" s="129">
        <v>153.26499999999999</v>
      </c>
      <c r="Q16" s="129">
        <v>55.75</v>
      </c>
      <c r="R16" s="142"/>
      <c r="S16" s="213"/>
      <c r="T16" s="307"/>
      <c r="U16" s="25" t="s">
        <v>32</v>
      </c>
      <c r="V16" s="26"/>
      <c r="W16" s="128">
        <v>28300.376</v>
      </c>
      <c r="X16" s="166">
        <v>22708.696</v>
      </c>
      <c r="Y16" s="166">
        <v>10429.343999999999</v>
      </c>
      <c r="Z16" s="166">
        <v>2943.232</v>
      </c>
      <c r="AA16" s="166">
        <v>607.56799999999998</v>
      </c>
      <c r="AB16" s="166">
        <v>35669.983999999997</v>
      </c>
      <c r="AC16" s="60">
        <v>23956.511999999999</v>
      </c>
      <c r="AD16" s="60">
        <v>7573.84</v>
      </c>
      <c r="AE16" s="60">
        <v>17.856000000000002</v>
      </c>
      <c r="AF16" s="55"/>
      <c r="AG16" s="252"/>
      <c r="AH16" s="129">
        <v>162.453</v>
      </c>
      <c r="AI16" s="129">
        <v>57.795999999999999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4"/>
      <c r="C17" s="27" t="s">
        <v>33</v>
      </c>
      <c r="D17" s="28"/>
      <c r="E17" s="143">
        <v>28300.376</v>
      </c>
      <c r="F17" s="167">
        <v>30222.616000000002</v>
      </c>
      <c r="G17" s="167">
        <v>26305.671999999999</v>
      </c>
      <c r="H17" s="167">
        <v>12769.031999999999</v>
      </c>
      <c r="I17" s="167">
        <v>4248.2479999999996</v>
      </c>
      <c r="J17" s="167">
        <v>46121.264000000003</v>
      </c>
      <c r="K17" s="62">
        <v>31804.936000000002</v>
      </c>
      <c r="L17" s="62">
        <v>10004.896000000001</v>
      </c>
      <c r="M17" s="62">
        <v>18.032</v>
      </c>
      <c r="N17" s="56"/>
      <c r="O17" s="238"/>
      <c r="P17" s="144">
        <v>153.71799999999999</v>
      </c>
      <c r="Q17" s="144">
        <v>56.125</v>
      </c>
      <c r="R17" s="145"/>
      <c r="S17" s="213"/>
      <c r="T17" s="294"/>
      <c r="U17" s="27" t="s">
        <v>33</v>
      </c>
      <c r="V17" s="28"/>
      <c r="W17" s="143">
        <v>28300.376</v>
      </c>
      <c r="X17" s="167">
        <v>29851.864000000001</v>
      </c>
      <c r="Y17" s="167">
        <v>26298.056</v>
      </c>
      <c r="Z17" s="167">
        <v>12769.32</v>
      </c>
      <c r="AA17" s="167">
        <v>4243.9679999999998</v>
      </c>
      <c r="AB17" s="167">
        <v>46120.232000000004</v>
      </c>
      <c r="AC17" s="62">
        <v>31804.191999999999</v>
      </c>
      <c r="AD17" s="62">
        <v>10005.023999999999</v>
      </c>
      <c r="AE17" s="62">
        <v>18.032</v>
      </c>
      <c r="AF17" s="56"/>
      <c r="AG17" s="238"/>
      <c r="AH17" s="144">
        <v>161.60900000000001</v>
      </c>
      <c r="AI17" s="144">
        <v>57.968000000000004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4"/>
      <c r="C18" s="27" t="s">
        <v>34</v>
      </c>
      <c r="D18" s="28"/>
      <c r="E18" s="143">
        <v>28300.376</v>
      </c>
      <c r="F18" s="167">
        <v>37663.663999999997</v>
      </c>
      <c r="G18" s="167">
        <v>45114.495999999999</v>
      </c>
      <c r="H18" s="167">
        <v>29938.736000000001</v>
      </c>
      <c r="I18" s="167">
        <v>17795.135999999999</v>
      </c>
      <c r="J18" s="167">
        <v>56933.296000000002</v>
      </c>
      <c r="K18" s="62">
        <v>39972.76</v>
      </c>
      <c r="L18" s="62">
        <v>12525.072</v>
      </c>
      <c r="M18" s="62">
        <v>18.047999999999998</v>
      </c>
      <c r="N18" s="56"/>
      <c r="O18" s="238"/>
      <c r="P18" s="144">
        <v>153.828</v>
      </c>
      <c r="Q18" s="144">
        <v>56.311999999999998</v>
      </c>
      <c r="R18" s="145"/>
      <c r="S18" s="213"/>
      <c r="T18" s="294"/>
      <c r="U18" s="27" t="s">
        <v>34</v>
      </c>
      <c r="V18" s="28"/>
      <c r="W18" s="143">
        <v>28300.376</v>
      </c>
      <c r="X18" s="167">
        <v>37164.624000000003</v>
      </c>
      <c r="Y18" s="167">
        <v>45104.552000000003</v>
      </c>
      <c r="Z18" s="167">
        <v>29927.704000000002</v>
      </c>
      <c r="AA18" s="167">
        <v>17782.063999999998</v>
      </c>
      <c r="AB18" s="167">
        <v>56932.639999999999</v>
      </c>
      <c r="AC18" s="62">
        <v>39972.199999999997</v>
      </c>
      <c r="AD18" s="62">
        <v>12525.191999999999</v>
      </c>
      <c r="AE18" s="62">
        <v>18.047999999999998</v>
      </c>
      <c r="AF18" s="56"/>
      <c r="AG18" s="238"/>
      <c r="AH18" s="144">
        <v>164</v>
      </c>
      <c r="AI18" s="144">
        <v>59.186999999999998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4"/>
      <c r="C19" s="27" t="s">
        <v>36</v>
      </c>
      <c r="D19" s="28"/>
      <c r="E19" s="143">
        <v>28300.376</v>
      </c>
      <c r="F19" s="167">
        <v>44854.415999999997</v>
      </c>
      <c r="G19" s="167">
        <v>64952.76</v>
      </c>
      <c r="H19" s="167">
        <v>55680.144</v>
      </c>
      <c r="I19" s="167">
        <v>46884.631999999998</v>
      </c>
      <c r="J19" s="167">
        <v>68179.535999999993</v>
      </c>
      <c r="K19" s="62">
        <v>48491.648000000001</v>
      </c>
      <c r="L19" s="62">
        <v>15187.255999999999</v>
      </c>
      <c r="M19" s="62">
        <v>18.064</v>
      </c>
      <c r="N19" s="56"/>
      <c r="O19" s="238"/>
      <c r="P19" s="144">
        <v>155.59299999999999</v>
      </c>
      <c r="Q19" s="144">
        <v>58.453000000000003</v>
      </c>
      <c r="R19" s="145"/>
      <c r="S19" s="213"/>
      <c r="T19" s="294"/>
      <c r="U19" s="27" t="s">
        <v>36</v>
      </c>
      <c r="V19" s="28"/>
      <c r="W19" s="143">
        <v>28300.376</v>
      </c>
      <c r="X19" s="167">
        <v>44175.552000000003</v>
      </c>
      <c r="Y19" s="167">
        <v>64947.184000000001</v>
      </c>
      <c r="Z19" s="167">
        <v>55650.591999999997</v>
      </c>
      <c r="AA19" s="167">
        <v>46854.400000000001</v>
      </c>
      <c r="AB19" s="167">
        <v>68180.248000000007</v>
      </c>
      <c r="AC19" s="62">
        <v>48491.807999999997</v>
      </c>
      <c r="AD19" s="62">
        <v>15186.928</v>
      </c>
      <c r="AE19" s="62">
        <v>18.064</v>
      </c>
      <c r="AF19" s="56"/>
      <c r="AG19" s="238"/>
      <c r="AH19" s="144">
        <v>162.31200000000001</v>
      </c>
      <c r="AI19" s="144">
        <v>59.609000000000002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4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94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1"/>
      <c r="C21" s="93"/>
      <c r="D21" s="93"/>
      <c r="E21" s="234" t="s">
        <v>30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1"/>
      <c r="U21" s="93"/>
      <c r="V21" s="93"/>
      <c r="W21" s="254" t="s">
        <v>30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36" t="s">
        <v>54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2"/>
      <c r="U22" s="32"/>
      <c r="V22" s="32"/>
      <c r="W22" s="255" t="s">
        <v>54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x14ac:dyDescent="0.15">
      <c r="B23" s="305"/>
      <c r="C23" s="25" t="s">
        <v>32</v>
      </c>
      <c r="D23" s="26"/>
      <c r="E23" s="127">
        <f>SUM(E16:L16)</f>
        <v>132474.296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305"/>
      <c r="U23" s="25" t="s">
        <v>32</v>
      </c>
      <c r="V23" s="26"/>
      <c r="W23" s="127">
        <f>SUM(W16:AD16)</f>
        <v>132189.552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4"/>
      <c r="C24" s="27" t="s">
        <v>33</v>
      </c>
      <c r="D24" s="28"/>
      <c r="E24" s="127">
        <f>SUM(E17:L17)</f>
        <v>189777.03999999998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94"/>
      <c r="U24" s="27" t="s">
        <v>33</v>
      </c>
      <c r="V24" s="28"/>
      <c r="W24" s="127">
        <f>SUM(W17:AD17)</f>
        <v>189393.03200000001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4"/>
      <c r="C25" s="27" t="s">
        <v>34</v>
      </c>
      <c r="D25" s="28"/>
      <c r="E25" s="127">
        <f>SUM(E18:L18)</f>
        <v>268243.53600000002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94"/>
      <c r="U25" s="27" t="s">
        <v>34</v>
      </c>
      <c r="V25" s="28"/>
      <c r="W25" s="127">
        <f>SUM(W18:AD18)</f>
        <v>267709.35200000001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4"/>
      <c r="C26" s="27" t="s">
        <v>36</v>
      </c>
      <c r="D26" s="28"/>
      <c r="E26" s="127">
        <f>SUM(E19:L19)</f>
        <v>372530.76799999992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94"/>
      <c r="U26" s="27" t="s">
        <v>36</v>
      </c>
      <c r="V26" s="28"/>
      <c r="W26" s="127">
        <f>SUM(W19:AD19)</f>
        <v>371787.08800000005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5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95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3"/>
      <c r="T31" s="21"/>
      <c r="U31" s="297" t="str">
        <f>CONCATENATE("View Synthesis [ ",'Summary (auto)'!$C$4," ]")</f>
        <v>View Synthesis [ raht-kFractionBits:20 ]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199"/>
      <c r="AL31" s="199"/>
      <c r="AM31" s="309" t="s">
        <v>68</v>
      </c>
      <c r="AN31" s="283"/>
      <c r="AO31" s="283"/>
      <c r="AP31" s="283"/>
      <c r="AQ31" s="152"/>
      <c r="AR31" s="199"/>
      <c r="AS31" s="199"/>
      <c r="AT31" s="199"/>
    </row>
    <row r="32" spans="2:56" ht="13.5" customHeight="1" thickBot="1" x14ac:dyDescent="0.2">
      <c r="B32" s="24" t="s">
        <v>69</v>
      </c>
      <c r="C32" s="94"/>
      <c r="D32" s="94"/>
      <c r="E32" s="213"/>
      <c r="F32" s="22" t="s">
        <v>28</v>
      </c>
      <c r="G32" s="22" t="s">
        <v>39</v>
      </c>
      <c r="H32" s="22" t="s">
        <v>42</v>
      </c>
      <c r="I32" s="22" t="s">
        <v>45</v>
      </c>
      <c r="J32" s="22" t="s">
        <v>55</v>
      </c>
      <c r="K32" s="22"/>
      <c r="L32" s="118"/>
      <c r="M32" s="118"/>
      <c r="N32" s="22"/>
      <c r="O32" s="256"/>
      <c r="P32" s="22"/>
      <c r="Q32" s="22"/>
      <c r="R32" s="23" t="s">
        <v>52</v>
      </c>
      <c r="S32" s="213"/>
      <c r="T32" s="24" t="s">
        <v>69</v>
      </c>
      <c r="U32" s="94"/>
      <c r="V32" s="94"/>
      <c r="W32" s="213"/>
      <c r="X32" s="22" t="s">
        <v>28</v>
      </c>
      <c r="Y32" s="22" t="s">
        <v>39</v>
      </c>
      <c r="Z32" s="22" t="s">
        <v>42</v>
      </c>
      <c r="AA32" s="22" t="s">
        <v>45</v>
      </c>
      <c r="AB32" s="22" t="s">
        <v>55</v>
      </c>
      <c r="AC32" s="22"/>
      <c r="AD32" s="213"/>
      <c r="AE32" s="213"/>
      <c r="AF32" s="22"/>
      <c r="AG32" s="256"/>
      <c r="AH32" s="22"/>
      <c r="AI32" s="22"/>
      <c r="AJ32" s="23" t="s">
        <v>52</v>
      </c>
      <c r="AK32" s="199"/>
      <c r="AL32" s="24" t="s">
        <v>69</v>
      </c>
      <c r="AM32" s="98" t="s">
        <v>28</v>
      </c>
      <c r="AN32" s="30" t="s">
        <v>39</v>
      </c>
      <c r="AO32" s="30" t="s">
        <v>42</v>
      </c>
      <c r="AP32" s="30" t="s">
        <v>45</v>
      </c>
      <c r="AQ32" s="97" t="s">
        <v>55</v>
      </c>
      <c r="AR32" s="90"/>
      <c r="AS32" s="249"/>
      <c r="AT32" s="90"/>
    </row>
    <row r="33" spans="2:52" x14ac:dyDescent="0.15">
      <c r="B33" s="296" t="s">
        <v>70</v>
      </c>
      <c r="C33" s="25" t="s">
        <v>32</v>
      </c>
      <c r="D33" s="39"/>
      <c r="E33" s="55"/>
      <c r="F33" s="96">
        <v>26.474685999999998</v>
      </c>
      <c r="G33" s="96">
        <v>30.62199</v>
      </c>
      <c r="H33" s="96">
        <v>0.91777562999999995</v>
      </c>
      <c r="I33" s="60">
        <v>0.95231180999999998</v>
      </c>
      <c r="J33" s="60">
        <v>7.3157369999999999E-2</v>
      </c>
      <c r="K33" s="61"/>
      <c r="L33" s="257"/>
      <c r="M33" s="257"/>
      <c r="N33" s="55"/>
      <c r="O33" s="26"/>
      <c r="P33" s="55"/>
      <c r="Q33" s="26"/>
      <c r="R33" s="131"/>
      <c r="S33" s="213"/>
      <c r="T33" s="296" t="s">
        <v>70</v>
      </c>
      <c r="U33" s="25" t="s">
        <v>32</v>
      </c>
      <c r="V33" s="39"/>
      <c r="W33" s="55"/>
      <c r="X33" s="96">
        <v>26.974461000000002</v>
      </c>
      <c r="Y33" s="96">
        <v>31.002791999999999</v>
      </c>
      <c r="Z33" s="96">
        <v>0.91825312999999997</v>
      </c>
      <c r="AA33" s="60">
        <v>0.95287721999999997</v>
      </c>
      <c r="AB33" s="60">
        <v>7.0085794000000007E-2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6" t="s">
        <v>70</v>
      </c>
      <c r="AM33" s="119">
        <f t="shared" ref="AM33:AM96" si="4">IF(OR(X33="",F33=""),"",X33-F33)</f>
        <v>0.49977500000000319</v>
      </c>
      <c r="AN33" s="95">
        <f t="shared" ref="AN33:AN96" si="5">IF(OR(Y33="",G33=""),"",Y33-G33)</f>
        <v>0.3808019999999992</v>
      </c>
      <c r="AO33" s="95">
        <f t="shared" ref="AO33:AO96" si="6">IF(OR(Z33="",H33=""),"",Z33-H33)</f>
        <v>4.7750000000001958E-4</v>
      </c>
      <c r="AP33" s="95">
        <f t="shared" ref="AP33:AP96" si="7">IF(OR(AA33="",I33=""),"",AA33-I33)</f>
        <v>5.6540999999998842E-4</v>
      </c>
      <c r="AQ33" s="120">
        <f t="shared" ref="AQ33:AQ96" si="8">IF(OR(AB33="",J33=""),"",AB33-J33)</f>
        <v>-3.0715759999999925E-3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33</v>
      </c>
      <c r="D34" s="186"/>
      <c r="E34" s="56"/>
      <c r="F34" s="187">
        <v>30.886320999999999</v>
      </c>
      <c r="G34" s="187">
        <v>34.679296000000001</v>
      </c>
      <c r="H34" s="187">
        <v>0.96093675000000001</v>
      </c>
      <c r="I34" s="62">
        <v>0.97620459999999998</v>
      </c>
      <c r="J34" s="62">
        <v>3.6274000000000001E-2</v>
      </c>
      <c r="K34" s="188"/>
      <c r="L34" s="258"/>
      <c r="M34" s="258"/>
      <c r="N34" s="56"/>
      <c r="O34" s="28"/>
      <c r="P34" s="56"/>
      <c r="Q34" s="28"/>
      <c r="R34" s="132"/>
      <c r="S34" s="213"/>
      <c r="T34" s="294"/>
      <c r="U34" s="27" t="s">
        <v>33</v>
      </c>
      <c r="V34" s="186"/>
      <c r="W34" s="56"/>
      <c r="X34" s="187">
        <v>31.795466000000001</v>
      </c>
      <c r="Y34" s="187">
        <v>35.262549999999997</v>
      </c>
      <c r="Z34" s="187">
        <v>0.96150542000000006</v>
      </c>
      <c r="AA34" s="62">
        <v>0.97663538999999999</v>
      </c>
      <c r="AB34" s="62">
        <v>3.3045906999999999E-2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4"/>
      <c r="AM34" s="86">
        <f t="shared" si="4"/>
        <v>0.90914500000000231</v>
      </c>
      <c r="AN34" s="121">
        <f t="shared" si="5"/>
        <v>0.58325399999999661</v>
      </c>
      <c r="AO34" s="121">
        <f t="shared" si="6"/>
        <v>5.6867000000004886E-4</v>
      </c>
      <c r="AP34" s="121">
        <f t="shared" si="7"/>
        <v>4.3079000000001422E-4</v>
      </c>
      <c r="AQ34" s="87">
        <f t="shared" si="8"/>
        <v>-3.2280930000000013E-3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34</v>
      </c>
      <c r="D35" s="186"/>
      <c r="E35" s="56"/>
      <c r="F35" s="187">
        <v>34.951042999999999</v>
      </c>
      <c r="G35" s="187">
        <v>38.997549999999997</v>
      </c>
      <c r="H35" s="187">
        <v>0.98466094999999998</v>
      </c>
      <c r="I35" s="62">
        <v>0.98993008000000005</v>
      </c>
      <c r="J35" s="62">
        <v>1.7847848999999999E-2</v>
      </c>
      <c r="K35" s="188"/>
      <c r="L35" s="258"/>
      <c r="M35" s="258"/>
      <c r="N35" s="56"/>
      <c r="O35" s="28"/>
      <c r="P35" s="56"/>
      <c r="Q35" s="28"/>
      <c r="R35" s="132"/>
      <c r="S35" s="213"/>
      <c r="T35" s="294"/>
      <c r="U35" s="27" t="s">
        <v>34</v>
      </c>
      <c r="V35" s="186"/>
      <c r="W35" s="56"/>
      <c r="X35" s="187">
        <v>37.048358</v>
      </c>
      <c r="Y35" s="187">
        <v>40.418646000000003</v>
      </c>
      <c r="Z35" s="187">
        <v>0.98518422999999999</v>
      </c>
      <c r="AA35" s="62">
        <v>0.99035706999999995</v>
      </c>
      <c r="AB35" s="62">
        <v>1.3641864E-2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4"/>
      <c r="AM35" s="86">
        <f t="shared" si="4"/>
        <v>2.0973150000000018</v>
      </c>
      <c r="AN35" s="121">
        <f t="shared" si="5"/>
        <v>1.4210960000000057</v>
      </c>
      <c r="AO35" s="121">
        <f t="shared" si="6"/>
        <v>5.2328000000001484E-4</v>
      </c>
      <c r="AP35" s="121">
        <f t="shared" si="7"/>
        <v>4.2698999999990495E-4</v>
      </c>
      <c r="AQ35" s="87">
        <f t="shared" si="8"/>
        <v>-4.2059849999999989E-3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36</v>
      </c>
      <c r="D36" s="186"/>
      <c r="E36" s="56"/>
      <c r="F36" s="187">
        <v>37.432558</v>
      </c>
      <c r="G36" s="187">
        <v>41.653190000000002</v>
      </c>
      <c r="H36" s="187">
        <v>0.99258398000000003</v>
      </c>
      <c r="I36" s="62">
        <v>0.99483820000000001</v>
      </c>
      <c r="J36" s="62">
        <v>1.0144256000000001E-2</v>
      </c>
      <c r="K36" s="188"/>
      <c r="L36" s="258"/>
      <c r="M36" s="258"/>
      <c r="N36" s="56"/>
      <c r="O36" s="28"/>
      <c r="P36" s="56"/>
      <c r="Q36" s="28"/>
      <c r="R36" s="132"/>
      <c r="S36" s="213"/>
      <c r="T36" s="294"/>
      <c r="U36" s="27" t="s">
        <v>36</v>
      </c>
      <c r="V36" s="186"/>
      <c r="W36" s="56"/>
      <c r="X36" s="187">
        <v>41.327962999999997</v>
      </c>
      <c r="Y36" s="187">
        <v>44.489579999999997</v>
      </c>
      <c r="Z36" s="187">
        <v>0.99317626000000003</v>
      </c>
      <c r="AA36" s="62">
        <v>0.99564443000000002</v>
      </c>
      <c r="AB36" s="62">
        <v>5.7014049999999997E-3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4"/>
      <c r="AM36" s="86">
        <f t="shared" si="4"/>
        <v>3.8954049999999967</v>
      </c>
      <c r="AN36" s="121">
        <f t="shared" si="5"/>
        <v>2.8363899999999944</v>
      </c>
      <c r="AO36" s="121">
        <f t="shared" si="6"/>
        <v>5.9228000000000058E-4</v>
      </c>
      <c r="AP36" s="121">
        <f t="shared" si="7"/>
        <v>8.0623000000001888E-4</v>
      </c>
      <c r="AQ36" s="87">
        <f t="shared" si="8"/>
        <v>-4.4428510000000011E-3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94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4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71</v>
      </c>
      <c r="C38" s="25" t="s">
        <v>32</v>
      </c>
      <c r="D38" s="39"/>
      <c r="E38" s="55"/>
      <c r="F38" s="96">
        <v>28.279060000000001</v>
      </c>
      <c r="G38" s="96">
        <v>32.197862000000001</v>
      </c>
      <c r="H38" s="96">
        <v>0.93869583000000001</v>
      </c>
      <c r="I38" s="60">
        <v>0.96894431999999997</v>
      </c>
      <c r="J38" s="60">
        <v>8.5394785000000001E-2</v>
      </c>
      <c r="K38" s="61"/>
      <c r="L38" s="257"/>
      <c r="M38" s="257"/>
      <c r="N38" s="55"/>
      <c r="O38" s="26"/>
      <c r="P38" s="55"/>
      <c r="Q38" s="26"/>
      <c r="R38" s="131"/>
      <c r="S38" s="213"/>
      <c r="T38" s="296" t="s">
        <v>71</v>
      </c>
      <c r="U38" s="25" t="s">
        <v>32</v>
      </c>
      <c r="V38" s="39"/>
      <c r="W38" s="55"/>
      <c r="X38" s="96">
        <v>28.984663999999999</v>
      </c>
      <c r="Y38" s="96">
        <v>33.173547999999997</v>
      </c>
      <c r="Z38" s="96">
        <v>0.93890980999999996</v>
      </c>
      <c r="AA38" s="60">
        <v>0.96911497999999996</v>
      </c>
      <c r="AB38" s="60">
        <v>6.8463579999999996E-2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6" t="s">
        <v>71</v>
      </c>
      <c r="AM38" s="119">
        <f t="shared" si="4"/>
        <v>0.70560399999999746</v>
      </c>
      <c r="AN38" s="95">
        <f t="shared" si="5"/>
        <v>0.97568599999999606</v>
      </c>
      <c r="AO38" s="95">
        <f t="shared" si="6"/>
        <v>2.1397999999994699E-4</v>
      </c>
      <c r="AP38" s="95">
        <f t="shared" si="7"/>
        <v>1.7065999999998915E-4</v>
      </c>
      <c r="AQ38" s="120">
        <f t="shared" si="8"/>
        <v>-1.6931205000000005E-2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33</v>
      </c>
      <c r="D39" s="186"/>
      <c r="E39" s="56"/>
      <c r="F39" s="187">
        <v>31.855529000000001</v>
      </c>
      <c r="G39" s="187">
        <v>35.785961999999998</v>
      </c>
      <c r="H39" s="187">
        <v>0.97331946999999996</v>
      </c>
      <c r="I39" s="62">
        <v>0.98440625000000004</v>
      </c>
      <c r="J39" s="62">
        <v>4.5640979999999998E-2</v>
      </c>
      <c r="K39" s="188"/>
      <c r="L39" s="258"/>
      <c r="M39" s="258"/>
      <c r="N39" s="56"/>
      <c r="O39" s="28"/>
      <c r="P39" s="56"/>
      <c r="Q39" s="28"/>
      <c r="R39" s="132"/>
      <c r="S39" s="213"/>
      <c r="T39" s="294"/>
      <c r="U39" s="27" t="s">
        <v>33</v>
      </c>
      <c r="V39" s="186"/>
      <c r="W39" s="56"/>
      <c r="X39" s="187">
        <v>33.635506999999997</v>
      </c>
      <c r="Y39" s="187">
        <v>37.202280000000002</v>
      </c>
      <c r="Z39" s="187">
        <v>0.97358221</v>
      </c>
      <c r="AA39" s="62">
        <v>0.98473820000000001</v>
      </c>
      <c r="AB39" s="62">
        <v>3.1011011000000002E-2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4"/>
      <c r="AM39" s="86">
        <f t="shared" si="4"/>
        <v>1.7799779999999963</v>
      </c>
      <c r="AN39" s="121">
        <f t="shared" si="5"/>
        <v>1.416318000000004</v>
      </c>
      <c r="AO39" s="121">
        <f t="shared" si="6"/>
        <v>2.6274000000003905E-4</v>
      </c>
      <c r="AP39" s="121">
        <f t="shared" si="7"/>
        <v>3.3194999999996977E-4</v>
      </c>
      <c r="AQ39" s="87">
        <f t="shared" si="8"/>
        <v>-1.4629968999999996E-2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34</v>
      </c>
      <c r="D40" s="186"/>
      <c r="E40" s="56"/>
      <c r="F40" s="187">
        <v>35.605390999999997</v>
      </c>
      <c r="G40" s="187">
        <v>39.922078999999997</v>
      </c>
      <c r="H40" s="187">
        <v>0.98948174</v>
      </c>
      <c r="I40" s="62">
        <v>0.99344399000000005</v>
      </c>
      <c r="J40" s="62">
        <v>2.4711150000000001E-2</v>
      </c>
      <c r="K40" s="188"/>
      <c r="L40" s="258"/>
      <c r="M40" s="258"/>
      <c r="N40" s="56"/>
      <c r="O40" s="28"/>
      <c r="P40" s="56"/>
      <c r="Q40" s="28"/>
      <c r="R40" s="132"/>
      <c r="S40" s="213"/>
      <c r="T40" s="294"/>
      <c r="U40" s="27" t="s">
        <v>34</v>
      </c>
      <c r="V40" s="186"/>
      <c r="W40" s="56"/>
      <c r="X40" s="187">
        <v>39.052520999999999</v>
      </c>
      <c r="Y40" s="187">
        <v>42.261612</v>
      </c>
      <c r="Z40" s="187">
        <v>0.98987303999999998</v>
      </c>
      <c r="AA40" s="62">
        <v>0.99405513000000001</v>
      </c>
      <c r="AB40" s="62">
        <v>1.1895022999999999E-2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4"/>
      <c r="AM40" s="86">
        <f t="shared" si="4"/>
        <v>3.4471300000000014</v>
      </c>
      <c r="AN40" s="121">
        <f t="shared" si="5"/>
        <v>2.339533000000003</v>
      </c>
      <c r="AO40" s="121">
        <f t="shared" si="6"/>
        <v>3.9129999999998333E-4</v>
      </c>
      <c r="AP40" s="121">
        <f t="shared" si="7"/>
        <v>6.111399999999545E-4</v>
      </c>
      <c r="AQ40" s="87">
        <f t="shared" si="8"/>
        <v>-1.2816127000000002E-2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36</v>
      </c>
      <c r="D41" s="186"/>
      <c r="E41" s="56"/>
      <c r="F41" s="187">
        <v>37.637148000000003</v>
      </c>
      <c r="G41" s="187">
        <v>42.093853000000003</v>
      </c>
      <c r="H41" s="187">
        <v>0.99394563000000002</v>
      </c>
      <c r="I41" s="62">
        <v>0.99616110000000002</v>
      </c>
      <c r="J41" s="62">
        <v>1.5967187000000001E-2</v>
      </c>
      <c r="K41" s="188"/>
      <c r="L41" s="258"/>
      <c r="M41" s="258"/>
      <c r="N41" s="56"/>
      <c r="O41" s="28"/>
      <c r="P41" s="56"/>
      <c r="Q41" s="28"/>
      <c r="R41" s="132"/>
      <c r="S41" s="213"/>
      <c r="T41" s="294"/>
      <c r="U41" s="27" t="s">
        <v>36</v>
      </c>
      <c r="V41" s="186"/>
      <c r="W41" s="56"/>
      <c r="X41" s="187">
        <v>42.800888999999998</v>
      </c>
      <c r="Y41" s="187">
        <v>45.792527</v>
      </c>
      <c r="Z41" s="187">
        <v>0.99441407999999998</v>
      </c>
      <c r="AA41" s="62">
        <v>0.99693617000000001</v>
      </c>
      <c r="AB41" s="62">
        <v>5.8441839999999997E-3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4"/>
      <c r="AM41" s="86">
        <f t="shared" si="4"/>
        <v>5.1637409999999946</v>
      </c>
      <c r="AN41" s="121">
        <f t="shared" si="5"/>
        <v>3.6986739999999969</v>
      </c>
      <c r="AO41" s="121">
        <f t="shared" si="6"/>
        <v>4.6844999999995363E-4</v>
      </c>
      <c r="AP41" s="121">
        <f t="shared" si="7"/>
        <v>7.7506999999998882E-4</v>
      </c>
      <c r="AQ41" s="87">
        <f t="shared" si="8"/>
        <v>-1.0123003000000002E-2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94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4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72</v>
      </c>
      <c r="C43" s="25" t="s">
        <v>32</v>
      </c>
      <c r="D43" s="39"/>
      <c r="E43" s="55"/>
      <c r="F43" s="96">
        <v>27.324999999999999</v>
      </c>
      <c r="G43" s="96">
        <v>31.147466999999999</v>
      </c>
      <c r="H43" s="96">
        <v>0.93163490999999998</v>
      </c>
      <c r="I43" s="60">
        <v>0.96103192000000004</v>
      </c>
      <c r="J43" s="60">
        <v>8.1905560000000002E-2</v>
      </c>
      <c r="K43" s="61"/>
      <c r="L43" s="257"/>
      <c r="M43" s="257"/>
      <c r="N43" s="55"/>
      <c r="O43" s="26"/>
      <c r="P43" s="55"/>
      <c r="Q43" s="26"/>
      <c r="R43" s="131"/>
      <c r="S43" s="213"/>
      <c r="T43" s="296" t="s">
        <v>72</v>
      </c>
      <c r="U43" s="25" t="s">
        <v>32</v>
      </c>
      <c r="V43" s="39"/>
      <c r="W43" s="55"/>
      <c r="X43" s="96">
        <v>27.657292000000002</v>
      </c>
      <c r="Y43" s="96">
        <v>31.457923000000001</v>
      </c>
      <c r="Z43" s="96">
        <v>0.93221156999999999</v>
      </c>
      <c r="AA43" s="60">
        <v>0.96190249000000005</v>
      </c>
      <c r="AB43" s="60">
        <v>7.5985410000000003E-2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6" t="s">
        <v>72</v>
      </c>
      <c r="AM43" s="119">
        <f t="shared" si="4"/>
        <v>0.33229200000000247</v>
      </c>
      <c r="AN43" s="95">
        <f t="shared" si="5"/>
        <v>0.31045600000000206</v>
      </c>
      <c r="AO43" s="95">
        <f t="shared" si="6"/>
        <v>5.7666000000000661E-4</v>
      </c>
      <c r="AP43" s="95">
        <f t="shared" si="7"/>
        <v>8.7057000000001494E-4</v>
      </c>
      <c r="AQ43" s="120">
        <f t="shared" si="8"/>
        <v>-5.920149999999999E-3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33</v>
      </c>
      <c r="D44" s="186"/>
      <c r="E44" s="56"/>
      <c r="F44" s="187">
        <v>31.962447000000001</v>
      </c>
      <c r="G44" s="187">
        <v>35.645902999999997</v>
      </c>
      <c r="H44" s="187">
        <v>0.97095136999999998</v>
      </c>
      <c r="I44" s="62">
        <v>0.98225342000000004</v>
      </c>
      <c r="J44" s="62">
        <v>4.0730637E-2</v>
      </c>
      <c r="K44" s="188"/>
      <c r="L44" s="258"/>
      <c r="M44" s="258"/>
      <c r="N44" s="56"/>
      <c r="O44" s="28"/>
      <c r="P44" s="56"/>
      <c r="Q44" s="28"/>
      <c r="R44" s="132"/>
      <c r="S44" s="213"/>
      <c r="T44" s="294"/>
      <c r="U44" s="27" t="s">
        <v>33</v>
      </c>
      <c r="V44" s="186"/>
      <c r="W44" s="56"/>
      <c r="X44" s="187">
        <v>32.937454000000002</v>
      </c>
      <c r="Y44" s="187">
        <v>36.254795999999999</v>
      </c>
      <c r="Z44" s="187">
        <v>0.97150002999999996</v>
      </c>
      <c r="AA44" s="62">
        <v>0.98298375999999998</v>
      </c>
      <c r="AB44" s="62">
        <v>3.4033500000000001E-2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4"/>
      <c r="AM44" s="86">
        <f t="shared" si="4"/>
        <v>0.97500700000000151</v>
      </c>
      <c r="AN44" s="121">
        <f t="shared" si="5"/>
        <v>0.6088930000000019</v>
      </c>
      <c r="AO44" s="121">
        <f t="shared" si="6"/>
        <v>5.4865999999997861E-4</v>
      </c>
      <c r="AP44" s="121">
        <f t="shared" si="7"/>
        <v>7.3033999999994048E-4</v>
      </c>
      <c r="AQ44" s="87">
        <f t="shared" si="8"/>
        <v>-6.6971369999999988E-3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34</v>
      </c>
      <c r="D45" s="186"/>
      <c r="E45" s="56"/>
      <c r="F45" s="187">
        <v>35.896355999999997</v>
      </c>
      <c r="G45" s="187">
        <v>39.976320000000001</v>
      </c>
      <c r="H45" s="187">
        <v>0.98859485999999996</v>
      </c>
      <c r="I45" s="62">
        <v>0.99228437000000003</v>
      </c>
      <c r="J45" s="62">
        <v>2.0409824E-2</v>
      </c>
      <c r="K45" s="188"/>
      <c r="L45" s="258"/>
      <c r="M45" s="258"/>
      <c r="N45" s="56"/>
      <c r="O45" s="28"/>
      <c r="P45" s="56"/>
      <c r="Q45" s="28"/>
      <c r="R45" s="132"/>
      <c r="S45" s="213"/>
      <c r="T45" s="294"/>
      <c r="U45" s="27" t="s">
        <v>34</v>
      </c>
      <c r="V45" s="186"/>
      <c r="W45" s="56"/>
      <c r="X45" s="187">
        <v>38.142138000000003</v>
      </c>
      <c r="Y45" s="187">
        <v>41.426875000000003</v>
      </c>
      <c r="Z45" s="187">
        <v>0.98896516000000001</v>
      </c>
      <c r="AA45" s="62">
        <v>0.99298363000000001</v>
      </c>
      <c r="AB45" s="62">
        <v>1.3239089000000001E-2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4"/>
      <c r="AM45" s="86">
        <f t="shared" si="4"/>
        <v>2.2457820000000055</v>
      </c>
      <c r="AN45" s="121">
        <f t="shared" si="5"/>
        <v>1.4505550000000014</v>
      </c>
      <c r="AO45" s="121">
        <f t="shared" si="6"/>
        <v>3.7030000000004559E-4</v>
      </c>
      <c r="AP45" s="121">
        <f t="shared" si="7"/>
        <v>6.9925999999997934E-4</v>
      </c>
      <c r="AQ45" s="87">
        <f t="shared" si="8"/>
        <v>-7.1707349999999993E-3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36</v>
      </c>
      <c r="D46" s="186"/>
      <c r="E46" s="56"/>
      <c r="F46" s="187">
        <v>38.159965</v>
      </c>
      <c r="G46" s="187">
        <v>42.399807000000003</v>
      </c>
      <c r="H46" s="187">
        <v>0.99407520000000005</v>
      </c>
      <c r="I46" s="62">
        <v>0.99593271999999999</v>
      </c>
      <c r="J46" s="62">
        <v>1.1601152999999999E-2</v>
      </c>
      <c r="K46" s="188"/>
      <c r="L46" s="258"/>
      <c r="M46" s="258"/>
      <c r="N46" s="56"/>
      <c r="O46" s="28"/>
      <c r="P46" s="56"/>
      <c r="Q46" s="28"/>
      <c r="R46" s="132"/>
      <c r="S46" s="213"/>
      <c r="T46" s="294"/>
      <c r="U46" s="27" t="s">
        <v>36</v>
      </c>
      <c r="V46" s="186"/>
      <c r="W46" s="56"/>
      <c r="X46" s="187">
        <v>42.254904000000003</v>
      </c>
      <c r="Y46" s="187">
        <v>45.285169000000003</v>
      </c>
      <c r="Z46" s="187">
        <v>0.99451497</v>
      </c>
      <c r="AA46" s="62">
        <v>0.99670681000000005</v>
      </c>
      <c r="AB46" s="62">
        <v>5.4407270000000002E-3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4"/>
      <c r="AM46" s="86">
        <f t="shared" si="4"/>
        <v>4.0949390000000037</v>
      </c>
      <c r="AN46" s="121">
        <f t="shared" si="5"/>
        <v>2.8853620000000006</v>
      </c>
      <c r="AO46" s="121">
        <f t="shared" si="6"/>
        <v>4.3976999999995048E-4</v>
      </c>
      <c r="AP46" s="121">
        <f t="shared" si="7"/>
        <v>7.7409000000006056E-4</v>
      </c>
      <c r="AQ46" s="87">
        <f t="shared" si="8"/>
        <v>-6.1604259999999992E-3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94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4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73</v>
      </c>
      <c r="C48" s="25" t="s">
        <v>32</v>
      </c>
      <c r="D48" s="39"/>
      <c r="E48" s="55"/>
      <c r="F48" s="96">
        <v>26.922664000000001</v>
      </c>
      <c r="G48" s="96">
        <v>31.806121999999998</v>
      </c>
      <c r="H48" s="96">
        <v>0.93269891000000005</v>
      </c>
      <c r="I48" s="60">
        <v>0.95910960000000001</v>
      </c>
      <c r="J48" s="60">
        <v>8.0394364999999995E-2</v>
      </c>
      <c r="K48" s="61"/>
      <c r="L48" s="257"/>
      <c r="M48" s="257"/>
      <c r="N48" s="55"/>
      <c r="O48" s="26"/>
      <c r="P48" s="55"/>
      <c r="Q48" s="26"/>
      <c r="R48" s="131"/>
      <c r="S48" s="213"/>
      <c r="T48" s="296" t="s">
        <v>73</v>
      </c>
      <c r="U48" s="25" t="s">
        <v>32</v>
      </c>
      <c r="V48" s="39"/>
      <c r="W48" s="55"/>
      <c r="X48" s="96">
        <v>26.918662000000001</v>
      </c>
      <c r="Y48" s="96">
        <v>31.923083999999999</v>
      </c>
      <c r="Z48" s="96">
        <v>0.93254581999999997</v>
      </c>
      <c r="AA48" s="60">
        <v>0.96025095999999999</v>
      </c>
      <c r="AB48" s="60">
        <v>7.8393005000000002E-2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6" t="s">
        <v>73</v>
      </c>
      <c r="AM48" s="119">
        <f t="shared" si="4"/>
        <v>-4.001999999999839E-3</v>
      </c>
      <c r="AN48" s="95">
        <f t="shared" si="5"/>
        <v>0.1169620000000009</v>
      </c>
      <c r="AO48" s="95">
        <f t="shared" si="6"/>
        <v>-1.5309000000007789E-4</v>
      </c>
      <c r="AP48" s="95">
        <f t="shared" si="7"/>
        <v>1.1413599999999802E-3</v>
      </c>
      <c r="AQ48" s="120">
        <f t="shared" si="8"/>
        <v>-2.0013599999999937E-3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33</v>
      </c>
      <c r="D49" s="186"/>
      <c r="E49" s="56"/>
      <c r="F49" s="187">
        <v>31.668258999999999</v>
      </c>
      <c r="G49" s="187">
        <v>35.648497999999996</v>
      </c>
      <c r="H49" s="187">
        <v>0.97090657000000002</v>
      </c>
      <c r="I49" s="62">
        <v>0.98139116999999998</v>
      </c>
      <c r="J49" s="62">
        <v>3.7864050000000003E-2</v>
      </c>
      <c r="K49" s="188"/>
      <c r="L49" s="258"/>
      <c r="M49" s="258"/>
      <c r="N49" s="56"/>
      <c r="O49" s="28"/>
      <c r="P49" s="56"/>
      <c r="Q49" s="28"/>
      <c r="R49" s="132"/>
      <c r="S49" s="213"/>
      <c r="T49" s="294"/>
      <c r="U49" s="27" t="s">
        <v>33</v>
      </c>
      <c r="V49" s="186"/>
      <c r="W49" s="56"/>
      <c r="X49" s="187">
        <v>31.626673</v>
      </c>
      <c r="Y49" s="187">
        <v>35.715128999999997</v>
      </c>
      <c r="Z49" s="187">
        <v>0.97126142999999998</v>
      </c>
      <c r="AA49" s="62">
        <v>0.98174912000000003</v>
      </c>
      <c r="AB49" s="62">
        <v>3.6254032999999998E-2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4"/>
      <c r="AM49" s="86">
        <f t="shared" si="4"/>
        <v>-4.1585999999998791E-2</v>
      </c>
      <c r="AN49" s="121">
        <f t="shared" si="5"/>
        <v>6.6631000000000995E-2</v>
      </c>
      <c r="AO49" s="121">
        <f t="shared" si="6"/>
        <v>3.5485999999995688E-4</v>
      </c>
      <c r="AP49" s="121">
        <f t="shared" si="7"/>
        <v>3.5795000000005128E-4</v>
      </c>
      <c r="AQ49" s="87">
        <f t="shared" si="8"/>
        <v>-1.6100170000000052E-3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34</v>
      </c>
      <c r="D50" s="186"/>
      <c r="E50" s="56"/>
      <c r="F50" s="187">
        <v>36.538280999999998</v>
      </c>
      <c r="G50" s="187">
        <v>40.083598000000002</v>
      </c>
      <c r="H50" s="187">
        <v>0.98822182999999997</v>
      </c>
      <c r="I50" s="62">
        <v>0.99242624999999995</v>
      </c>
      <c r="J50" s="62">
        <v>1.7938574999999998E-2</v>
      </c>
      <c r="K50" s="188"/>
      <c r="L50" s="258"/>
      <c r="M50" s="258"/>
      <c r="N50" s="56"/>
      <c r="O50" s="28"/>
      <c r="P50" s="56"/>
      <c r="Q50" s="28"/>
      <c r="R50" s="132"/>
      <c r="S50" s="213"/>
      <c r="T50" s="294"/>
      <c r="U50" s="27" t="s">
        <v>34</v>
      </c>
      <c r="V50" s="186"/>
      <c r="W50" s="56"/>
      <c r="X50" s="187">
        <v>37.121012999999998</v>
      </c>
      <c r="Y50" s="187">
        <v>40.503825999999997</v>
      </c>
      <c r="Z50" s="187">
        <v>0.98844746999999999</v>
      </c>
      <c r="AA50" s="62">
        <v>0.99268889000000005</v>
      </c>
      <c r="AB50" s="62">
        <v>1.5914253999999999E-2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4"/>
      <c r="AM50" s="86">
        <f t="shared" si="4"/>
        <v>0.58273200000000003</v>
      </c>
      <c r="AN50" s="121">
        <f t="shared" si="5"/>
        <v>0.42022799999999449</v>
      </c>
      <c r="AO50" s="121">
        <f t="shared" si="6"/>
        <v>2.2564000000002693E-4</v>
      </c>
      <c r="AP50" s="121">
        <f t="shared" si="7"/>
        <v>2.6264000000009169E-4</v>
      </c>
      <c r="AQ50" s="87">
        <f t="shared" si="8"/>
        <v>-2.0243209999999991E-3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36</v>
      </c>
      <c r="D51" s="186"/>
      <c r="E51" s="56"/>
      <c r="F51" s="187">
        <v>39.859101000000003</v>
      </c>
      <c r="G51" s="187">
        <v>43.441761</v>
      </c>
      <c r="H51" s="187">
        <v>0.99359556999999998</v>
      </c>
      <c r="I51" s="62">
        <v>0.99605604999999997</v>
      </c>
      <c r="J51" s="62">
        <v>9.3044149999999999E-3</v>
      </c>
      <c r="K51" s="188"/>
      <c r="L51" s="258"/>
      <c r="M51" s="258"/>
      <c r="N51" s="56"/>
      <c r="O51" s="28"/>
      <c r="P51" s="56"/>
      <c r="Q51" s="28"/>
      <c r="R51" s="132"/>
      <c r="S51" s="213"/>
      <c r="T51" s="294"/>
      <c r="U51" s="27" t="s">
        <v>36</v>
      </c>
      <c r="V51" s="186"/>
      <c r="W51" s="56"/>
      <c r="X51" s="187">
        <v>41.305039000000001</v>
      </c>
      <c r="Y51" s="187">
        <v>44.446899000000002</v>
      </c>
      <c r="Z51" s="187">
        <v>0.99389214999999997</v>
      </c>
      <c r="AA51" s="62">
        <v>0.99651438000000003</v>
      </c>
      <c r="AB51" s="62">
        <v>6.8215183E-3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4"/>
      <c r="AM51" s="86">
        <f t="shared" si="4"/>
        <v>1.4459379999999982</v>
      </c>
      <c r="AN51" s="121">
        <f t="shared" si="5"/>
        <v>1.0051380000000023</v>
      </c>
      <c r="AO51" s="121">
        <f t="shared" si="6"/>
        <v>2.9657999999999074E-4</v>
      </c>
      <c r="AP51" s="121">
        <f t="shared" si="7"/>
        <v>4.583300000000623E-4</v>
      </c>
      <c r="AQ51" s="87">
        <f t="shared" si="8"/>
        <v>-2.4828966999999999E-3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94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4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74</v>
      </c>
      <c r="C53" s="25" t="s">
        <v>32</v>
      </c>
      <c r="D53" s="39"/>
      <c r="E53" s="55"/>
      <c r="F53" s="96">
        <v>27.25225</v>
      </c>
      <c r="G53" s="96">
        <v>31.338916999999999</v>
      </c>
      <c r="H53" s="96">
        <v>0.93043507000000003</v>
      </c>
      <c r="I53" s="60">
        <v>0.96479963999999996</v>
      </c>
      <c r="J53" s="60">
        <v>8.9956289999999994E-2</v>
      </c>
      <c r="K53" s="61"/>
      <c r="L53" s="257"/>
      <c r="M53" s="257"/>
      <c r="N53" s="55"/>
      <c r="O53" s="26"/>
      <c r="P53" s="55"/>
      <c r="Q53" s="26"/>
      <c r="R53" s="131"/>
      <c r="S53" s="213"/>
      <c r="T53" s="296" t="s">
        <v>74</v>
      </c>
      <c r="U53" s="25" t="s">
        <v>32</v>
      </c>
      <c r="V53" s="39"/>
      <c r="W53" s="55"/>
      <c r="X53" s="96">
        <v>28.097729000000001</v>
      </c>
      <c r="Y53" s="96">
        <v>32.202306</v>
      </c>
      <c r="Z53" s="96">
        <v>0.93032550999999997</v>
      </c>
      <c r="AA53" s="60">
        <v>0.96511272000000004</v>
      </c>
      <c r="AB53" s="60">
        <v>7.2139529999999993E-2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6" t="s">
        <v>74</v>
      </c>
      <c r="AM53" s="119">
        <f t="shared" si="4"/>
        <v>0.84547900000000098</v>
      </c>
      <c r="AN53" s="95">
        <f t="shared" si="5"/>
        <v>0.86338900000000152</v>
      </c>
      <c r="AO53" s="95">
        <f t="shared" si="6"/>
        <v>-1.0956000000006405E-4</v>
      </c>
      <c r="AP53" s="95">
        <f t="shared" si="7"/>
        <v>3.1308000000007663E-4</v>
      </c>
      <c r="AQ53" s="120">
        <f t="shared" si="8"/>
        <v>-1.7816760000000001E-2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33</v>
      </c>
      <c r="D54" s="186"/>
      <c r="E54" s="56"/>
      <c r="F54" s="187">
        <v>31.801012</v>
      </c>
      <c r="G54" s="187">
        <v>35.558472999999999</v>
      </c>
      <c r="H54" s="187">
        <v>0.97060504999999997</v>
      </c>
      <c r="I54" s="62">
        <v>0.98335220000000001</v>
      </c>
      <c r="J54" s="62">
        <v>4.314921E-2</v>
      </c>
      <c r="K54" s="188"/>
      <c r="L54" s="258"/>
      <c r="M54" s="258"/>
      <c r="N54" s="56"/>
      <c r="O54" s="28"/>
      <c r="P54" s="56"/>
      <c r="Q54" s="28"/>
      <c r="R54" s="132"/>
      <c r="S54" s="213"/>
      <c r="T54" s="294"/>
      <c r="U54" s="27" t="s">
        <v>33</v>
      </c>
      <c r="V54" s="186"/>
      <c r="W54" s="56"/>
      <c r="X54" s="187">
        <v>33.361046000000002</v>
      </c>
      <c r="Y54" s="187">
        <v>36.680031</v>
      </c>
      <c r="Z54" s="187">
        <v>0.97091148999999999</v>
      </c>
      <c r="AA54" s="62">
        <v>0.98382011000000003</v>
      </c>
      <c r="AB54" s="62">
        <v>2.9433746E-2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4"/>
      <c r="AM54" s="86">
        <f t="shared" si="4"/>
        <v>1.5600340000000017</v>
      </c>
      <c r="AN54" s="121">
        <f t="shared" si="5"/>
        <v>1.1215580000000003</v>
      </c>
      <c r="AO54" s="121">
        <f t="shared" si="6"/>
        <v>3.0644000000001892E-4</v>
      </c>
      <c r="AP54" s="121">
        <f t="shared" si="7"/>
        <v>4.6791000000001581E-4</v>
      </c>
      <c r="AQ54" s="87">
        <f t="shared" si="8"/>
        <v>-1.3715464E-2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34</v>
      </c>
      <c r="D55" s="186"/>
      <c r="E55" s="56"/>
      <c r="F55" s="187">
        <v>35.414366000000001</v>
      </c>
      <c r="G55" s="187">
        <v>39.624206000000001</v>
      </c>
      <c r="H55" s="187">
        <v>0.98825196000000004</v>
      </c>
      <c r="I55" s="62">
        <v>0.99271443000000004</v>
      </c>
      <c r="J55" s="62">
        <v>2.523531E-2</v>
      </c>
      <c r="K55" s="188"/>
      <c r="L55" s="258"/>
      <c r="M55" s="258"/>
      <c r="N55" s="56"/>
      <c r="O55" s="28"/>
      <c r="P55" s="56"/>
      <c r="Q55" s="28"/>
      <c r="R55" s="132"/>
      <c r="S55" s="213"/>
      <c r="T55" s="294"/>
      <c r="U55" s="27" t="s">
        <v>34</v>
      </c>
      <c r="V55" s="186"/>
      <c r="W55" s="56"/>
      <c r="X55" s="187">
        <v>38.446446000000002</v>
      </c>
      <c r="Y55" s="187">
        <v>41.642933999999997</v>
      </c>
      <c r="Z55" s="187">
        <v>0.98867389999999999</v>
      </c>
      <c r="AA55" s="62">
        <v>0.99321446000000002</v>
      </c>
      <c r="AB55" s="62">
        <v>1.1922818E-2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4"/>
      <c r="AM55" s="86">
        <f t="shared" si="4"/>
        <v>3.0320800000000006</v>
      </c>
      <c r="AN55" s="121">
        <f t="shared" si="5"/>
        <v>2.0187279999999959</v>
      </c>
      <c r="AO55" s="121">
        <f t="shared" si="6"/>
        <v>4.2193999999995402E-4</v>
      </c>
      <c r="AP55" s="121">
        <f t="shared" si="7"/>
        <v>5.0002999999998465E-4</v>
      </c>
      <c r="AQ55" s="87">
        <f t="shared" si="8"/>
        <v>-1.3312492E-2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36</v>
      </c>
      <c r="D56" s="186"/>
      <c r="E56" s="56"/>
      <c r="F56" s="187">
        <v>37.553516999999999</v>
      </c>
      <c r="G56" s="187">
        <v>41.836832999999999</v>
      </c>
      <c r="H56" s="187">
        <v>0.99351652999999995</v>
      </c>
      <c r="I56" s="62">
        <v>0.99584494999999995</v>
      </c>
      <c r="J56" s="62">
        <v>1.43934535E-2</v>
      </c>
      <c r="K56" s="188"/>
      <c r="L56" s="258"/>
      <c r="M56" s="258"/>
      <c r="N56" s="56"/>
      <c r="O56" s="28"/>
      <c r="P56" s="56"/>
      <c r="Q56" s="28"/>
      <c r="R56" s="132"/>
      <c r="S56" s="213"/>
      <c r="T56" s="294"/>
      <c r="U56" s="27" t="s">
        <v>36</v>
      </c>
      <c r="V56" s="186"/>
      <c r="W56" s="56"/>
      <c r="X56" s="187">
        <v>41.823797999999996</v>
      </c>
      <c r="Y56" s="187">
        <v>44.823003999999997</v>
      </c>
      <c r="Z56" s="187">
        <v>0.99396806999999998</v>
      </c>
      <c r="AA56" s="62">
        <v>0.99647123999999998</v>
      </c>
      <c r="AB56" s="62">
        <v>5.4116859999999998E-3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4"/>
      <c r="AM56" s="86">
        <f t="shared" si="4"/>
        <v>4.2702809999999971</v>
      </c>
      <c r="AN56" s="121">
        <f t="shared" si="5"/>
        <v>2.9861709999999988</v>
      </c>
      <c r="AO56" s="121">
        <f t="shared" si="6"/>
        <v>4.5154000000002803E-4</v>
      </c>
      <c r="AP56" s="121">
        <f t="shared" si="7"/>
        <v>6.2629000000002932E-4</v>
      </c>
      <c r="AQ56" s="87">
        <f t="shared" si="8"/>
        <v>-8.9817675000000013E-3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94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4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75</v>
      </c>
      <c r="C58" s="25" t="s">
        <v>32</v>
      </c>
      <c r="D58" s="39"/>
      <c r="E58" s="55"/>
      <c r="F58" s="96">
        <v>27.764949999999999</v>
      </c>
      <c r="G58" s="96">
        <v>31.477571000000001</v>
      </c>
      <c r="H58" s="96">
        <v>0.92988263000000004</v>
      </c>
      <c r="I58" s="60">
        <v>0.96244852000000003</v>
      </c>
      <c r="J58" s="60">
        <v>7.9899534999999994E-2</v>
      </c>
      <c r="K58" s="61"/>
      <c r="L58" s="257"/>
      <c r="M58" s="257"/>
      <c r="N58" s="55"/>
      <c r="O58" s="26"/>
      <c r="P58" s="55"/>
      <c r="Q58" s="26"/>
      <c r="R58" s="131"/>
      <c r="S58" s="213"/>
      <c r="T58" s="296" t="s">
        <v>75</v>
      </c>
      <c r="U58" s="25" t="s">
        <v>32</v>
      </c>
      <c r="V58" s="39"/>
      <c r="W58" s="55"/>
      <c r="X58" s="96">
        <v>28.172649</v>
      </c>
      <c r="Y58" s="96">
        <v>31.967023000000001</v>
      </c>
      <c r="Z58" s="96">
        <v>0.93039114999999994</v>
      </c>
      <c r="AA58" s="60">
        <v>0.96290620999999998</v>
      </c>
      <c r="AB58" s="60">
        <v>7.1926459999999998E-2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6" t="s">
        <v>75</v>
      </c>
      <c r="AM58" s="119">
        <f t="shared" si="4"/>
        <v>0.40769900000000092</v>
      </c>
      <c r="AN58" s="95">
        <f t="shared" si="5"/>
        <v>0.489452</v>
      </c>
      <c r="AO58" s="95">
        <f t="shared" si="6"/>
        <v>5.0851999999990127E-4</v>
      </c>
      <c r="AP58" s="95">
        <f t="shared" si="7"/>
        <v>4.5768999999995508E-4</v>
      </c>
      <c r="AQ58" s="120">
        <f t="shared" si="8"/>
        <v>-7.9730749999999961E-3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33</v>
      </c>
      <c r="D59" s="186"/>
      <c r="E59" s="56"/>
      <c r="F59" s="187">
        <v>31.771449</v>
      </c>
      <c r="G59" s="187">
        <v>35.585929</v>
      </c>
      <c r="H59" s="187">
        <v>0.96812151999999996</v>
      </c>
      <c r="I59" s="62">
        <v>0.98188133</v>
      </c>
      <c r="J59" s="62">
        <v>4.2743650000000001E-2</v>
      </c>
      <c r="K59" s="188"/>
      <c r="L59" s="258"/>
      <c r="M59" s="258"/>
      <c r="N59" s="56"/>
      <c r="O59" s="28"/>
      <c r="P59" s="56"/>
      <c r="Q59" s="28"/>
      <c r="R59" s="132"/>
      <c r="S59" s="213"/>
      <c r="T59" s="294"/>
      <c r="U59" s="27" t="s">
        <v>33</v>
      </c>
      <c r="V59" s="186"/>
      <c r="W59" s="56"/>
      <c r="X59" s="187">
        <v>33.142249</v>
      </c>
      <c r="Y59" s="187">
        <v>36.472389</v>
      </c>
      <c r="Z59" s="187">
        <v>0.96866324999999998</v>
      </c>
      <c r="AA59" s="62">
        <v>0.98251474999999999</v>
      </c>
      <c r="AB59" s="62">
        <v>3.3778124E-2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4"/>
      <c r="AM59" s="86">
        <f t="shared" si="4"/>
        <v>1.3707999999999991</v>
      </c>
      <c r="AN59" s="121">
        <f t="shared" si="5"/>
        <v>0.88645999999999958</v>
      </c>
      <c r="AO59" s="121">
        <f t="shared" si="6"/>
        <v>5.4173000000001803E-4</v>
      </c>
      <c r="AP59" s="121">
        <f t="shared" si="7"/>
        <v>6.3341999999999565E-4</v>
      </c>
      <c r="AQ59" s="87">
        <f t="shared" si="8"/>
        <v>-8.9655260000000014E-3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34</v>
      </c>
      <c r="D60" s="186"/>
      <c r="E60" s="56"/>
      <c r="F60" s="187">
        <v>35.200738000000001</v>
      </c>
      <c r="G60" s="187">
        <v>39.435460999999997</v>
      </c>
      <c r="H60" s="187">
        <v>0.98738919999999997</v>
      </c>
      <c r="I60" s="62">
        <v>0.99200765999999996</v>
      </c>
      <c r="J60" s="62">
        <v>2.3623083E-2</v>
      </c>
      <c r="K60" s="188"/>
      <c r="L60" s="258"/>
      <c r="M60" s="258"/>
      <c r="N60" s="56"/>
      <c r="O60" s="28"/>
      <c r="P60" s="56"/>
      <c r="Q60" s="28"/>
      <c r="R60" s="132"/>
      <c r="S60" s="213"/>
      <c r="T60" s="294"/>
      <c r="U60" s="27" t="s">
        <v>34</v>
      </c>
      <c r="V60" s="186"/>
      <c r="W60" s="56"/>
      <c r="X60" s="187">
        <v>38.160744999999999</v>
      </c>
      <c r="Y60" s="187">
        <v>41.455376999999999</v>
      </c>
      <c r="Z60" s="187">
        <v>0.98788785999999995</v>
      </c>
      <c r="AA60" s="62">
        <v>0.99269587999999997</v>
      </c>
      <c r="AB60" s="62">
        <v>1.29631255E-2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4"/>
      <c r="AM60" s="86">
        <f t="shared" si="4"/>
        <v>2.9600069999999974</v>
      </c>
      <c r="AN60" s="121">
        <f t="shared" si="5"/>
        <v>2.019916000000002</v>
      </c>
      <c r="AO60" s="121">
        <f t="shared" si="6"/>
        <v>4.9865999999998412E-4</v>
      </c>
      <c r="AP60" s="121">
        <f t="shared" si="7"/>
        <v>6.8822000000001715E-4</v>
      </c>
      <c r="AQ60" s="87">
        <f t="shared" si="8"/>
        <v>-1.0659957499999999E-2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36</v>
      </c>
      <c r="D61" s="186"/>
      <c r="E61" s="56"/>
      <c r="F61" s="187">
        <v>37.151327000000002</v>
      </c>
      <c r="G61" s="187">
        <v>41.490245999999999</v>
      </c>
      <c r="H61" s="187">
        <v>0.99337825999999996</v>
      </c>
      <c r="I61" s="62">
        <v>0.99564527000000003</v>
      </c>
      <c r="J61" s="62">
        <v>1.481384E-2</v>
      </c>
      <c r="K61" s="188"/>
      <c r="L61" s="258"/>
      <c r="M61" s="258"/>
      <c r="N61" s="56"/>
      <c r="O61" s="28"/>
      <c r="P61" s="56"/>
      <c r="Q61" s="28"/>
      <c r="R61" s="132"/>
      <c r="S61" s="213"/>
      <c r="T61" s="294"/>
      <c r="U61" s="27" t="s">
        <v>36</v>
      </c>
      <c r="V61" s="186"/>
      <c r="W61" s="56"/>
      <c r="X61" s="187">
        <v>41.915156000000003</v>
      </c>
      <c r="Y61" s="187">
        <v>44.974671999999998</v>
      </c>
      <c r="Z61" s="187">
        <v>0.99394634999999998</v>
      </c>
      <c r="AA61" s="62">
        <v>0.99646393</v>
      </c>
      <c r="AB61" s="62">
        <v>5.6824064999999998E-3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4"/>
      <c r="AM61" s="86">
        <f t="shared" si="4"/>
        <v>4.7638290000000012</v>
      </c>
      <c r="AN61" s="121">
        <f t="shared" si="5"/>
        <v>3.4844259999999991</v>
      </c>
      <c r="AO61" s="121">
        <f t="shared" si="6"/>
        <v>5.6809000000002108E-4</v>
      </c>
      <c r="AP61" s="121">
        <f t="shared" si="7"/>
        <v>8.1865999999997108E-4</v>
      </c>
      <c r="AQ61" s="87">
        <f t="shared" si="8"/>
        <v>-9.131433500000001E-3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94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4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76</v>
      </c>
      <c r="C63" s="25" t="s">
        <v>32</v>
      </c>
      <c r="D63" s="39"/>
      <c r="E63" s="55"/>
      <c r="F63" s="96">
        <v>27.347248</v>
      </c>
      <c r="G63" s="96">
        <v>31.569853999999999</v>
      </c>
      <c r="H63" s="96">
        <v>0.91837411999999996</v>
      </c>
      <c r="I63" s="60">
        <v>0.95960217999999997</v>
      </c>
      <c r="J63" s="60">
        <v>7.6349944000000003E-2</v>
      </c>
      <c r="K63" s="61"/>
      <c r="L63" s="257"/>
      <c r="M63" s="257"/>
      <c r="N63" s="55"/>
      <c r="O63" s="26"/>
      <c r="P63" s="55"/>
      <c r="Q63" s="26"/>
      <c r="R63" s="131"/>
      <c r="S63" s="213"/>
      <c r="T63" s="296" t="s">
        <v>76</v>
      </c>
      <c r="U63" s="25" t="s">
        <v>32</v>
      </c>
      <c r="V63" s="39"/>
      <c r="W63" s="55"/>
      <c r="X63" s="96">
        <v>27.351106000000001</v>
      </c>
      <c r="Y63" s="96">
        <v>31.548559000000001</v>
      </c>
      <c r="Z63" s="96">
        <v>0.91833602999999997</v>
      </c>
      <c r="AA63" s="60">
        <v>0.95994692999999998</v>
      </c>
      <c r="AB63" s="60">
        <v>7.6123399999999994E-2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6" t="s">
        <v>76</v>
      </c>
      <c r="AM63" s="119">
        <f t="shared" si="4"/>
        <v>3.8580000000010273E-3</v>
      </c>
      <c r="AN63" s="95">
        <f t="shared" si="5"/>
        <v>-2.129499999999851E-2</v>
      </c>
      <c r="AO63" s="95">
        <f t="shared" si="6"/>
        <v>-3.8089999999990631E-5</v>
      </c>
      <c r="AP63" s="95">
        <f t="shared" si="7"/>
        <v>3.4475000000000477E-4</v>
      </c>
      <c r="AQ63" s="120">
        <f t="shared" si="8"/>
        <v>-2.2654400000000907E-4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33</v>
      </c>
      <c r="D64" s="186"/>
      <c r="E64" s="56"/>
      <c r="F64" s="187">
        <v>32.548454</v>
      </c>
      <c r="G64" s="187">
        <v>36.084080999999998</v>
      </c>
      <c r="H64" s="187">
        <v>0.96706851999999999</v>
      </c>
      <c r="I64" s="62">
        <v>0.98174594999999998</v>
      </c>
      <c r="J64" s="62">
        <v>3.1812739999999999E-2</v>
      </c>
      <c r="K64" s="188"/>
      <c r="L64" s="258"/>
      <c r="M64" s="258"/>
      <c r="N64" s="56"/>
      <c r="O64" s="28"/>
      <c r="P64" s="56"/>
      <c r="Q64" s="28"/>
      <c r="R64" s="132"/>
      <c r="S64" s="213"/>
      <c r="T64" s="294"/>
      <c r="U64" s="27" t="s">
        <v>33</v>
      </c>
      <c r="V64" s="186"/>
      <c r="W64" s="56"/>
      <c r="X64" s="187">
        <v>32.588890999999997</v>
      </c>
      <c r="Y64" s="187">
        <v>36.102704000000003</v>
      </c>
      <c r="Z64" s="187">
        <v>0.96745121999999995</v>
      </c>
      <c r="AA64" s="62">
        <v>0.98200511999999995</v>
      </c>
      <c r="AB64" s="62">
        <v>3.1030294999999999E-2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4"/>
      <c r="AM64" s="86">
        <f t="shared" si="4"/>
        <v>4.043699999999717E-2</v>
      </c>
      <c r="AN64" s="121">
        <f t="shared" si="5"/>
        <v>1.8623000000005163E-2</v>
      </c>
      <c r="AO64" s="121">
        <f t="shared" si="6"/>
        <v>3.8269999999995807E-4</v>
      </c>
      <c r="AP64" s="121">
        <f t="shared" si="7"/>
        <v>2.5916999999997525E-4</v>
      </c>
      <c r="AQ64" s="87">
        <f t="shared" si="8"/>
        <v>-7.8244499999999967E-4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34</v>
      </c>
      <c r="D65" s="186"/>
      <c r="E65" s="56"/>
      <c r="F65" s="187">
        <v>37.835597</v>
      </c>
      <c r="G65" s="187">
        <v>41.177688000000003</v>
      </c>
      <c r="H65" s="187">
        <v>0.98772225999999996</v>
      </c>
      <c r="I65" s="62">
        <v>0.99269587000000004</v>
      </c>
      <c r="J65" s="62">
        <v>1.24435E-2</v>
      </c>
      <c r="K65" s="188"/>
      <c r="L65" s="258"/>
      <c r="M65" s="258"/>
      <c r="N65" s="56"/>
      <c r="O65" s="28"/>
      <c r="P65" s="56"/>
      <c r="Q65" s="28"/>
      <c r="R65" s="132"/>
      <c r="S65" s="213"/>
      <c r="T65" s="294"/>
      <c r="U65" s="27" t="s">
        <v>34</v>
      </c>
      <c r="V65" s="186"/>
      <c r="W65" s="56"/>
      <c r="X65" s="187">
        <v>38.091228999999998</v>
      </c>
      <c r="Y65" s="187">
        <v>41.372718999999996</v>
      </c>
      <c r="Z65" s="187">
        <v>0.98797159999999995</v>
      </c>
      <c r="AA65" s="62">
        <v>0.99291205999999999</v>
      </c>
      <c r="AB65" s="62">
        <v>1.1933945E-2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4"/>
      <c r="AM65" s="86">
        <f t="shared" si="4"/>
        <v>0.25563199999999853</v>
      </c>
      <c r="AN65" s="121">
        <f t="shared" si="5"/>
        <v>0.19503099999999307</v>
      </c>
      <c r="AO65" s="121">
        <f t="shared" si="6"/>
        <v>2.4933999999998679E-4</v>
      </c>
      <c r="AP65" s="121">
        <f t="shared" si="7"/>
        <v>2.1618999999994948E-4</v>
      </c>
      <c r="AQ65" s="87">
        <f t="shared" si="8"/>
        <v>-5.0955500000000008E-4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36</v>
      </c>
      <c r="D66" s="186"/>
      <c r="E66" s="56"/>
      <c r="F66" s="187">
        <v>41.138835999999998</v>
      </c>
      <c r="G66" s="187">
        <v>44.397858999999997</v>
      </c>
      <c r="H66" s="187">
        <v>0.99353904999999998</v>
      </c>
      <c r="I66" s="62">
        <v>0.99621707000000004</v>
      </c>
      <c r="J66" s="62">
        <v>5.8853550000000001E-3</v>
      </c>
      <c r="K66" s="188"/>
      <c r="L66" s="258"/>
      <c r="M66" s="258"/>
      <c r="N66" s="56"/>
      <c r="O66" s="28"/>
      <c r="P66" s="56"/>
      <c r="Q66" s="28"/>
      <c r="R66" s="132"/>
      <c r="S66" s="213"/>
      <c r="T66" s="294"/>
      <c r="U66" s="27" t="s">
        <v>36</v>
      </c>
      <c r="V66" s="186"/>
      <c r="W66" s="56"/>
      <c r="X66" s="187">
        <v>41.732914999999998</v>
      </c>
      <c r="Y66" s="187">
        <v>44.849266999999998</v>
      </c>
      <c r="Z66" s="187">
        <v>0.99383007999999995</v>
      </c>
      <c r="AA66" s="62">
        <v>0.99645724000000002</v>
      </c>
      <c r="AB66" s="62">
        <v>5.3035653999999998E-3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4"/>
      <c r="AM66" s="86">
        <f t="shared" si="4"/>
        <v>0.59407900000000069</v>
      </c>
      <c r="AN66" s="121">
        <f t="shared" si="5"/>
        <v>0.4514080000000007</v>
      </c>
      <c r="AO66" s="121">
        <f t="shared" si="6"/>
        <v>2.9102999999996992E-4</v>
      </c>
      <c r="AP66" s="121">
        <f t="shared" si="7"/>
        <v>2.4016999999998401E-4</v>
      </c>
      <c r="AQ66" s="87">
        <f t="shared" si="8"/>
        <v>-5.817896000000003E-4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94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4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77</v>
      </c>
      <c r="C68" s="25" t="s">
        <v>32</v>
      </c>
      <c r="D68" s="39"/>
      <c r="E68" s="55"/>
      <c r="F68" s="96">
        <v>27.294785999999998</v>
      </c>
      <c r="G68" s="96">
        <v>31.262851999999999</v>
      </c>
      <c r="H68" s="96">
        <v>0.92335898999999999</v>
      </c>
      <c r="I68" s="60">
        <v>0.96169296000000004</v>
      </c>
      <c r="J68" s="60">
        <v>7.9643264000000005E-2</v>
      </c>
      <c r="K68" s="61"/>
      <c r="L68" s="257"/>
      <c r="M68" s="257"/>
      <c r="N68" s="55"/>
      <c r="O68" s="26"/>
      <c r="P68" s="55"/>
      <c r="Q68" s="26"/>
      <c r="R68" s="131"/>
      <c r="S68" s="213"/>
      <c r="T68" s="296" t="s">
        <v>77</v>
      </c>
      <c r="U68" s="25" t="s">
        <v>32</v>
      </c>
      <c r="V68" s="39"/>
      <c r="W68" s="55"/>
      <c r="X68" s="96">
        <v>28.038066000000001</v>
      </c>
      <c r="Y68" s="96">
        <v>31.989194000000001</v>
      </c>
      <c r="Z68" s="96">
        <v>0.92388782999999997</v>
      </c>
      <c r="AA68" s="60">
        <v>0.96216283000000002</v>
      </c>
      <c r="AB68" s="60">
        <v>7.1266560000000007E-2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6" t="s">
        <v>77</v>
      </c>
      <c r="AM68" s="119">
        <f t="shared" si="4"/>
        <v>0.74328000000000216</v>
      </c>
      <c r="AN68" s="95">
        <f t="shared" si="5"/>
        <v>0.72634200000000249</v>
      </c>
      <c r="AO68" s="95">
        <f t="shared" si="6"/>
        <v>5.2883999999997489E-4</v>
      </c>
      <c r="AP68" s="95">
        <f t="shared" si="7"/>
        <v>4.6986999999998336E-4</v>
      </c>
      <c r="AQ68" s="120">
        <f t="shared" si="8"/>
        <v>-8.3767039999999987E-3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33</v>
      </c>
      <c r="D69" s="186"/>
      <c r="E69" s="56"/>
      <c r="F69" s="187">
        <v>31.245000000000001</v>
      </c>
      <c r="G69" s="187">
        <v>35.127009999999999</v>
      </c>
      <c r="H69" s="187">
        <v>0.96469903000000001</v>
      </c>
      <c r="I69" s="62">
        <v>0.98032176000000004</v>
      </c>
      <c r="J69" s="62">
        <v>4.2656705000000003E-2</v>
      </c>
      <c r="K69" s="188"/>
      <c r="L69" s="258"/>
      <c r="M69" s="258"/>
      <c r="N69" s="56"/>
      <c r="O69" s="28"/>
      <c r="P69" s="56"/>
      <c r="Q69" s="28"/>
      <c r="R69" s="132"/>
      <c r="S69" s="213"/>
      <c r="T69" s="294"/>
      <c r="U69" s="27" t="s">
        <v>33</v>
      </c>
      <c r="V69" s="186"/>
      <c r="W69" s="56"/>
      <c r="X69" s="187">
        <v>32.884900999999999</v>
      </c>
      <c r="Y69" s="187">
        <v>36.227974000000003</v>
      </c>
      <c r="Z69" s="187">
        <v>0.96526961</v>
      </c>
      <c r="AA69" s="62">
        <v>0.98090577999999995</v>
      </c>
      <c r="AB69" s="62">
        <v>3.3442623999999997E-2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4"/>
      <c r="AM69" s="86">
        <f t="shared" si="4"/>
        <v>1.6399009999999983</v>
      </c>
      <c r="AN69" s="121">
        <f t="shared" si="5"/>
        <v>1.1009640000000047</v>
      </c>
      <c r="AO69" s="121">
        <f t="shared" si="6"/>
        <v>5.7057999999998721E-4</v>
      </c>
      <c r="AP69" s="121">
        <f t="shared" si="7"/>
        <v>5.8401999999990739E-4</v>
      </c>
      <c r="AQ69" s="87">
        <f t="shared" si="8"/>
        <v>-9.2140810000000059E-3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34</v>
      </c>
      <c r="D70" s="186"/>
      <c r="E70" s="56"/>
      <c r="F70" s="187">
        <v>34.820459</v>
      </c>
      <c r="G70" s="187">
        <v>39.078360000000004</v>
      </c>
      <c r="H70" s="187">
        <v>0.98618581999999999</v>
      </c>
      <c r="I70" s="62">
        <v>0.99136939000000002</v>
      </c>
      <c r="J70" s="62">
        <v>2.3868836000000001E-2</v>
      </c>
      <c r="K70" s="188"/>
      <c r="L70" s="258"/>
      <c r="M70" s="258"/>
      <c r="N70" s="56"/>
      <c r="O70" s="28"/>
      <c r="P70" s="56"/>
      <c r="Q70" s="28"/>
      <c r="R70" s="132"/>
      <c r="S70" s="213"/>
      <c r="T70" s="294"/>
      <c r="U70" s="27" t="s">
        <v>34</v>
      </c>
      <c r="V70" s="186"/>
      <c r="W70" s="56"/>
      <c r="X70" s="187">
        <v>38.000627999999999</v>
      </c>
      <c r="Y70" s="187">
        <v>41.275547000000003</v>
      </c>
      <c r="Z70" s="187">
        <v>0.98672665000000004</v>
      </c>
      <c r="AA70" s="62">
        <v>0.99207867000000005</v>
      </c>
      <c r="AB70" s="62">
        <v>1.2807305999999999E-2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4"/>
      <c r="AM70" s="86">
        <f t="shared" si="4"/>
        <v>3.1801689999999994</v>
      </c>
      <c r="AN70" s="121">
        <f t="shared" si="5"/>
        <v>2.1971869999999996</v>
      </c>
      <c r="AO70" s="121">
        <f t="shared" si="6"/>
        <v>5.4083000000004766E-4</v>
      </c>
      <c r="AP70" s="121">
        <f t="shared" si="7"/>
        <v>7.0928000000003433E-4</v>
      </c>
      <c r="AQ70" s="87">
        <f t="shared" si="8"/>
        <v>-1.1061530000000002E-2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36</v>
      </c>
      <c r="D71" s="186"/>
      <c r="E71" s="56"/>
      <c r="F71" s="187">
        <v>36.903402</v>
      </c>
      <c r="G71" s="187">
        <v>41.270712000000003</v>
      </c>
      <c r="H71" s="187">
        <v>0.99300827000000003</v>
      </c>
      <c r="I71" s="62">
        <v>0.99532105000000004</v>
      </c>
      <c r="J71" s="62">
        <v>1.5012799E-2</v>
      </c>
      <c r="K71" s="188"/>
      <c r="L71" s="258"/>
      <c r="M71" s="258"/>
      <c r="N71" s="56"/>
      <c r="O71" s="28"/>
      <c r="P71" s="56"/>
      <c r="Q71" s="28"/>
      <c r="R71" s="132"/>
      <c r="S71" s="213"/>
      <c r="T71" s="294"/>
      <c r="U71" s="27" t="s">
        <v>36</v>
      </c>
      <c r="V71" s="186"/>
      <c r="W71" s="56"/>
      <c r="X71" s="187">
        <v>41.905168000000003</v>
      </c>
      <c r="Y71" s="187">
        <v>44.956220999999999</v>
      </c>
      <c r="Z71" s="187">
        <v>0.99363170000000001</v>
      </c>
      <c r="AA71" s="62">
        <v>0.99619332999999999</v>
      </c>
      <c r="AB71" s="62">
        <v>5.5508628000000004E-3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4"/>
      <c r="AM71" s="86">
        <f t="shared" si="4"/>
        <v>5.0017660000000035</v>
      </c>
      <c r="AN71" s="121">
        <f t="shared" si="5"/>
        <v>3.6855089999999961</v>
      </c>
      <c r="AO71" s="121">
        <f t="shared" si="6"/>
        <v>6.2342999999998039E-4</v>
      </c>
      <c r="AP71" s="121">
        <f t="shared" si="7"/>
        <v>8.7227999999994754E-4</v>
      </c>
      <c r="AQ71" s="87">
        <f t="shared" si="8"/>
        <v>-9.4619361999999999E-3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94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4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78</v>
      </c>
      <c r="C73" s="25" t="s">
        <v>32</v>
      </c>
      <c r="D73" s="39"/>
      <c r="E73" s="55"/>
      <c r="F73" s="96">
        <v>27.849122000000001</v>
      </c>
      <c r="G73" s="96">
        <v>31.941018</v>
      </c>
      <c r="H73" s="96">
        <v>0.93495119000000004</v>
      </c>
      <c r="I73" s="60">
        <v>0.96387645</v>
      </c>
      <c r="J73" s="60">
        <v>8.0608374999999996E-2</v>
      </c>
      <c r="K73" s="61"/>
      <c r="L73" s="257"/>
      <c r="M73" s="257"/>
      <c r="N73" s="55"/>
      <c r="O73" s="26"/>
      <c r="P73" s="55"/>
      <c r="Q73" s="26"/>
      <c r="R73" s="131"/>
      <c r="S73" s="213"/>
      <c r="T73" s="296" t="s">
        <v>78</v>
      </c>
      <c r="U73" s="25" t="s">
        <v>32</v>
      </c>
      <c r="V73" s="39"/>
      <c r="W73" s="55"/>
      <c r="X73" s="96">
        <v>28.060186999999999</v>
      </c>
      <c r="Y73" s="96">
        <v>32.357545000000002</v>
      </c>
      <c r="Z73" s="96">
        <v>0.93490580000000001</v>
      </c>
      <c r="AA73" s="60">
        <v>0.96358538999999999</v>
      </c>
      <c r="AB73" s="60">
        <v>7.6317640000000006E-2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6" t="s">
        <v>78</v>
      </c>
      <c r="AM73" s="119">
        <f t="shared" si="4"/>
        <v>0.21106499999999784</v>
      </c>
      <c r="AN73" s="95">
        <f t="shared" si="5"/>
        <v>0.41652700000000209</v>
      </c>
      <c r="AO73" s="95">
        <f t="shared" si="6"/>
        <v>-4.5390000000034014E-5</v>
      </c>
      <c r="AP73" s="95">
        <f t="shared" si="7"/>
        <v>-2.9106000000000964E-4</v>
      </c>
      <c r="AQ73" s="120">
        <f t="shared" si="8"/>
        <v>-4.29073499999999E-3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33</v>
      </c>
      <c r="D74" s="186"/>
      <c r="E74" s="56"/>
      <c r="F74" s="187">
        <v>32.239615999999998</v>
      </c>
      <c r="G74" s="187">
        <v>35.994971</v>
      </c>
      <c r="H74" s="187">
        <v>0.97268431</v>
      </c>
      <c r="I74" s="62">
        <v>0.98353358000000002</v>
      </c>
      <c r="J74" s="62">
        <v>3.9625782999999998E-2</v>
      </c>
      <c r="K74" s="188"/>
      <c r="L74" s="258"/>
      <c r="M74" s="258"/>
      <c r="N74" s="56"/>
      <c r="O74" s="28"/>
      <c r="P74" s="56"/>
      <c r="Q74" s="28"/>
      <c r="R74" s="132"/>
      <c r="S74" s="213"/>
      <c r="T74" s="294"/>
      <c r="U74" s="27" t="s">
        <v>33</v>
      </c>
      <c r="V74" s="186"/>
      <c r="W74" s="56"/>
      <c r="X74" s="187">
        <v>33.130003000000002</v>
      </c>
      <c r="Y74" s="187">
        <v>36.727187999999998</v>
      </c>
      <c r="Z74" s="187">
        <v>0.97303501999999997</v>
      </c>
      <c r="AA74" s="62">
        <v>0.98378509000000003</v>
      </c>
      <c r="AB74" s="62">
        <v>3.5281420000000001E-2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4"/>
      <c r="AM74" s="86">
        <f t="shared" si="4"/>
        <v>0.89038700000000404</v>
      </c>
      <c r="AN74" s="121">
        <f t="shared" si="5"/>
        <v>0.73221699999999856</v>
      </c>
      <c r="AO74" s="121">
        <f t="shared" si="6"/>
        <v>3.5070999999997632E-4</v>
      </c>
      <c r="AP74" s="121">
        <f t="shared" si="7"/>
        <v>2.5151000000001034E-4</v>
      </c>
      <c r="AQ74" s="87">
        <f t="shared" si="8"/>
        <v>-4.3443629999999969E-3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34</v>
      </c>
      <c r="D75" s="186"/>
      <c r="E75" s="56"/>
      <c r="F75" s="187">
        <v>36.312911</v>
      </c>
      <c r="G75" s="187">
        <v>40.310009000000001</v>
      </c>
      <c r="H75" s="187">
        <v>0.98956301000000002</v>
      </c>
      <c r="I75" s="62">
        <v>0.99319888000000001</v>
      </c>
      <c r="J75" s="62">
        <v>1.8913574999999998E-2</v>
      </c>
      <c r="K75" s="188"/>
      <c r="L75" s="258"/>
      <c r="M75" s="258"/>
      <c r="N75" s="56"/>
      <c r="O75" s="28"/>
      <c r="P75" s="56"/>
      <c r="Q75" s="28"/>
      <c r="R75" s="132"/>
      <c r="S75" s="213"/>
      <c r="T75" s="294"/>
      <c r="U75" s="27" t="s">
        <v>34</v>
      </c>
      <c r="V75" s="186"/>
      <c r="W75" s="56"/>
      <c r="X75" s="187">
        <v>38.296787000000002</v>
      </c>
      <c r="Y75" s="187">
        <v>41.685287000000002</v>
      </c>
      <c r="Z75" s="187">
        <v>0.98988677999999997</v>
      </c>
      <c r="AA75" s="62">
        <v>0.99348073999999997</v>
      </c>
      <c r="AB75" s="62">
        <v>1.4028191000000001E-2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4"/>
      <c r="AM75" s="86">
        <f t="shared" si="4"/>
        <v>1.9838760000000022</v>
      </c>
      <c r="AN75" s="121">
        <f t="shared" si="5"/>
        <v>1.3752780000000016</v>
      </c>
      <c r="AO75" s="121">
        <f t="shared" si="6"/>
        <v>3.2376999999994549E-4</v>
      </c>
      <c r="AP75" s="121">
        <f t="shared" si="7"/>
        <v>2.8185999999996714E-4</v>
      </c>
      <c r="AQ75" s="87">
        <f t="shared" si="8"/>
        <v>-4.8853839999999978E-3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36</v>
      </c>
      <c r="D76" s="186"/>
      <c r="E76" s="56"/>
      <c r="F76" s="187">
        <v>38.870500999999997</v>
      </c>
      <c r="G76" s="187">
        <v>43.123348</v>
      </c>
      <c r="H76" s="187">
        <v>0.99444431</v>
      </c>
      <c r="I76" s="62">
        <v>0.99632772000000003</v>
      </c>
      <c r="J76" s="62">
        <v>1.1516982E-2</v>
      </c>
      <c r="K76" s="188"/>
      <c r="L76" s="258"/>
      <c r="M76" s="258"/>
      <c r="N76" s="56"/>
      <c r="O76" s="28"/>
      <c r="P76" s="56"/>
      <c r="Q76" s="28"/>
      <c r="R76" s="132"/>
      <c r="S76" s="213"/>
      <c r="T76" s="294"/>
      <c r="U76" s="27" t="s">
        <v>36</v>
      </c>
      <c r="V76" s="186"/>
      <c r="W76" s="56"/>
      <c r="X76" s="187">
        <v>42.575735000000002</v>
      </c>
      <c r="Y76" s="187">
        <v>45.694603999999998</v>
      </c>
      <c r="Z76" s="187">
        <v>0.99484331999999998</v>
      </c>
      <c r="AA76" s="62">
        <v>0.9968764</v>
      </c>
      <c r="AB76" s="62">
        <v>6.3280749999999998E-3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4"/>
      <c r="AM76" s="86">
        <f t="shared" si="4"/>
        <v>3.7052340000000044</v>
      </c>
      <c r="AN76" s="121">
        <f t="shared" si="5"/>
        <v>2.5712559999999982</v>
      </c>
      <c r="AO76" s="121">
        <f t="shared" si="6"/>
        <v>3.9900999999997744E-4</v>
      </c>
      <c r="AP76" s="121">
        <f t="shared" si="7"/>
        <v>5.4867999999996808E-4</v>
      </c>
      <c r="AQ76" s="87">
        <f t="shared" si="8"/>
        <v>-5.1889070000000004E-3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94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4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79</v>
      </c>
      <c r="C78" s="25" t="s">
        <v>32</v>
      </c>
      <c r="D78" s="39"/>
      <c r="E78" s="55"/>
      <c r="F78" s="96">
        <v>26.775922000000001</v>
      </c>
      <c r="G78" s="96">
        <v>31.185213999999998</v>
      </c>
      <c r="H78" s="96">
        <v>0.92669657000000005</v>
      </c>
      <c r="I78" s="60">
        <v>0.95551739000000002</v>
      </c>
      <c r="J78" s="60">
        <v>8.2256965000000001E-2</v>
      </c>
      <c r="K78" s="61"/>
      <c r="L78" s="257"/>
      <c r="M78" s="257"/>
      <c r="N78" s="55"/>
      <c r="O78" s="26"/>
      <c r="P78" s="55"/>
      <c r="Q78" s="26"/>
      <c r="R78" s="131"/>
      <c r="S78" s="213"/>
      <c r="T78" s="296" t="s">
        <v>79</v>
      </c>
      <c r="U78" s="25" t="s">
        <v>32</v>
      </c>
      <c r="V78" s="39"/>
      <c r="W78" s="55"/>
      <c r="X78" s="96">
        <v>26.786795999999999</v>
      </c>
      <c r="Y78" s="96">
        <v>31.229012000000001</v>
      </c>
      <c r="Z78" s="96">
        <v>0.92676307000000002</v>
      </c>
      <c r="AA78" s="60">
        <v>0.95602695000000004</v>
      </c>
      <c r="AB78" s="60">
        <v>8.1174560000000007E-2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6" t="s">
        <v>79</v>
      </c>
      <c r="AM78" s="119">
        <f t="shared" si="4"/>
        <v>1.0873999999997608E-2</v>
      </c>
      <c r="AN78" s="95">
        <f t="shared" si="5"/>
        <v>4.3798000000002446E-2</v>
      </c>
      <c r="AO78" s="95">
        <f t="shared" si="6"/>
        <v>6.6499999999969361E-5</v>
      </c>
      <c r="AP78" s="95">
        <f t="shared" si="7"/>
        <v>5.0956000000002E-4</v>
      </c>
      <c r="AQ78" s="120">
        <f t="shared" si="8"/>
        <v>-1.0824049999999946E-3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33</v>
      </c>
      <c r="D79" s="186"/>
      <c r="E79" s="56"/>
      <c r="F79" s="187">
        <v>32.306792999999999</v>
      </c>
      <c r="G79" s="187">
        <v>35.955981000000001</v>
      </c>
      <c r="H79" s="187">
        <v>0.97081070999999997</v>
      </c>
      <c r="I79" s="62">
        <v>0.98151849999999996</v>
      </c>
      <c r="J79" s="62">
        <v>3.3848892999999998E-2</v>
      </c>
      <c r="K79" s="188"/>
      <c r="L79" s="258"/>
      <c r="M79" s="258"/>
      <c r="N79" s="56"/>
      <c r="O79" s="28"/>
      <c r="P79" s="56"/>
      <c r="Q79" s="28"/>
      <c r="R79" s="132"/>
      <c r="S79" s="213"/>
      <c r="T79" s="294"/>
      <c r="U79" s="27" t="s">
        <v>33</v>
      </c>
      <c r="V79" s="186"/>
      <c r="W79" s="56"/>
      <c r="X79" s="187">
        <v>32.369804999999999</v>
      </c>
      <c r="Y79" s="187">
        <v>36.038038</v>
      </c>
      <c r="Z79" s="187">
        <v>0.97118698000000003</v>
      </c>
      <c r="AA79" s="62">
        <v>0.98173498000000003</v>
      </c>
      <c r="AB79" s="62">
        <v>3.2765783E-2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4"/>
      <c r="AM79" s="86">
        <f t="shared" si="4"/>
        <v>6.3012000000000512E-2</v>
      </c>
      <c r="AN79" s="121">
        <f t="shared" si="5"/>
        <v>8.2056999999998936E-2</v>
      </c>
      <c r="AO79" s="121">
        <f t="shared" si="6"/>
        <v>3.7627000000006738E-4</v>
      </c>
      <c r="AP79" s="121">
        <f t="shared" si="7"/>
        <v>2.1648000000007439E-4</v>
      </c>
      <c r="AQ79" s="87">
        <f t="shared" si="8"/>
        <v>-1.0831099999999982E-3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34</v>
      </c>
      <c r="D80" s="186"/>
      <c r="E80" s="56"/>
      <c r="F80" s="187">
        <v>37.558241000000002</v>
      </c>
      <c r="G80" s="187">
        <v>40.963679999999997</v>
      </c>
      <c r="H80" s="187">
        <v>0.98895823999999999</v>
      </c>
      <c r="I80" s="62">
        <v>0.99268919</v>
      </c>
      <c r="J80" s="62">
        <v>1.3691103E-2</v>
      </c>
      <c r="K80" s="188"/>
      <c r="L80" s="258"/>
      <c r="M80" s="258"/>
      <c r="N80" s="56"/>
      <c r="O80" s="28"/>
      <c r="P80" s="56"/>
      <c r="Q80" s="28"/>
      <c r="R80" s="132"/>
      <c r="S80" s="213"/>
      <c r="T80" s="294"/>
      <c r="U80" s="27" t="s">
        <v>34</v>
      </c>
      <c r="V80" s="186"/>
      <c r="W80" s="56"/>
      <c r="X80" s="187">
        <v>38.053798999999998</v>
      </c>
      <c r="Y80" s="187">
        <v>41.390875999999999</v>
      </c>
      <c r="Z80" s="187">
        <v>0.98933128000000004</v>
      </c>
      <c r="AA80" s="62">
        <v>0.99299013000000003</v>
      </c>
      <c r="AB80" s="62">
        <v>1.2371819500000001E-2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4"/>
      <c r="AM80" s="86">
        <f t="shared" si="4"/>
        <v>0.4955579999999955</v>
      </c>
      <c r="AN80" s="121">
        <f t="shared" si="5"/>
        <v>0.42719600000000213</v>
      </c>
      <c r="AO80" s="121">
        <f t="shared" si="6"/>
        <v>3.7304000000004667E-4</v>
      </c>
      <c r="AP80" s="121">
        <f t="shared" si="7"/>
        <v>3.009400000000273E-4</v>
      </c>
      <c r="AQ80" s="87">
        <f t="shared" si="8"/>
        <v>-1.319283499999999E-3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36</v>
      </c>
      <c r="D81" s="186"/>
      <c r="E81" s="56"/>
      <c r="F81" s="187">
        <v>41.244186999999997</v>
      </c>
      <c r="G81" s="187">
        <v>44.485581000000003</v>
      </c>
      <c r="H81" s="187">
        <v>0.99443477999999996</v>
      </c>
      <c r="I81" s="62">
        <v>0.99634275999999999</v>
      </c>
      <c r="J81" s="62">
        <v>6.1366785999999998E-3</v>
      </c>
      <c r="K81" s="188"/>
      <c r="L81" s="258"/>
      <c r="M81" s="258"/>
      <c r="N81" s="56"/>
      <c r="O81" s="28"/>
      <c r="P81" s="56"/>
      <c r="Q81" s="28"/>
      <c r="R81" s="132"/>
      <c r="S81" s="213"/>
      <c r="T81" s="294"/>
      <c r="U81" s="27" t="s">
        <v>36</v>
      </c>
      <c r="V81" s="186"/>
      <c r="W81" s="56"/>
      <c r="X81" s="187">
        <v>42.203724999999999</v>
      </c>
      <c r="Y81" s="187">
        <v>45.250542000000003</v>
      </c>
      <c r="Z81" s="187">
        <v>0.99475473000000003</v>
      </c>
      <c r="AA81" s="62">
        <v>0.99664638000000005</v>
      </c>
      <c r="AB81" s="62">
        <v>5.3028255000000003E-3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4"/>
      <c r="AM81" s="86">
        <f t="shared" si="4"/>
        <v>0.959538000000002</v>
      </c>
      <c r="AN81" s="121">
        <f t="shared" si="5"/>
        <v>0.76496099999999956</v>
      </c>
      <c r="AO81" s="121">
        <f t="shared" si="6"/>
        <v>3.1995000000006879E-4</v>
      </c>
      <c r="AP81" s="121">
        <f t="shared" si="7"/>
        <v>3.0362000000005995E-4</v>
      </c>
      <c r="AQ81" s="87">
        <f t="shared" si="8"/>
        <v>-8.3385309999999945E-4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94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4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80</v>
      </c>
      <c r="C83" s="25" t="s">
        <v>32</v>
      </c>
      <c r="D83" s="39"/>
      <c r="E83" s="55"/>
      <c r="F83" s="96">
        <v>28.288530000000002</v>
      </c>
      <c r="G83" s="96">
        <v>32.440278999999997</v>
      </c>
      <c r="H83" s="96">
        <v>0.93319839999999998</v>
      </c>
      <c r="I83" s="60">
        <v>0.96553328000000005</v>
      </c>
      <c r="J83" s="60">
        <v>7.3889029999999994E-2</v>
      </c>
      <c r="K83" s="61"/>
      <c r="L83" s="257"/>
      <c r="M83" s="257"/>
      <c r="N83" s="55"/>
      <c r="O83" s="26"/>
      <c r="P83" s="55"/>
      <c r="Q83" s="26"/>
      <c r="R83" s="131"/>
      <c r="S83" s="213"/>
      <c r="T83" s="293" t="s">
        <v>80</v>
      </c>
      <c r="U83" s="25" t="s">
        <v>32</v>
      </c>
      <c r="V83" s="39"/>
      <c r="W83" s="55"/>
      <c r="X83" s="96">
        <v>28.297125000000001</v>
      </c>
      <c r="Y83" s="96">
        <v>32.428542</v>
      </c>
      <c r="Z83" s="96">
        <v>0.9335021</v>
      </c>
      <c r="AA83" s="60">
        <v>0.96583021999999996</v>
      </c>
      <c r="AB83" s="60">
        <v>7.3521643999999997E-2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3" t="s">
        <v>80</v>
      </c>
      <c r="AM83" s="119">
        <f t="shared" si="4"/>
        <v>8.5949999999996862E-3</v>
      </c>
      <c r="AN83" s="95">
        <f t="shared" si="5"/>
        <v>-1.1736999999996556E-2</v>
      </c>
      <c r="AO83" s="95">
        <f t="shared" si="6"/>
        <v>3.0370000000001784E-4</v>
      </c>
      <c r="AP83" s="95">
        <f t="shared" si="7"/>
        <v>2.9693999999991227E-4</v>
      </c>
      <c r="AQ83" s="120">
        <f t="shared" si="8"/>
        <v>-3.6738599999999733E-4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33</v>
      </c>
      <c r="D84" s="186"/>
      <c r="E84" s="56"/>
      <c r="F84" s="187">
        <v>33.266106999999998</v>
      </c>
      <c r="G84" s="187">
        <v>36.769525000000002</v>
      </c>
      <c r="H84" s="187">
        <v>0.97178030999999998</v>
      </c>
      <c r="I84" s="62">
        <v>0.98346182999999998</v>
      </c>
      <c r="J84" s="62">
        <v>3.2448973999999998E-2</v>
      </c>
      <c r="K84" s="188"/>
      <c r="L84" s="258"/>
      <c r="M84" s="258"/>
      <c r="N84" s="56"/>
      <c r="O84" s="28"/>
      <c r="P84" s="56"/>
      <c r="Q84" s="28"/>
      <c r="R84" s="132"/>
      <c r="S84" s="213"/>
      <c r="T84" s="294"/>
      <c r="U84" s="27" t="s">
        <v>33</v>
      </c>
      <c r="V84" s="186"/>
      <c r="W84" s="56"/>
      <c r="X84" s="187">
        <v>33.331772999999998</v>
      </c>
      <c r="Y84" s="187">
        <v>36.798113999999998</v>
      </c>
      <c r="Z84" s="187">
        <v>0.97214822000000001</v>
      </c>
      <c r="AA84" s="62">
        <v>0.98379457999999997</v>
      </c>
      <c r="AB84" s="62">
        <v>3.1954694999999998E-2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4"/>
      <c r="AM84" s="86">
        <f t="shared" si="4"/>
        <v>6.5666000000000224E-2</v>
      </c>
      <c r="AN84" s="121">
        <f t="shared" si="5"/>
        <v>2.8588999999996645E-2</v>
      </c>
      <c r="AO84" s="121">
        <f t="shared" si="6"/>
        <v>3.6791000000002683E-4</v>
      </c>
      <c r="AP84" s="121">
        <f t="shared" si="7"/>
        <v>3.3274999999999277E-4</v>
      </c>
      <c r="AQ84" s="87">
        <f t="shared" si="8"/>
        <v>-4.9427900000000025E-4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34</v>
      </c>
      <c r="D85" s="186"/>
      <c r="E85" s="56"/>
      <c r="F85" s="187">
        <v>38.341760000000001</v>
      </c>
      <c r="G85" s="187">
        <v>41.602203000000003</v>
      </c>
      <c r="H85" s="187">
        <v>0.98910589000000004</v>
      </c>
      <c r="I85" s="62">
        <v>0.99350826999999997</v>
      </c>
      <c r="J85" s="62">
        <v>1.3328635E-2</v>
      </c>
      <c r="K85" s="188"/>
      <c r="L85" s="258"/>
      <c r="M85" s="258"/>
      <c r="N85" s="56"/>
      <c r="O85" s="28"/>
      <c r="P85" s="56"/>
      <c r="Q85" s="28"/>
      <c r="R85" s="132"/>
      <c r="S85" s="213"/>
      <c r="T85" s="294"/>
      <c r="U85" s="27" t="s">
        <v>34</v>
      </c>
      <c r="V85" s="186"/>
      <c r="W85" s="56"/>
      <c r="X85" s="187">
        <v>38.565779999999997</v>
      </c>
      <c r="Y85" s="187">
        <v>41.794986999999999</v>
      </c>
      <c r="Z85" s="187">
        <v>0.98930823000000001</v>
      </c>
      <c r="AA85" s="62">
        <v>0.99364832000000003</v>
      </c>
      <c r="AB85" s="62">
        <v>1.28089655E-2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4"/>
      <c r="AM85" s="86">
        <f t="shared" si="4"/>
        <v>0.22401999999999589</v>
      </c>
      <c r="AN85" s="121">
        <f t="shared" si="5"/>
        <v>0.19278399999999607</v>
      </c>
      <c r="AO85" s="121">
        <f t="shared" si="6"/>
        <v>2.0233999999996755E-4</v>
      </c>
      <c r="AP85" s="121">
        <f t="shared" si="7"/>
        <v>1.4005000000005818E-4</v>
      </c>
      <c r="AQ85" s="87">
        <f t="shared" si="8"/>
        <v>-5.1966950000000012E-4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36</v>
      </c>
      <c r="D86" s="186"/>
      <c r="E86" s="56"/>
      <c r="F86" s="187">
        <v>41.603386999999998</v>
      </c>
      <c r="G86" s="187">
        <v>44.775516000000003</v>
      </c>
      <c r="H86" s="187">
        <v>0.99405887000000004</v>
      </c>
      <c r="I86" s="62">
        <v>0.99670205999999995</v>
      </c>
      <c r="J86" s="62">
        <v>6.1741265999999996E-3</v>
      </c>
      <c r="K86" s="188"/>
      <c r="L86" s="258"/>
      <c r="M86" s="258"/>
      <c r="N86" s="56"/>
      <c r="O86" s="28"/>
      <c r="P86" s="56"/>
      <c r="Q86" s="28"/>
      <c r="R86" s="132"/>
      <c r="S86" s="213"/>
      <c r="T86" s="294"/>
      <c r="U86" s="27" t="s">
        <v>36</v>
      </c>
      <c r="V86" s="186"/>
      <c r="W86" s="56"/>
      <c r="X86" s="187">
        <v>42.158819999999999</v>
      </c>
      <c r="Y86" s="187">
        <v>45.204174000000002</v>
      </c>
      <c r="Z86" s="187">
        <v>0.99430907999999996</v>
      </c>
      <c r="AA86" s="62">
        <v>0.99690385000000004</v>
      </c>
      <c r="AB86" s="62">
        <v>5.7584615E-3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4"/>
      <c r="AM86" s="86">
        <f t="shared" si="4"/>
        <v>0.55543300000000073</v>
      </c>
      <c r="AN86" s="121">
        <f t="shared" si="5"/>
        <v>0.42865799999999865</v>
      </c>
      <c r="AO86" s="121">
        <f t="shared" si="6"/>
        <v>2.5020999999991744E-4</v>
      </c>
      <c r="AP86" s="121">
        <f t="shared" si="7"/>
        <v>2.0179000000009051E-4</v>
      </c>
      <c r="AQ86" s="87">
        <f t="shared" si="8"/>
        <v>-4.1566509999999956E-4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95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5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81</v>
      </c>
      <c r="C88" s="25" t="s">
        <v>32</v>
      </c>
      <c r="D88" s="39"/>
      <c r="E88" s="55"/>
      <c r="F88" s="96">
        <v>28.427371000000001</v>
      </c>
      <c r="G88" s="96">
        <v>32.359147999999998</v>
      </c>
      <c r="H88" s="96">
        <v>0.93620154</v>
      </c>
      <c r="I88" s="60">
        <v>0.96740623999999997</v>
      </c>
      <c r="J88" s="60">
        <v>8.4661769999999997E-2</v>
      </c>
      <c r="K88" s="61"/>
      <c r="L88" s="257"/>
      <c r="M88" s="257"/>
      <c r="N88" s="55"/>
      <c r="O88" s="26"/>
      <c r="P88" s="55"/>
      <c r="Q88" s="26"/>
      <c r="R88" s="131"/>
      <c r="S88" s="213"/>
      <c r="T88" s="293" t="s">
        <v>81</v>
      </c>
      <c r="U88" s="25" t="s">
        <v>32</v>
      </c>
      <c r="V88" s="39"/>
      <c r="W88" s="55"/>
      <c r="X88" s="96">
        <v>28.462260000000001</v>
      </c>
      <c r="Y88" s="96">
        <v>32.811418000000003</v>
      </c>
      <c r="Z88" s="96">
        <v>0.93619096999999996</v>
      </c>
      <c r="AA88" s="60">
        <v>0.96722366999999998</v>
      </c>
      <c r="AB88" s="60">
        <v>7.8925565000000003E-2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3" t="s">
        <v>81</v>
      </c>
      <c r="AM88" s="119">
        <f t="shared" si="4"/>
        <v>3.4888999999999726E-2</v>
      </c>
      <c r="AN88" s="95">
        <f t="shared" si="5"/>
        <v>0.45227000000000572</v>
      </c>
      <c r="AO88" s="95">
        <f t="shared" si="6"/>
        <v>-1.0570000000043045E-5</v>
      </c>
      <c r="AP88" s="95">
        <f t="shared" si="7"/>
        <v>-1.8256999999999302E-4</v>
      </c>
      <c r="AQ88" s="120">
        <f t="shared" si="8"/>
        <v>-5.7362049999999942E-3</v>
      </c>
      <c r="AR88" s="37"/>
      <c r="AS88" s="233"/>
      <c r="AT88" s="37"/>
    </row>
    <row r="89" spans="2:52" ht="13.5" customHeight="1" x14ac:dyDescent="0.15">
      <c r="B89" s="294"/>
      <c r="C89" s="27" t="s">
        <v>33</v>
      </c>
      <c r="D89" s="186"/>
      <c r="E89" s="56"/>
      <c r="F89" s="187">
        <v>32.625188999999999</v>
      </c>
      <c r="G89" s="187">
        <v>36.297443000000001</v>
      </c>
      <c r="H89" s="187">
        <v>0.97341898999999998</v>
      </c>
      <c r="I89" s="62">
        <v>0.98432434000000002</v>
      </c>
      <c r="J89" s="62">
        <v>4.0874003999999999E-2</v>
      </c>
      <c r="K89" s="188"/>
      <c r="L89" s="258"/>
      <c r="M89" s="258"/>
      <c r="N89" s="56"/>
      <c r="O89" s="28"/>
      <c r="P89" s="56"/>
      <c r="Q89" s="28"/>
      <c r="R89" s="132"/>
      <c r="S89" s="213"/>
      <c r="T89" s="294"/>
      <c r="U89" s="27" t="s">
        <v>33</v>
      </c>
      <c r="V89" s="186"/>
      <c r="W89" s="56"/>
      <c r="X89" s="187">
        <v>33.407918000000002</v>
      </c>
      <c r="Y89" s="187">
        <v>37.078519999999997</v>
      </c>
      <c r="Z89" s="187">
        <v>0.97371993000000001</v>
      </c>
      <c r="AA89" s="62">
        <v>0.98476662000000004</v>
      </c>
      <c r="AB89" s="62">
        <v>3.6589275999999997E-2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4"/>
      <c r="AM89" s="86">
        <f t="shared" si="4"/>
        <v>0.78272900000000334</v>
      </c>
      <c r="AN89" s="121">
        <f t="shared" si="5"/>
        <v>0.78107699999999625</v>
      </c>
      <c r="AO89" s="121">
        <f t="shared" si="6"/>
        <v>3.009400000000273E-4</v>
      </c>
      <c r="AP89" s="121">
        <f t="shared" si="7"/>
        <v>4.422800000000171E-4</v>
      </c>
      <c r="AQ89" s="87">
        <f t="shared" si="8"/>
        <v>-4.2847280000000015E-3</v>
      </c>
      <c r="AR89" s="37"/>
      <c r="AS89" s="233"/>
      <c r="AT89" s="37"/>
    </row>
    <row r="90" spans="2:52" ht="13.5" customHeight="1" x14ac:dyDescent="0.15">
      <c r="B90" s="294"/>
      <c r="C90" s="27" t="s">
        <v>34</v>
      </c>
      <c r="D90" s="186"/>
      <c r="E90" s="56"/>
      <c r="F90" s="187">
        <v>36.787436</v>
      </c>
      <c r="G90" s="187">
        <v>40.675246000000001</v>
      </c>
      <c r="H90" s="187">
        <v>0.98980895999999996</v>
      </c>
      <c r="I90" s="62">
        <v>0.99353482999999998</v>
      </c>
      <c r="J90" s="62">
        <v>1.9172129999999999E-2</v>
      </c>
      <c r="K90" s="188"/>
      <c r="L90" s="258"/>
      <c r="M90" s="258"/>
      <c r="N90" s="56"/>
      <c r="O90" s="28"/>
      <c r="P90" s="56"/>
      <c r="Q90" s="28"/>
      <c r="R90" s="132"/>
      <c r="S90" s="213"/>
      <c r="T90" s="294"/>
      <c r="U90" s="27" t="s">
        <v>34</v>
      </c>
      <c r="V90" s="186"/>
      <c r="W90" s="56"/>
      <c r="X90" s="187">
        <v>38.515326999999999</v>
      </c>
      <c r="Y90" s="187">
        <v>41.894432000000002</v>
      </c>
      <c r="Z90" s="187">
        <v>0.99005725</v>
      </c>
      <c r="AA90" s="62">
        <v>0.99377826000000002</v>
      </c>
      <c r="AB90" s="62">
        <v>1.4796432E-2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4"/>
      <c r="AM90" s="86">
        <f t="shared" si="4"/>
        <v>1.7278909999999996</v>
      </c>
      <c r="AN90" s="121">
        <f t="shared" si="5"/>
        <v>1.2191860000000005</v>
      </c>
      <c r="AO90" s="121">
        <f t="shared" si="6"/>
        <v>2.4829000000003987E-4</v>
      </c>
      <c r="AP90" s="121">
        <f t="shared" si="7"/>
        <v>2.4343000000004444E-4</v>
      </c>
      <c r="AQ90" s="87">
        <f t="shared" si="8"/>
        <v>-4.375697999999999E-3</v>
      </c>
      <c r="AR90" s="37"/>
      <c r="AS90" s="233"/>
      <c r="AT90" s="37"/>
    </row>
    <row r="91" spans="2:52" ht="13.5" customHeight="1" x14ac:dyDescent="0.15">
      <c r="B91" s="294"/>
      <c r="C91" s="27" t="s">
        <v>36</v>
      </c>
      <c r="D91" s="186"/>
      <c r="E91" s="56"/>
      <c r="F91" s="187">
        <v>39.575045000000003</v>
      </c>
      <c r="G91" s="187">
        <v>43.699081999999997</v>
      </c>
      <c r="H91" s="187">
        <v>0.99435461000000003</v>
      </c>
      <c r="I91" s="62">
        <v>0.99636446999999995</v>
      </c>
      <c r="J91" s="62">
        <v>1.1083959000000001E-2</v>
      </c>
      <c r="K91" s="188"/>
      <c r="L91" s="258"/>
      <c r="M91" s="258"/>
      <c r="N91" s="56"/>
      <c r="O91" s="28"/>
      <c r="P91" s="56"/>
      <c r="Q91" s="28"/>
      <c r="R91" s="132"/>
      <c r="S91" s="213"/>
      <c r="T91" s="294"/>
      <c r="U91" s="27" t="s">
        <v>36</v>
      </c>
      <c r="V91" s="186"/>
      <c r="W91" s="56"/>
      <c r="X91" s="187">
        <v>42.664472000000004</v>
      </c>
      <c r="Y91" s="187">
        <v>45.731459999999998</v>
      </c>
      <c r="Z91" s="187">
        <v>0.99468966000000003</v>
      </c>
      <c r="AA91" s="62">
        <v>0.99694369999999999</v>
      </c>
      <c r="AB91" s="62">
        <v>7.0800176000000003E-3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4"/>
      <c r="AM91" s="86">
        <f t="shared" si="4"/>
        <v>3.0894270000000006</v>
      </c>
      <c r="AN91" s="121">
        <f t="shared" si="5"/>
        <v>2.0323780000000014</v>
      </c>
      <c r="AO91" s="121">
        <f t="shared" si="6"/>
        <v>3.350500000000034E-4</v>
      </c>
      <c r="AP91" s="121">
        <f t="shared" si="7"/>
        <v>5.7923000000004166E-4</v>
      </c>
      <c r="AQ91" s="87">
        <f t="shared" si="8"/>
        <v>-4.0039414000000006E-3</v>
      </c>
      <c r="AR91" s="37"/>
      <c r="AS91" s="233"/>
      <c r="AT91" s="37"/>
    </row>
    <row r="92" spans="2:52" ht="13.5" customHeight="1" thickBot="1" x14ac:dyDescent="0.2">
      <c r="B92" s="295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95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5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93" t="s">
        <v>82</v>
      </c>
      <c r="C93" s="25" t="s">
        <v>32</v>
      </c>
      <c r="D93" s="39"/>
      <c r="E93" s="55"/>
      <c r="F93" s="96">
        <v>29.001481999999999</v>
      </c>
      <c r="G93" s="96">
        <v>32.826703999999999</v>
      </c>
      <c r="H93" s="96">
        <v>0.94019308000000001</v>
      </c>
      <c r="I93" s="60">
        <v>0.96648648000000004</v>
      </c>
      <c r="J93" s="60">
        <v>7.6625219999999994E-2</v>
      </c>
      <c r="K93" s="61"/>
      <c r="L93" s="257"/>
      <c r="M93" s="257"/>
      <c r="N93" s="55"/>
      <c r="O93" s="26"/>
      <c r="P93" s="55"/>
      <c r="Q93" s="26"/>
      <c r="R93" s="131"/>
      <c r="S93" s="213"/>
      <c r="T93" s="293" t="s">
        <v>82</v>
      </c>
      <c r="U93" s="25" t="s">
        <v>32</v>
      </c>
      <c r="V93" s="39"/>
      <c r="W93" s="55"/>
      <c r="X93" s="96">
        <v>29.029419000000001</v>
      </c>
      <c r="Y93" s="96">
        <v>32.833069999999999</v>
      </c>
      <c r="Z93" s="96">
        <v>0.94062433999999995</v>
      </c>
      <c r="AA93" s="60">
        <v>0.96703030000000001</v>
      </c>
      <c r="AB93" s="60">
        <v>7.5794089999999995E-2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3" t="s">
        <v>82</v>
      </c>
      <c r="AM93" s="119">
        <f t="shared" si="4"/>
        <v>2.7937000000001433E-2</v>
      </c>
      <c r="AN93" s="95">
        <f t="shared" si="5"/>
        <v>6.3659999999998718E-3</v>
      </c>
      <c r="AO93" s="95">
        <f t="shared" si="6"/>
        <v>4.3125999999993336E-4</v>
      </c>
      <c r="AP93" s="95">
        <f t="shared" si="7"/>
        <v>5.4381999999997266E-4</v>
      </c>
      <c r="AQ93" s="120">
        <f t="shared" si="8"/>
        <v>-8.3112999999999937E-4</v>
      </c>
      <c r="AR93" s="37"/>
      <c r="AS93" s="233"/>
      <c r="AT93" s="37"/>
    </row>
    <row r="94" spans="2:52" ht="13.5" customHeight="1" x14ac:dyDescent="0.15">
      <c r="B94" s="294"/>
      <c r="C94" s="27" t="s">
        <v>33</v>
      </c>
      <c r="D94" s="186"/>
      <c r="E94" s="56"/>
      <c r="F94" s="187">
        <v>33.793317000000002</v>
      </c>
      <c r="G94" s="187">
        <v>37.214562000000001</v>
      </c>
      <c r="H94" s="187">
        <v>0.97370586000000003</v>
      </c>
      <c r="I94" s="62">
        <v>0.98394504999999999</v>
      </c>
      <c r="J94" s="62">
        <v>3.5566647E-2</v>
      </c>
      <c r="K94" s="188"/>
      <c r="L94" s="258"/>
      <c r="M94" s="258"/>
      <c r="N94" s="56"/>
      <c r="O94" s="28"/>
      <c r="P94" s="56"/>
      <c r="Q94" s="28"/>
      <c r="R94" s="132"/>
      <c r="S94" s="213"/>
      <c r="T94" s="294"/>
      <c r="U94" s="27" t="s">
        <v>33</v>
      </c>
      <c r="V94" s="186"/>
      <c r="W94" s="56"/>
      <c r="X94" s="187">
        <v>33.818334999999998</v>
      </c>
      <c r="Y94" s="187">
        <v>37.218283</v>
      </c>
      <c r="Z94" s="187">
        <v>0.97410001000000002</v>
      </c>
      <c r="AA94" s="62">
        <v>0.98430587999999997</v>
      </c>
      <c r="AB94" s="62">
        <v>3.5580605000000001E-2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4"/>
      <c r="AM94" s="86">
        <f t="shared" si="4"/>
        <v>2.5017999999995766E-2</v>
      </c>
      <c r="AN94" s="121">
        <f t="shared" si="5"/>
        <v>3.7209999999987531E-3</v>
      </c>
      <c r="AO94" s="121">
        <f t="shared" si="6"/>
        <v>3.9414999999998201E-4</v>
      </c>
      <c r="AP94" s="121">
        <f t="shared" si="7"/>
        <v>3.6082999999997867E-4</v>
      </c>
      <c r="AQ94" s="87">
        <f t="shared" si="8"/>
        <v>1.3958000000001414E-5</v>
      </c>
      <c r="AR94" s="37"/>
      <c r="AS94" s="233"/>
      <c r="AT94" s="37"/>
    </row>
    <row r="95" spans="2:52" ht="13.5" customHeight="1" x14ac:dyDescent="0.15">
      <c r="B95" s="294"/>
      <c r="C95" s="27" t="s">
        <v>34</v>
      </c>
      <c r="D95" s="186"/>
      <c r="E95" s="56"/>
      <c r="F95" s="187">
        <v>38.579943</v>
      </c>
      <c r="G95" s="187">
        <v>41.993856000000001</v>
      </c>
      <c r="H95" s="187">
        <v>0.98987824000000002</v>
      </c>
      <c r="I95" s="62">
        <v>0.99340497999999999</v>
      </c>
      <c r="J95" s="62">
        <v>1.4611213499999999E-2</v>
      </c>
      <c r="K95" s="188"/>
      <c r="L95" s="258"/>
      <c r="M95" s="258"/>
      <c r="N95" s="56"/>
      <c r="O95" s="28"/>
      <c r="P95" s="56"/>
      <c r="Q95" s="28"/>
      <c r="R95" s="132"/>
      <c r="S95" s="213"/>
      <c r="T95" s="294"/>
      <c r="U95" s="27" t="s">
        <v>34</v>
      </c>
      <c r="V95" s="186"/>
      <c r="W95" s="56"/>
      <c r="X95" s="187">
        <v>38.847326000000002</v>
      </c>
      <c r="Y95" s="187">
        <v>42.197955999999998</v>
      </c>
      <c r="Z95" s="187">
        <v>0.99009020000000003</v>
      </c>
      <c r="AA95" s="62">
        <v>0.99356372999999998</v>
      </c>
      <c r="AB95" s="62">
        <v>1.4094517000000001E-2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4"/>
      <c r="AM95" s="86">
        <f t="shared" si="4"/>
        <v>0.26738300000000237</v>
      </c>
      <c r="AN95" s="121">
        <f t="shared" si="5"/>
        <v>0.20409999999999684</v>
      </c>
      <c r="AO95" s="121">
        <f t="shared" si="6"/>
        <v>2.1196000000001103E-4</v>
      </c>
      <c r="AP95" s="121">
        <f t="shared" si="7"/>
        <v>1.5874999999998529E-4</v>
      </c>
      <c r="AQ95" s="87">
        <f t="shared" si="8"/>
        <v>-5.1669649999999852E-4</v>
      </c>
      <c r="AR95" s="37"/>
      <c r="AS95" s="233"/>
      <c r="AT95" s="37"/>
    </row>
    <row r="96" spans="2:52" ht="13.5" customHeight="1" x14ac:dyDescent="0.15">
      <c r="B96" s="294"/>
      <c r="C96" s="27" t="s">
        <v>36</v>
      </c>
      <c r="D96" s="186"/>
      <c r="E96" s="56"/>
      <c r="F96" s="187">
        <v>42.776511999999997</v>
      </c>
      <c r="G96" s="187">
        <v>45.980176</v>
      </c>
      <c r="H96" s="187">
        <v>0.99476639</v>
      </c>
      <c r="I96" s="62">
        <v>0.99686456000000001</v>
      </c>
      <c r="J96" s="62">
        <v>6.5214475999999999E-3</v>
      </c>
      <c r="K96" s="188"/>
      <c r="L96" s="258"/>
      <c r="M96" s="258"/>
      <c r="N96" s="56"/>
      <c r="O96" s="28"/>
      <c r="P96" s="56"/>
      <c r="Q96" s="28"/>
      <c r="R96" s="132"/>
      <c r="S96" s="213"/>
      <c r="T96" s="294"/>
      <c r="U96" s="27" t="s">
        <v>36</v>
      </c>
      <c r="V96" s="186"/>
      <c r="W96" s="56"/>
      <c r="X96" s="187">
        <v>43.590527999999999</v>
      </c>
      <c r="Y96" s="187">
        <v>46.611443999999999</v>
      </c>
      <c r="Z96" s="187">
        <v>0.99497910000000001</v>
      </c>
      <c r="AA96" s="62">
        <v>0.99708434000000001</v>
      </c>
      <c r="AB96" s="62">
        <v>6.1077177999999998E-3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4"/>
      <c r="AM96" s="86">
        <f t="shared" si="4"/>
        <v>0.81401600000000229</v>
      </c>
      <c r="AN96" s="121">
        <f t="shared" si="5"/>
        <v>0.63126799999999861</v>
      </c>
      <c r="AO96" s="121">
        <f t="shared" si="6"/>
        <v>2.1271000000000484E-4</v>
      </c>
      <c r="AP96" s="121">
        <f t="shared" si="7"/>
        <v>2.1978000000000275E-4</v>
      </c>
      <c r="AQ96" s="87">
        <f t="shared" si="8"/>
        <v>-4.1372980000000011E-4</v>
      </c>
      <c r="AR96" s="37"/>
      <c r="AS96" s="233"/>
      <c r="AT96" s="37"/>
    </row>
    <row r="97" spans="2:46" ht="13.5" customHeight="1" thickBot="1" x14ac:dyDescent="0.2">
      <c r="B97" s="295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95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5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93" t="s">
        <v>83</v>
      </c>
      <c r="C98" s="25" t="s">
        <v>32</v>
      </c>
      <c r="D98" s="39"/>
      <c r="E98" s="55"/>
      <c r="F98" s="96">
        <v>28.272511999999999</v>
      </c>
      <c r="G98" s="96">
        <v>32.159286000000002</v>
      </c>
      <c r="H98" s="96">
        <v>0.93909255999999997</v>
      </c>
      <c r="I98" s="60">
        <v>0.96690085000000003</v>
      </c>
      <c r="J98" s="60">
        <v>7.138245E-2</v>
      </c>
      <c r="K98" s="61"/>
      <c r="L98" s="257"/>
      <c r="M98" s="257"/>
      <c r="N98" s="55"/>
      <c r="O98" s="26"/>
      <c r="P98" s="55"/>
      <c r="Q98" s="26"/>
      <c r="R98" s="131"/>
      <c r="S98" s="213"/>
      <c r="T98" s="293" t="s">
        <v>83</v>
      </c>
      <c r="U98" s="25" t="s">
        <v>32</v>
      </c>
      <c r="V98" s="39"/>
      <c r="W98" s="55"/>
      <c r="X98" s="96">
        <v>28.426551</v>
      </c>
      <c r="Y98" s="96">
        <v>32.317627000000002</v>
      </c>
      <c r="Z98" s="96">
        <v>0.93904367</v>
      </c>
      <c r="AA98" s="60">
        <v>0.96718342999999996</v>
      </c>
      <c r="AB98" s="60">
        <v>6.8209833999999997E-2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3" t="s">
        <v>83</v>
      </c>
      <c r="AM98" s="119">
        <f t="shared" si="14"/>
        <v>0.15403900000000093</v>
      </c>
      <c r="AN98" s="95">
        <f t="shared" si="15"/>
        <v>0.15834100000000007</v>
      </c>
      <c r="AO98" s="95">
        <f t="shared" si="16"/>
        <v>-4.8889999999968126E-5</v>
      </c>
      <c r="AP98" s="95">
        <f t="shared" si="17"/>
        <v>2.8257999999992123E-4</v>
      </c>
      <c r="AQ98" s="120">
        <f t="shared" si="18"/>
        <v>-3.1726160000000031E-3</v>
      </c>
      <c r="AR98" s="37"/>
      <c r="AS98" s="233"/>
      <c r="AT98" s="37"/>
    </row>
    <row r="99" spans="2:46" ht="13.5" customHeight="1" x14ac:dyDescent="0.15">
      <c r="B99" s="294"/>
      <c r="C99" s="27" t="s">
        <v>33</v>
      </c>
      <c r="D99" s="186"/>
      <c r="E99" s="56"/>
      <c r="F99" s="187">
        <v>32.941516</v>
      </c>
      <c r="G99" s="187">
        <v>36.420447000000003</v>
      </c>
      <c r="H99" s="187">
        <v>0.97316387000000004</v>
      </c>
      <c r="I99" s="62">
        <v>0.98402358999999995</v>
      </c>
      <c r="J99" s="62">
        <v>3.5323787000000002E-2</v>
      </c>
      <c r="K99" s="188"/>
      <c r="L99" s="258"/>
      <c r="M99" s="258"/>
      <c r="N99" s="56"/>
      <c r="O99" s="28"/>
      <c r="P99" s="56"/>
      <c r="Q99" s="28"/>
      <c r="R99" s="132"/>
      <c r="S99" s="213"/>
      <c r="T99" s="294"/>
      <c r="U99" s="27" t="s">
        <v>33</v>
      </c>
      <c r="V99" s="186"/>
      <c r="W99" s="56"/>
      <c r="X99" s="187">
        <v>33.423391000000002</v>
      </c>
      <c r="Y99" s="187">
        <v>36.661889000000002</v>
      </c>
      <c r="Z99" s="187">
        <v>0.97353263000000001</v>
      </c>
      <c r="AA99" s="62">
        <v>0.98444107999999997</v>
      </c>
      <c r="AB99" s="62">
        <v>3.2003414000000001E-2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4"/>
      <c r="AM99" s="86">
        <f t="shared" si="14"/>
        <v>0.48187500000000227</v>
      </c>
      <c r="AN99" s="121">
        <f t="shared" si="15"/>
        <v>0.24144199999999927</v>
      </c>
      <c r="AO99" s="121">
        <f t="shared" si="16"/>
        <v>3.68759999999968E-4</v>
      </c>
      <c r="AP99" s="121">
        <f t="shared" si="17"/>
        <v>4.1749000000002034E-4</v>
      </c>
      <c r="AQ99" s="87">
        <f t="shared" si="18"/>
        <v>-3.3203730000000015E-3</v>
      </c>
      <c r="AR99" s="37"/>
      <c r="AS99" s="233"/>
      <c r="AT99" s="37"/>
    </row>
    <row r="100" spans="2:46" ht="13.5" customHeight="1" x14ac:dyDescent="0.15">
      <c r="B100" s="294"/>
      <c r="C100" s="27" t="s">
        <v>34</v>
      </c>
      <c r="D100" s="186"/>
      <c r="E100" s="56"/>
      <c r="F100" s="187">
        <v>37.304209</v>
      </c>
      <c r="G100" s="187">
        <v>40.959145999999997</v>
      </c>
      <c r="H100" s="187">
        <v>0.98943270999999999</v>
      </c>
      <c r="I100" s="62">
        <v>0.99319113999999997</v>
      </c>
      <c r="J100" s="62">
        <v>1.6549352999999999E-2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94"/>
      <c r="U100" s="27" t="s">
        <v>34</v>
      </c>
      <c r="V100" s="186"/>
      <c r="W100" s="56"/>
      <c r="X100" s="187">
        <v>38.563301000000003</v>
      </c>
      <c r="Y100" s="187">
        <v>41.698514000000003</v>
      </c>
      <c r="Z100" s="187">
        <v>0.98963782</v>
      </c>
      <c r="AA100" s="62">
        <v>0.99362132000000003</v>
      </c>
      <c r="AB100" s="62">
        <v>1.2260300999999999E-2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4"/>
      <c r="AM100" s="86">
        <f t="shared" si="14"/>
        <v>1.2590920000000025</v>
      </c>
      <c r="AN100" s="121">
        <f t="shared" si="15"/>
        <v>0.73936800000000602</v>
      </c>
      <c r="AO100" s="121">
        <f t="shared" si="16"/>
        <v>2.0511000000000834E-4</v>
      </c>
      <c r="AP100" s="121">
        <f t="shared" si="17"/>
        <v>4.3018000000005774E-4</v>
      </c>
      <c r="AQ100" s="87">
        <f t="shared" si="18"/>
        <v>-4.2890519999999998E-3</v>
      </c>
      <c r="AR100" s="37"/>
      <c r="AS100" s="233"/>
      <c r="AT100" s="37"/>
    </row>
    <row r="101" spans="2:46" ht="13.5" customHeight="1" x14ac:dyDescent="0.15">
      <c r="B101" s="294"/>
      <c r="C101" s="27" t="s">
        <v>36</v>
      </c>
      <c r="D101" s="186"/>
      <c r="E101" s="56"/>
      <c r="F101" s="187">
        <v>39.905439999999999</v>
      </c>
      <c r="G101" s="187">
        <v>43.747644999999999</v>
      </c>
      <c r="H101" s="187">
        <v>0.99422361999999997</v>
      </c>
      <c r="I101" s="62">
        <v>0.99617707</v>
      </c>
      <c r="J101" s="62">
        <v>8.9982410000000006E-3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94"/>
      <c r="U101" s="27" t="s">
        <v>36</v>
      </c>
      <c r="V101" s="186"/>
      <c r="W101" s="56"/>
      <c r="X101" s="187">
        <v>42.214934999999997</v>
      </c>
      <c r="Y101" s="187">
        <v>45.179906000000003</v>
      </c>
      <c r="Z101" s="187">
        <v>0.99444754000000002</v>
      </c>
      <c r="AA101" s="62">
        <v>0.99677943999999996</v>
      </c>
      <c r="AB101" s="62">
        <v>5.7752489999999997E-3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4"/>
      <c r="AM101" s="86">
        <f t="shared" si="14"/>
        <v>2.3094949999999983</v>
      </c>
      <c r="AN101" s="121">
        <f t="shared" si="15"/>
        <v>1.432261000000004</v>
      </c>
      <c r="AO101" s="121">
        <f t="shared" si="16"/>
        <v>2.2392000000004408E-4</v>
      </c>
      <c r="AP101" s="121">
        <f t="shared" si="17"/>
        <v>6.0236999999996321E-4</v>
      </c>
      <c r="AQ101" s="87">
        <f t="shared" si="18"/>
        <v>-3.2229920000000009E-3</v>
      </c>
      <c r="AR101" s="37"/>
      <c r="AS101" s="233"/>
      <c r="AT101" s="37"/>
    </row>
    <row r="102" spans="2:46" ht="13.5" customHeight="1" thickBot="1" x14ac:dyDescent="0.2">
      <c r="B102" s="295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95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5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93" t="s">
        <v>84</v>
      </c>
      <c r="C103" s="25" t="s">
        <v>32</v>
      </c>
      <c r="D103" s="39"/>
      <c r="E103" s="55"/>
      <c r="F103" s="96">
        <v>27.219017000000001</v>
      </c>
      <c r="G103" s="96">
        <v>31.137539</v>
      </c>
      <c r="H103" s="96">
        <v>0.92906034000000004</v>
      </c>
      <c r="I103" s="60">
        <v>0.96281976000000002</v>
      </c>
      <c r="J103" s="60">
        <v>7.9683124999999994E-2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93" t="s">
        <v>84</v>
      </c>
      <c r="U103" s="25" t="s">
        <v>32</v>
      </c>
      <c r="V103" s="39"/>
      <c r="W103" s="55"/>
      <c r="X103" s="96">
        <v>27.948867</v>
      </c>
      <c r="Y103" s="96">
        <v>31.903684999999999</v>
      </c>
      <c r="Z103" s="96">
        <v>0.92929223000000005</v>
      </c>
      <c r="AA103" s="60">
        <v>0.96307613999999997</v>
      </c>
      <c r="AB103" s="60">
        <v>6.7413899999999999E-2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3" t="s">
        <v>84</v>
      </c>
      <c r="AM103" s="119">
        <f t="shared" si="14"/>
        <v>0.729849999999999</v>
      </c>
      <c r="AN103" s="95">
        <f t="shared" si="15"/>
        <v>0.76614599999999911</v>
      </c>
      <c r="AO103" s="95">
        <f t="shared" si="16"/>
        <v>2.3189000000001236E-4</v>
      </c>
      <c r="AP103" s="95">
        <f t="shared" si="17"/>
        <v>2.5637999999994499E-4</v>
      </c>
      <c r="AQ103" s="120">
        <f t="shared" si="18"/>
        <v>-1.2269224999999995E-2</v>
      </c>
      <c r="AR103" s="37"/>
      <c r="AS103" s="233"/>
      <c r="AT103" s="37"/>
    </row>
    <row r="104" spans="2:46" ht="13.5" customHeight="1" x14ac:dyDescent="0.15">
      <c r="B104" s="294"/>
      <c r="C104" s="27" t="s">
        <v>33</v>
      </c>
      <c r="D104" s="186"/>
      <c r="E104" s="56"/>
      <c r="F104" s="187">
        <v>31.239398999999999</v>
      </c>
      <c r="G104" s="187">
        <v>35.109684000000001</v>
      </c>
      <c r="H104" s="187">
        <v>0.96818749999999998</v>
      </c>
      <c r="I104" s="62">
        <v>0.98165833000000002</v>
      </c>
      <c r="J104" s="62">
        <v>4.4465579999999998E-2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94"/>
      <c r="U104" s="27" t="s">
        <v>33</v>
      </c>
      <c r="V104" s="186"/>
      <c r="W104" s="56"/>
      <c r="X104" s="187">
        <v>32.973601000000002</v>
      </c>
      <c r="Y104" s="187">
        <v>36.263661999999997</v>
      </c>
      <c r="Z104" s="187">
        <v>0.96868557</v>
      </c>
      <c r="AA104" s="62">
        <v>0.98223910999999997</v>
      </c>
      <c r="AB104" s="62">
        <v>3.1827237000000001E-2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4"/>
      <c r="AM104" s="86">
        <f t="shared" si="14"/>
        <v>1.7342020000000034</v>
      </c>
      <c r="AN104" s="121">
        <f t="shared" si="15"/>
        <v>1.1539779999999951</v>
      </c>
      <c r="AO104" s="121">
        <f t="shared" si="16"/>
        <v>4.9807000000001711E-4</v>
      </c>
      <c r="AP104" s="121">
        <f t="shared" si="17"/>
        <v>5.8077999999994745E-4</v>
      </c>
      <c r="AQ104" s="87">
        <f t="shared" si="18"/>
        <v>-1.2638342999999996E-2</v>
      </c>
      <c r="AR104" s="37"/>
      <c r="AS104" s="233"/>
      <c r="AT104" s="37"/>
    </row>
    <row r="105" spans="2:46" ht="13.5" customHeight="1" x14ac:dyDescent="0.15">
      <c r="B105" s="294"/>
      <c r="C105" s="27" t="s">
        <v>34</v>
      </c>
      <c r="D105" s="186"/>
      <c r="E105" s="56"/>
      <c r="F105" s="187">
        <v>34.727707000000002</v>
      </c>
      <c r="G105" s="187">
        <v>39.022717</v>
      </c>
      <c r="H105" s="187">
        <v>0.98743079</v>
      </c>
      <c r="I105" s="62">
        <v>0.99191845999999995</v>
      </c>
      <c r="J105" s="62">
        <v>2.5589556999999999E-2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94"/>
      <c r="U105" s="27" t="s">
        <v>34</v>
      </c>
      <c r="V105" s="186"/>
      <c r="W105" s="56"/>
      <c r="X105" s="187">
        <v>38.008257</v>
      </c>
      <c r="Y105" s="187">
        <v>41.235126999999999</v>
      </c>
      <c r="Z105" s="187">
        <v>0.98794166000000005</v>
      </c>
      <c r="AA105" s="62">
        <v>0.99258997000000004</v>
      </c>
      <c r="AB105" s="62">
        <v>1.2471579E-2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4"/>
      <c r="AM105" s="86">
        <f t="shared" si="14"/>
        <v>3.2805499999999981</v>
      </c>
      <c r="AN105" s="121">
        <f t="shared" si="15"/>
        <v>2.2124099999999984</v>
      </c>
      <c r="AO105" s="121">
        <f t="shared" si="16"/>
        <v>5.1087000000005212E-4</v>
      </c>
      <c r="AP105" s="121">
        <f t="shared" si="17"/>
        <v>6.7151000000009731E-4</v>
      </c>
      <c r="AQ105" s="87">
        <f t="shared" si="18"/>
        <v>-1.3117977999999999E-2</v>
      </c>
      <c r="AR105" s="37"/>
      <c r="AS105" s="233"/>
      <c r="AT105" s="37"/>
    </row>
    <row r="106" spans="2:46" ht="13.5" customHeight="1" x14ac:dyDescent="0.15">
      <c r="B106" s="294"/>
      <c r="C106" s="27" t="s">
        <v>36</v>
      </c>
      <c r="D106" s="186"/>
      <c r="E106" s="56"/>
      <c r="F106" s="187">
        <v>36.769208999999996</v>
      </c>
      <c r="G106" s="187">
        <v>41.142302999999998</v>
      </c>
      <c r="H106" s="187">
        <v>0.99334920999999998</v>
      </c>
      <c r="I106" s="62">
        <v>0.99555143000000001</v>
      </c>
      <c r="J106" s="62">
        <v>1.5844845999999999E-2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94"/>
      <c r="U106" s="27" t="s">
        <v>36</v>
      </c>
      <c r="V106" s="186"/>
      <c r="W106" s="56"/>
      <c r="X106" s="187">
        <v>41.648784999999997</v>
      </c>
      <c r="Y106" s="187">
        <v>44.701987000000003</v>
      </c>
      <c r="Z106" s="187">
        <v>0.99390845999999999</v>
      </c>
      <c r="AA106" s="62">
        <v>0.99632423000000003</v>
      </c>
      <c r="AB106" s="62">
        <v>5.4474194000000004E-3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4"/>
      <c r="AM106" s="86">
        <f t="shared" si="14"/>
        <v>4.8795760000000001</v>
      </c>
      <c r="AN106" s="121">
        <f t="shared" si="15"/>
        <v>3.5596840000000043</v>
      </c>
      <c r="AO106" s="121">
        <f t="shared" si="16"/>
        <v>5.5925000000001113E-4</v>
      </c>
      <c r="AP106" s="121">
        <f t="shared" si="17"/>
        <v>7.7280000000001792E-4</v>
      </c>
      <c r="AQ106" s="87">
        <f t="shared" si="18"/>
        <v>-1.0397426599999999E-2</v>
      </c>
      <c r="AR106" s="37"/>
      <c r="AS106" s="233"/>
      <c r="AT106" s="37"/>
    </row>
    <row r="107" spans="2:46" ht="13.5" customHeight="1" thickBot="1" x14ac:dyDescent="0.2">
      <c r="B107" s="295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95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5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93" t="s">
        <v>85</v>
      </c>
      <c r="C108" s="25" t="s">
        <v>32</v>
      </c>
      <c r="D108" s="39"/>
      <c r="E108" s="55"/>
      <c r="F108" s="96">
        <v>27.634982999999998</v>
      </c>
      <c r="G108" s="96">
        <v>31.616582999999999</v>
      </c>
      <c r="H108" s="96">
        <v>0.92797328999999995</v>
      </c>
      <c r="I108" s="60">
        <v>0.96410879999999999</v>
      </c>
      <c r="J108" s="60">
        <v>7.5196949999999999E-2</v>
      </c>
      <c r="K108" s="61"/>
      <c r="L108" s="257"/>
      <c r="M108" s="257"/>
      <c r="N108" s="55"/>
      <c r="O108" s="26"/>
      <c r="P108" s="55"/>
      <c r="Q108" s="26"/>
      <c r="R108" s="131"/>
      <c r="S108" s="213"/>
      <c r="T108" s="293" t="s">
        <v>85</v>
      </c>
      <c r="U108" s="25" t="s">
        <v>32</v>
      </c>
      <c r="V108" s="39"/>
      <c r="W108" s="55"/>
      <c r="X108" s="96">
        <v>28.210359</v>
      </c>
      <c r="Y108" s="96">
        <v>32.367286999999997</v>
      </c>
      <c r="Z108" s="96">
        <v>0.92776449999999999</v>
      </c>
      <c r="AA108" s="60">
        <v>0.96471399999999996</v>
      </c>
      <c r="AB108" s="60">
        <v>6.6639610000000002E-2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3" t="s">
        <v>85</v>
      </c>
      <c r="AM108" s="119">
        <f t="shared" si="14"/>
        <v>0.57537600000000211</v>
      </c>
      <c r="AN108" s="95">
        <f t="shared" si="15"/>
        <v>0.75070399999999893</v>
      </c>
      <c r="AO108" s="95">
        <f t="shared" si="16"/>
        <v>-2.0878999999995873E-4</v>
      </c>
      <c r="AP108" s="95">
        <f t="shared" si="17"/>
        <v>6.0519999999997243E-4</v>
      </c>
      <c r="AQ108" s="120">
        <f t="shared" si="18"/>
        <v>-8.5573399999999966E-3</v>
      </c>
      <c r="AR108" s="37"/>
      <c r="AS108" s="233"/>
      <c r="AT108" s="37"/>
    </row>
    <row r="109" spans="2:46" ht="13.5" customHeight="1" x14ac:dyDescent="0.15">
      <c r="B109" s="294"/>
      <c r="C109" s="27" t="s">
        <v>33</v>
      </c>
      <c r="D109" s="186"/>
      <c r="E109" s="56"/>
      <c r="F109" s="187">
        <v>31.577911</v>
      </c>
      <c r="G109" s="187">
        <v>35.410705</v>
      </c>
      <c r="H109" s="187">
        <v>0.96822518000000002</v>
      </c>
      <c r="I109" s="62">
        <v>0.98188735999999999</v>
      </c>
      <c r="J109" s="62">
        <v>3.7699851999999999E-2</v>
      </c>
      <c r="K109" s="188"/>
      <c r="L109" s="258"/>
      <c r="M109" s="258"/>
      <c r="N109" s="56"/>
      <c r="O109" s="28"/>
      <c r="P109" s="56"/>
      <c r="Q109" s="28"/>
      <c r="R109" s="132"/>
      <c r="S109" s="213"/>
      <c r="T109" s="294"/>
      <c r="U109" s="27" t="s">
        <v>33</v>
      </c>
      <c r="V109" s="186"/>
      <c r="W109" s="56"/>
      <c r="X109" s="187">
        <v>32.884641000000002</v>
      </c>
      <c r="Y109" s="187">
        <v>36.484881999999999</v>
      </c>
      <c r="Z109" s="187">
        <v>0.96845597000000005</v>
      </c>
      <c r="AA109" s="62">
        <v>0.98241367000000002</v>
      </c>
      <c r="AB109" s="62">
        <v>2.9458003E-2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4"/>
      <c r="AM109" s="86">
        <f t="shared" si="14"/>
        <v>1.3067300000000017</v>
      </c>
      <c r="AN109" s="121">
        <f t="shared" si="15"/>
        <v>1.0741769999999988</v>
      </c>
      <c r="AO109" s="121">
        <f t="shared" si="16"/>
        <v>2.3079000000003624E-4</v>
      </c>
      <c r="AP109" s="121">
        <f t="shared" si="17"/>
        <v>5.2631000000002981E-4</v>
      </c>
      <c r="AQ109" s="87">
        <f t="shared" si="18"/>
        <v>-8.241848999999999E-3</v>
      </c>
      <c r="AR109" s="37"/>
      <c r="AS109" s="233"/>
      <c r="AT109" s="37"/>
    </row>
    <row r="110" spans="2:46" ht="13.5" customHeight="1" x14ac:dyDescent="0.15">
      <c r="B110" s="294"/>
      <c r="C110" s="27" t="s">
        <v>34</v>
      </c>
      <c r="D110" s="186"/>
      <c r="E110" s="56"/>
      <c r="F110" s="187">
        <v>35.586975000000002</v>
      </c>
      <c r="G110" s="187">
        <v>39.785708</v>
      </c>
      <c r="H110" s="187">
        <v>0.98782950000000003</v>
      </c>
      <c r="I110" s="62">
        <v>0.99231564999999999</v>
      </c>
      <c r="J110" s="62">
        <v>1.9365667999999999E-2</v>
      </c>
      <c r="K110" s="188"/>
      <c r="L110" s="258"/>
      <c r="M110" s="258"/>
      <c r="N110" s="56"/>
      <c r="O110" s="28"/>
      <c r="P110" s="56"/>
      <c r="Q110" s="28"/>
      <c r="R110" s="132"/>
      <c r="S110" s="213"/>
      <c r="T110" s="294"/>
      <c r="U110" s="27" t="s">
        <v>34</v>
      </c>
      <c r="V110" s="186"/>
      <c r="W110" s="56"/>
      <c r="X110" s="187">
        <v>38.364592999999999</v>
      </c>
      <c r="Y110" s="187">
        <v>41.680816999999998</v>
      </c>
      <c r="Z110" s="187">
        <v>0.98826230999999998</v>
      </c>
      <c r="AA110" s="62">
        <v>0.99289724000000001</v>
      </c>
      <c r="AB110" s="62">
        <v>1.1352356500000001E-2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4"/>
      <c r="AM110" s="86">
        <f t="shared" si="14"/>
        <v>2.7776179999999968</v>
      </c>
      <c r="AN110" s="121">
        <f t="shared" si="15"/>
        <v>1.8951089999999979</v>
      </c>
      <c r="AO110" s="121">
        <f t="shared" si="16"/>
        <v>4.3280999999995018E-4</v>
      </c>
      <c r="AP110" s="121">
        <f t="shared" si="17"/>
        <v>5.815900000000207E-4</v>
      </c>
      <c r="AQ110" s="87">
        <f t="shared" si="18"/>
        <v>-8.0133114999999984E-3</v>
      </c>
      <c r="AR110" s="37"/>
      <c r="AS110" s="233"/>
      <c r="AT110" s="37"/>
    </row>
    <row r="111" spans="2:46" ht="13.5" customHeight="1" x14ac:dyDescent="0.15">
      <c r="B111" s="294"/>
      <c r="C111" s="27" t="s">
        <v>36</v>
      </c>
      <c r="D111" s="186"/>
      <c r="E111" s="56"/>
      <c r="F111" s="187">
        <v>37.878258000000002</v>
      </c>
      <c r="G111" s="187">
        <v>42.240096999999999</v>
      </c>
      <c r="H111" s="187">
        <v>0.99375603000000001</v>
      </c>
      <c r="I111" s="62">
        <v>0.99571100000000001</v>
      </c>
      <c r="J111" s="62">
        <v>1.2087036000000001E-2</v>
      </c>
      <c r="K111" s="188"/>
      <c r="L111" s="258"/>
      <c r="M111" s="258"/>
      <c r="N111" s="56"/>
      <c r="O111" s="28"/>
      <c r="P111" s="56"/>
      <c r="Q111" s="28"/>
      <c r="R111" s="132"/>
      <c r="S111" s="213"/>
      <c r="T111" s="294"/>
      <c r="U111" s="27" t="s">
        <v>36</v>
      </c>
      <c r="V111" s="186"/>
      <c r="W111" s="56"/>
      <c r="X111" s="187">
        <v>42.470072000000002</v>
      </c>
      <c r="Y111" s="187">
        <v>45.579031000000001</v>
      </c>
      <c r="Z111" s="187">
        <v>0.99426093000000004</v>
      </c>
      <c r="AA111" s="62">
        <v>0.99646332000000004</v>
      </c>
      <c r="AB111" s="62">
        <v>5.2520446000000002E-3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4"/>
      <c r="AM111" s="86">
        <f t="shared" si="14"/>
        <v>4.5918139999999994</v>
      </c>
      <c r="AN111" s="121">
        <f t="shared" si="15"/>
        <v>3.3389340000000018</v>
      </c>
      <c r="AO111" s="121">
        <f t="shared" si="16"/>
        <v>5.0490000000003032E-4</v>
      </c>
      <c r="AP111" s="121">
        <f t="shared" si="17"/>
        <v>7.5232000000002852E-4</v>
      </c>
      <c r="AQ111" s="87">
        <f t="shared" si="18"/>
        <v>-6.8349914000000005E-3</v>
      </c>
      <c r="AR111" s="37"/>
      <c r="AS111" s="233"/>
      <c r="AT111" s="37"/>
    </row>
    <row r="112" spans="2:46" ht="13.5" customHeight="1" thickBot="1" x14ac:dyDescent="0.2">
      <c r="B112" s="295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95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5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93" t="s">
        <v>86</v>
      </c>
      <c r="C113" s="25" t="s">
        <v>32</v>
      </c>
      <c r="D113" s="39"/>
      <c r="E113" s="55"/>
      <c r="F113" s="96">
        <v>26.668046</v>
      </c>
      <c r="G113" s="96">
        <v>30.762591</v>
      </c>
      <c r="H113" s="96">
        <v>0.91664725999999996</v>
      </c>
      <c r="I113" s="60">
        <v>0.95249041000000001</v>
      </c>
      <c r="J113" s="60">
        <v>7.4049555000000003E-2</v>
      </c>
      <c r="K113" s="61"/>
      <c r="L113" s="257"/>
      <c r="M113" s="257"/>
      <c r="N113" s="55"/>
      <c r="O113" s="26"/>
      <c r="P113" s="55"/>
      <c r="Q113" s="26"/>
      <c r="R113" s="131"/>
      <c r="S113" s="213"/>
      <c r="T113" s="293" t="s">
        <v>86</v>
      </c>
      <c r="U113" s="25" t="s">
        <v>32</v>
      </c>
      <c r="V113" s="39"/>
      <c r="W113" s="55"/>
      <c r="X113" s="96">
        <v>27.046921999999999</v>
      </c>
      <c r="Y113" s="96">
        <v>31.042909000000002</v>
      </c>
      <c r="Z113" s="96">
        <v>0.91711825000000002</v>
      </c>
      <c r="AA113" s="60">
        <v>0.95288720999999998</v>
      </c>
      <c r="AB113" s="60">
        <v>7.1738555999999995E-2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3" t="s">
        <v>86</v>
      </c>
      <c r="AM113" s="119">
        <f t="shared" si="14"/>
        <v>0.37887599999999821</v>
      </c>
      <c r="AN113" s="95">
        <f t="shared" si="15"/>
        <v>0.28031800000000118</v>
      </c>
      <c r="AO113" s="95">
        <f t="shared" si="16"/>
        <v>4.7099000000005997E-4</v>
      </c>
      <c r="AP113" s="95">
        <f t="shared" si="17"/>
        <v>3.9679999999997495E-4</v>
      </c>
      <c r="AQ113" s="120">
        <f t="shared" si="18"/>
        <v>-2.310999000000008E-3</v>
      </c>
      <c r="AR113" s="37"/>
      <c r="AS113" s="233"/>
      <c r="AT113" s="37"/>
    </row>
    <row r="114" spans="2:46" ht="13.5" customHeight="1" x14ac:dyDescent="0.15">
      <c r="B114" s="294"/>
      <c r="C114" s="27" t="s">
        <v>33</v>
      </c>
      <c r="D114" s="186"/>
      <c r="E114" s="56"/>
      <c r="F114" s="187">
        <v>31.130870999999999</v>
      </c>
      <c r="G114" s="187">
        <v>34.845519000000003</v>
      </c>
      <c r="H114" s="187">
        <v>0.95896742000000001</v>
      </c>
      <c r="I114" s="62">
        <v>0.97581163999999998</v>
      </c>
      <c r="J114" s="62">
        <v>3.8444903000000002E-2</v>
      </c>
      <c r="K114" s="188"/>
      <c r="L114" s="258"/>
      <c r="M114" s="258"/>
      <c r="N114" s="56"/>
      <c r="O114" s="28"/>
      <c r="P114" s="56"/>
      <c r="Q114" s="28"/>
      <c r="R114" s="132"/>
      <c r="S114" s="213"/>
      <c r="T114" s="294"/>
      <c r="U114" s="27" t="s">
        <v>33</v>
      </c>
      <c r="V114" s="186"/>
      <c r="W114" s="56"/>
      <c r="X114" s="187">
        <v>31.835923999999999</v>
      </c>
      <c r="Y114" s="187">
        <v>35.287008999999998</v>
      </c>
      <c r="Z114" s="187">
        <v>0.95962479000000001</v>
      </c>
      <c r="AA114" s="62">
        <v>0.97619487999999999</v>
      </c>
      <c r="AB114" s="62">
        <v>3.5901040000000002E-2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4"/>
      <c r="AM114" s="86">
        <f t="shared" si="14"/>
        <v>0.70505299999999949</v>
      </c>
      <c r="AN114" s="121">
        <f t="shared" si="15"/>
        <v>0.44148999999999461</v>
      </c>
      <c r="AO114" s="121">
        <f t="shared" si="16"/>
        <v>6.5736999999999046E-4</v>
      </c>
      <c r="AP114" s="121">
        <f t="shared" si="17"/>
        <v>3.8324000000000691E-4</v>
      </c>
      <c r="AQ114" s="87">
        <f t="shared" si="18"/>
        <v>-2.5438630000000004E-3</v>
      </c>
      <c r="AR114" s="37"/>
      <c r="AS114" s="233"/>
      <c r="AT114" s="37"/>
    </row>
    <row r="115" spans="2:46" ht="13.5" customHeight="1" x14ac:dyDescent="0.15">
      <c r="B115" s="294"/>
      <c r="C115" s="27" t="s">
        <v>34</v>
      </c>
      <c r="D115" s="186"/>
      <c r="E115" s="56"/>
      <c r="F115" s="187">
        <v>35.465874999999997</v>
      </c>
      <c r="G115" s="187">
        <v>39.410400000000003</v>
      </c>
      <c r="H115" s="187">
        <v>0.98413976000000003</v>
      </c>
      <c r="I115" s="62">
        <v>0.99000452000000005</v>
      </c>
      <c r="J115" s="62">
        <v>1.812132E-2</v>
      </c>
      <c r="K115" s="188"/>
      <c r="L115" s="258"/>
      <c r="M115" s="258"/>
      <c r="N115" s="56"/>
      <c r="O115" s="28"/>
      <c r="P115" s="56"/>
      <c r="Q115" s="28"/>
      <c r="R115" s="132"/>
      <c r="S115" s="213"/>
      <c r="T115" s="294"/>
      <c r="U115" s="27" t="s">
        <v>34</v>
      </c>
      <c r="V115" s="186"/>
      <c r="W115" s="56"/>
      <c r="X115" s="187">
        <v>37.188594000000002</v>
      </c>
      <c r="Y115" s="187">
        <v>40.565947999999999</v>
      </c>
      <c r="Z115" s="187">
        <v>0.98466284000000004</v>
      </c>
      <c r="AA115" s="62">
        <v>0.99030748999999996</v>
      </c>
      <c r="AB115" s="62">
        <v>1.4815109E-2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4"/>
      <c r="AM115" s="86">
        <f t="shared" si="14"/>
        <v>1.722719000000005</v>
      </c>
      <c r="AN115" s="121">
        <f t="shared" si="15"/>
        <v>1.155547999999996</v>
      </c>
      <c r="AO115" s="121">
        <f t="shared" si="16"/>
        <v>5.2308000000000909E-4</v>
      </c>
      <c r="AP115" s="121">
        <f t="shared" si="17"/>
        <v>3.0296999999990248E-4</v>
      </c>
      <c r="AQ115" s="87">
        <f t="shared" si="18"/>
        <v>-3.3062109999999999E-3</v>
      </c>
      <c r="AR115" s="37"/>
      <c r="AS115" s="233"/>
      <c r="AT115" s="37"/>
    </row>
    <row r="116" spans="2:46" ht="13.5" customHeight="1" x14ac:dyDescent="0.15">
      <c r="B116" s="294"/>
      <c r="C116" s="27" t="s">
        <v>36</v>
      </c>
      <c r="D116" s="186"/>
      <c r="E116" s="56"/>
      <c r="F116" s="187">
        <v>38.215800000000002</v>
      </c>
      <c r="G116" s="187">
        <v>42.382660999999999</v>
      </c>
      <c r="H116" s="187">
        <v>0.99247695999999996</v>
      </c>
      <c r="I116" s="62">
        <v>0.99495960999999999</v>
      </c>
      <c r="J116" s="62">
        <v>9.6101229999999999E-3</v>
      </c>
      <c r="K116" s="188"/>
      <c r="L116" s="258"/>
      <c r="M116" s="258"/>
      <c r="N116" s="56"/>
      <c r="O116" s="28"/>
      <c r="P116" s="56"/>
      <c r="Q116" s="28"/>
      <c r="R116" s="132"/>
      <c r="S116" s="213"/>
      <c r="T116" s="294"/>
      <c r="U116" s="27" t="s">
        <v>36</v>
      </c>
      <c r="V116" s="186"/>
      <c r="W116" s="56"/>
      <c r="X116" s="187">
        <v>41.665543</v>
      </c>
      <c r="Y116" s="187">
        <v>44.820185000000002</v>
      </c>
      <c r="Z116" s="187">
        <v>0.99300557</v>
      </c>
      <c r="AA116" s="62">
        <v>0.99565851999999999</v>
      </c>
      <c r="AB116" s="62">
        <v>6.1165159999999998E-3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4"/>
      <c r="AM116" s="86">
        <f t="shared" si="14"/>
        <v>3.449742999999998</v>
      </c>
      <c r="AN116" s="121">
        <f t="shared" si="15"/>
        <v>2.4375240000000034</v>
      </c>
      <c r="AO116" s="121">
        <f t="shared" si="16"/>
        <v>5.2861000000004044E-4</v>
      </c>
      <c r="AP116" s="121">
        <f t="shared" si="17"/>
        <v>6.9890999999999703E-4</v>
      </c>
      <c r="AQ116" s="87">
        <f t="shared" si="18"/>
        <v>-3.4936070000000001E-3</v>
      </c>
      <c r="AR116" s="37"/>
      <c r="AS116" s="233"/>
      <c r="AT116" s="37"/>
    </row>
    <row r="117" spans="2:46" ht="13.5" customHeight="1" thickBot="1" x14ac:dyDescent="0.2">
      <c r="B117" s="295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95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5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93" t="s">
        <v>87</v>
      </c>
      <c r="C118" s="25" t="s">
        <v>32</v>
      </c>
      <c r="D118" s="39"/>
      <c r="E118" s="55"/>
      <c r="F118" s="96">
        <v>27.871503000000001</v>
      </c>
      <c r="G118" s="96">
        <v>32.028606000000003</v>
      </c>
      <c r="H118" s="96">
        <v>0.93784813</v>
      </c>
      <c r="I118" s="60">
        <v>0.96502113</v>
      </c>
      <c r="J118" s="60">
        <v>8.1608324999999995E-2</v>
      </c>
      <c r="K118" s="61"/>
      <c r="L118" s="257"/>
      <c r="M118" s="257"/>
      <c r="N118" s="55"/>
      <c r="O118" s="26"/>
      <c r="P118" s="55"/>
      <c r="Q118" s="26"/>
      <c r="R118" s="131"/>
      <c r="S118" s="213"/>
      <c r="T118" s="293" t="s">
        <v>87</v>
      </c>
      <c r="U118" s="25" t="s">
        <v>32</v>
      </c>
      <c r="V118" s="39"/>
      <c r="W118" s="55"/>
      <c r="X118" s="96">
        <v>28.132511000000001</v>
      </c>
      <c r="Y118" s="96">
        <v>32.538449</v>
      </c>
      <c r="Z118" s="96">
        <v>0.93786354999999999</v>
      </c>
      <c r="AA118" s="60">
        <v>0.96468045999999996</v>
      </c>
      <c r="AB118" s="60">
        <v>7.6618690000000003E-2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3" t="s">
        <v>87</v>
      </c>
      <c r="AM118" s="119">
        <f t="shared" si="14"/>
        <v>0.26100800000000035</v>
      </c>
      <c r="AN118" s="95">
        <f t="shared" si="15"/>
        <v>0.50984299999999649</v>
      </c>
      <c r="AO118" s="95">
        <f t="shared" si="16"/>
        <v>1.5419999999988221E-5</v>
      </c>
      <c r="AP118" s="95">
        <f t="shared" si="17"/>
        <v>-3.4067000000004288E-4</v>
      </c>
      <c r="AQ118" s="120">
        <f t="shared" si="18"/>
        <v>-4.9896349999999923E-3</v>
      </c>
      <c r="AR118" s="37"/>
      <c r="AS118" s="233"/>
      <c r="AT118" s="37"/>
    </row>
    <row r="119" spans="2:46" ht="13.5" customHeight="1" x14ac:dyDescent="0.15">
      <c r="B119" s="294"/>
      <c r="C119" s="27" t="s">
        <v>33</v>
      </c>
      <c r="D119" s="186"/>
      <c r="E119" s="56"/>
      <c r="F119" s="187">
        <v>32.285034000000003</v>
      </c>
      <c r="G119" s="187">
        <v>36.082895000000001</v>
      </c>
      <c r="H119" s="187">
        <v>0.97333972999999996</v>
      </c>
      <c r="I119" s="62">
        <v>0.98385564000000003</v>
      </c>
      <c r="J119" s="62">
        <v>4.0423602000000003E-2</v>
      </c>
      <c r="K119" s="188"/>
      <c r="L119" s="258"/>
      <c r="M119" s="258"/>
      <c r="N119" s="56"/>
      <c r="O119" s="28"/>
      <c r="P119" s="56"/>
      <c r="Q119" s="28"/>
      <c r="R119" s="132"/>
      <c r="S119" s="213"/>
      <c r="T119" s="294"/>
      <c r="U119" s="27" t="s">
        <v>33</v>
      </c>
      <c r="V119" s="186"/>
      <c r="W119" s="56"/>
      <c r="X119" s="187">
        <v>33.116669000000002</v>
      </c>
      <c r="Y119" s="187">
        <v>36.806322999999999</v>
      </c>
      <c r="Z119" s="187">
        <v>0.97366220000000003</v>
      </c>
      <c r="AA119" s="62">
        <v>0.98412787999999995</v>
      </c>
      <c r="AB119" s="62">
        <v>3.6416136000000002E-2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4"/>
      <c r="AM119" s="86">
        <f t="shared" si="14"/>
        <v>0.83163499999999857</v>
      </c>
      <c r="AN119" s="121">
        <f t="shared" si="15"/>
        <v>0.72342799999999841</v>
      </c>
      <c r="AO119" s="121">
        <f t="shared" si="16"/>
        <v>3.2247000000007464E-4</v>
      </c>
      <c r="AP119" s="121">
        <f t="shared" si="17"/>
        <v>2.7223999999992365E-4</v>
      </c>
      <c r="AQ119" s="87">
        <f t="shared" si="18"/>
        <v>-4.0074660000000012E-3</v>
      </c>
      <c r="AR119" s="37"/>
      <c r="AS119" s="233"/>
      <c r="AT119" s="37"/>
    </row>
    <row r="120" spans="2:46" ht="13.5" customHeight="1" x14ac:dyDescent="0.15">
      <c r="B120" s="294"/>
      <c r="C120" s="27" t="s">
        <v>34</v>
      </c>
      <c r="D120" s="186"/>
      <c r="E120" s="56"/>
      <c r="F120" s="187">
        <v>36.741233999999999</v>
      </c>
      <c r="G120" s="187">
        <v>40.631118999999998</v>
      </c>
      <c r="H120" s="187">
        <v>0.98981470000000005</v>
      </c>
      <c r="I120" s="62">
        <v>0.99344208000000001</v>
      </c>
      <c r="J120" s="62">
        <v>1.8483622000000002E-2</v>
      </c>
      <c r="K120" s="188"/>
      <c r="L120" s="258"/>
      <c r="M120" s="258"/>
      <c r="N120" s="56"/>
      <c r="O120" s="28"/>
      <c r="P120" s="56"/>
      <c r="Q120" s="28"/>
      <c r="R120" s="132"/>
      <c r="S120" s="213"/>
      <c r="T120" s="294"/>
      <c r="U120" s="27" t="s">
        <v>34</v>
      </c>
      <c r="V120" s="186"/>
      <c r="W120" s="56"/>
      <c r="X120" s="187">
        <v>38.396681000000001</v>
      </c>
      <c r="Y120" s="187">
        <v>41.805388000000001</v>
      </c>
      <c r="Z120" s="187">
        <v>0.99008512999999998</v>
      </c>
      <c r="AA120" s="62">
        <v>0.99370433000000002</v>
      </c>
      <c r="AB120" s="62">
        <v>1.4285951E-2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4"/>
      <c r="AM120" s="86">
        <f t="shared" si="14"/>
        <v>1.6554470000000023</v>
      </c>
      <c r="AN120" s="121">
        <f t="shared" si="15"/>
        <v>1.1742690000000024</v>
      </c>
      <c r="AO120" s="121">
        <f t="shared" si="16"/>
        <v>2.7042999999993267E-4</v>
      </c>
      <c r="AP120" s="121">
        <f t="shared" si="17"/>
        <v>2.6225000000001941E-4</v>
      </c>
      <c r="AQ120" s="87">
        <f t="shared" si="18"/>
        <v>-4.1976710000000018E-3</v>
      </c>
      <c r="AR120" s="37"/>
      <c r="AS120" s="233"/>
      <c r="AT120" s="37"/>
    </row>
    <row r="121" spans="2:46" ht="13.5" customHeight="1" x14ac:dyDescent="0.15">
      <c r="B121" s="294"/>
      <c r="C121" s="27" t="s">
        <v>36</v>
      </c>
      <c r="D121" s="186"/>
      <c r="E121" s="56"/>
      <c r="F121" s="187">
        <v>39.186357999999998</v>
      </c>
      <c r="G121" s="187">
        <v>43.346876999999999</v>
      </c>
      <c r="H121" s="187">
        <v>0.99446599000000002</v>
      </c>
      <c r="I121" s="62">
        <v>0.99643082999999999</v>
      </c>
      <c r="J121" s="62">
        <v>1.1271995999999999E-2</v>
      </c>
      <c r="K121" s="188"/>
      <c r="L121" s="258"/>
      <c r="M121" s="258"/>
      <c r="N121" s="56"/>
      <c r="O121" s="28"/>
      <c r="P121" s="56"/>
      <c r="Q121" s="28"/>
      <c r="R121" s="132"/>
      <c r="S121" s="213"/>
      <c r="T121" s="294"/>
      <c r="U121" s="27" t="s">
        <v>36</v>
      </c>
      <c r="V121" s="186"/>
      <c r="W121" s="56"/>
      <c r="X121" s="187">
        <v>42.509757999999998</v>
      </c>
      <c r="Y121" s="187">
        <v>45.634169</v>
      </c>
      <c r="Z121" s="187">
        <v>0.99482355</v>
      </c>
      <c r="AA121" s="62">
        <v>0.99691085000000002</v>
      </c>
      <c r="AB121" s="62">
        <v>6.6598025E-3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4"/>
      <c r="AM121" s="86">
        <f t="shared" si="14"/>
        <v>3.3233999999999995</v>
      </c>
      <c r="AN121" s="121">
        <f t="shared" si="15"/>
        <v>2.2872920000000008</v>
      </c>
      <c r="AO121" s="121">
        <f t="shared" si="16"/>
        <v>3.5755999999997901E-4</v>
      </c>
      <c r="AP121" s="121">
        <f t="shared" si="17"/>
        <v>4.8002000000002543E-4</v>
      </c>
      <c r="AQ121" s="87">
        <f t="shared" si="18"/>
        <v>-4.6121934999999994E-3</v>
      </c>
      <c r="AR121" s="37"/>
      <c r="AS121" s="233"/>
      <c r="AT121" s="37"/>
    </row>
    <row r="122" spans="2:46" ht="13.5" customHeight="1" thickBot="1" x14ac:dyDescent="0.2">
      <c r="B122" s="295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95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5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93" t="s">
        <v>88</v>
      </c>
      <c r="C123" s="25" t="s">
        <v>32</v>
      </c>
      <c r="D123" s="39"/>
      <c r="E123" s="55"/>
      <c r="F123" s="96">
        <v>27.986867</v>
      </c>
      <c r="G123" s="96">
        <v>32.078310999999999</v>
      </c>
      <c r="H123" s="96">
        <v>0.93515406999999995</v>
      </c>
      <c r="I123" s="60">
        <v>0.96771300000000005</v>
      </c>
      <c r="J123" s="60">
        <v>8.3635619999999994E-2</v>
      </c>
      <c r="K123" s="61"/>
      <c r="L123" s="257"/>
      <c r="M123" s="257"/>
      <c r="N123" s="55"/>
      <c r="O123" s="26"/>
      <c r="P123" s="55"/>
      <c r="Q123" s="26"/>
      <c r="R123" s="131"/>
      <c r="S123" s="213"/>
      <c r="T123" s="293" t="s">
        <v>88</v>
      </c>
      <c r="U123" s="25" t="s">
        <v>32</v>
      </c>
      <c r="V123" s="39"/>
      <c r="W123" s="55"/>
      <c r="X123" s="96">
        <v>28.290824000000001</v>
      </c>
      <c r="Y123" s="96">
        <v>32.743735999999998</v>
      </c>
      <c r="Z123" s="96">
        <v>0.93518864000000002</v>
      </c>
      <c r="AA123" s="60">
        <v>0.96812633999999997</v>
      </c>
      <c r="AB123" s="60">
        <v>6.9766339999999996E-2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3" t="s">
        <v>88</v>
      </c>
      <c r="AM123" s="119">
        <f t="shared" si="14"/>
        <v>0.30395700000000048</v>
      </c>
      <c r="AN123" s="95">
        <f t="shared" si="15"/>
        <v>0.66542499999999905</v>
      </c>
      <c r="AO123" s="95">
        <f t="shared" si="16"/>
        <v>3.4570000000067047E-5</v>
      </c>
      <c r="AP123" s="95">
        <f t="shared" si="17"/>
        <v>4.1333999999992876E-4</v>
      </c>
      <c r="AQ123" s="120">
        <f t="shared" si="18"/>
        <v>-1.3869279999999998E-2</v>
      </c>
      <c r="AR123" s="37"/>
      <c r="AS123" s="233"/>
      <c r="AT123" s="37"/>
    </row>
    <row r="124" spans="2:46" ht="13.5" customHeight="1" x14ac:dyDescent="0.15">
      <c r="B124" s="294"/>
      <c r="C124" s="27" t="s">
        <v>33</v>
      </c>
      <c r="D124" s="186"/>
      <c r="E124" s="56"/>
      <c r="F124" s="187">
        <v>32.150286999999999</v>
      </c>
      <c r="G124" s="187">
        <v>35.926735999999998</v>
      </c>
      <c r="H124" s="187">
        <v>0.97274265000000004</v>
      </c>
      <c r="I124" s="62">
        <v>0.98495882999999995</v>
      </c>
      <c r="J124" s="62">
        <v>3.8919444999999997E-2</v>
      </c>
      <c r="K124" s="188"/>
      <c r="L124" s="258"/>
      <c r="M124" s="258"/>
      <c r="N124" s="56"/>
      <c r="O124" s="28"/>
      <c r="P124" s="56"/>
      <c r="Q124" s="28"/>
      <c r="R124" s="132"/>
      <c r="S124" s="213"/>
      <c r="T124" s="294"/>
      <c r="U124" s="27" t="s">
        <v>33</v>
      </c>
      <c r="V124" s="186"/>
      <c r="W124" s="56"/>
      <c r="X124" s="187">
        <v>33.137810000000002</v>
      </c>
      <c r="Y124" s="187">
        <v>36.871293000000001</v>
      </c>
      <c r="Z124" s="187">
        <v>0.97298488000000005</v>
      </c>
      <c r="AA124" s="62">
        <v>0.98504239999999998</v>
      </c>
      <c r="AB124" s="62">
        <v>2.9050467999999999E-2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4"/>
      <c r="AM124" s="86">
        <f t="shared" si="14"/>
        <v>0.98752300000000304</v>
      </c>
      <c r="AN124" s="121">
        <f t="shared" si="15"/>
        <v>0.9445570000000032</v>
      </c>
      <c r="AO124" s="121">
        <f t="shared" si="16"/>
        <v>2.4223000000000994E-4</v>
      </c>
      <c r="AP124" s="121">
        <f t="shared" si="17"/>
        <v>8.3570000000032785E-5</v>
      </c>
      <c r="AQ124" s="87">
        <f t="shared" si="18"/>
        <v>-9.8689769999999975E-3</v>
      </c>
      <c r="AR124" s="37"/>
      <c r="AS124" s="233"/>
      <c r="AT124" s="37"/>
    </row>
    <row r="125" spans="2:46" ht="13.5" customHeight="1" x14ac:dyDescent="0.15">
      <c r="B125" s="294"/>
      <c r="C125" s="27" t="s">
        <v>34</v>
      </c>
      <c r="D125" s="186"/>
      <c r="E125" s="56"/>
      <c r="F125" s="187">
        <v>36.350766</v>
      </c>
      <c r="G125" s="187">
        <v>40.304667999999999</v>
      </c>
      <c r="H125" s="187">
        <v>0.98911269000000002</v>
      </c>
      <c r="I125" s="62">
        <v>0.99337511999999994</v>
      </c>
      <c r="J125" s="62">
        <v>1.9176029000000001E-2</v>
      </c>
      <c r="K125" s="188"/>
      <c r="L125" s="258"/>
      <c r="M125" s="258"/>
      <c r="N125" s="56"/>
      <c r="O125" s="28"/>
      <c r="P125" s="56"/>
      <c r="Q125" s="28"/>
      <c r="R125" s="132"/>
      <c r="S125" s="213"/>
      <c r="T125" s="294"/>
      <c r="U125" s="27" t="s">
        <v>34</v>
      </c>
      <c r="V125" s="186"/>
      <c r="W125" s="56"/>
      <c r="X125" s="187">
        <v>38.626331999999998</v>
      </c>
      <c r="Y125" s="187">
        <v>41.874934000000003</v>
      </c>
      <c r="Z125" s="187">
        <v>0.98948928999999997</v>
      </c>
      <c r="AA125" s="62">
        <v>0.99380036000000005</v>
      </c>
      <c r="AB125" s="62">
        <v>1.1061142E-2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4"/>
      <c r="AM125" s="86">
        <f t="shared" si="14"/>
        <v>2.2755659999999978</v>
      </c>
      <c r="AN125" s="121">
        <f t="shared" si="15"/>
        <v>1.5702660000000037</v>
      </c>
      <c r="AO125" s="121">
        <f t="shared" si="16"/>
        <v>3.765999999999492E-4</v>
      </c>
      <c r="AP125" s="121">
        <f t="shared" si="17"/>
        <v>4.2524000000010442E-4</v>
      </c>
      <c r="AQ125" s="87">
        <f t="shared" si="18"/>
        <v>-8.1148870000000012E-3</v>
      </c>
      <c r="AR125" s="37"/>
      <c r="AS125" s="233"/>
      <c r="AT125" s="37"/>
    </row>
    <row r="126" spans="2:46" ht="13.5" customHeight="1" x14ac:dyDescent="0.15">
      <c r="B126" s="294"/>
      <c r="C126" s="27" t="s">
        <v>36</v>
      </c>
      <c r="D126" s="186"/>
      <c r="E126" s="56"/>
      <c r="F126" s="187">
        <v>38.550550000000001</v>
      </c>
      <c r="G126" s="187">
        <v>42.697291</v>
      </c>
      <c r="H126" s="187">
        <v>0.99385593000000005</v>
      </c>
      <c r="I126" s="62">
        <v>0.99615052000000004</v>
      </c>
      <c r="J126" s="62">
        <v>1.0913631E-2</v>
      </c>
      <c r="K126" s="188"/>
      <c r="L126" s="258"/>
      <c r="M126" s="258"/>
      <c r="N126" s="56"/>
      <c r="O126" s="28"/>
      <c r="P126" s="56"/>
      <c r="Q126" s="28"/>
      <c r="R126" s="132"/>
      <c r="S126" s="213"/>
      <c r="T126" s="294"/>
      <c r="U126" s="27" t="s">
        <v>36</v>
      </c>
      <c r="V126" s="186"/>
      <c r="W126" s="56"/>
      <c r="X126" s="187">
        <v>42.309856000000003</v>
      </c>
      <c r="Y126" s="187">
        <v>45.352100999999998</v>
      </c>
      <c r="Z126" s="187">
        <v>0.99427414000000003</v>
      </c>
      <c r="AA126" s="62">
        <v>0.99675749999999996</v>
      </c>
      <c r="AB126" s="62">
        <v>5.1898780000000002E-3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4"/>
      <c r="AM126" s="86">
        <f t="shared" si="14"/>
        <v>3.7593060000000023</v>
      </c>
      <c r="AN126" s="121">
        <f t="shared" si="15"/>
        <v>2.6548099999999977</v>
      </c>
      <c r="AO126" s="121">
        <f t="shared" si="16"/>
        <v>4.1820999999997444E-4</v>
      </c>
      <c r="AP126" s="121">
        <f t="shared" si="17"/>
        <v>6.0697999999992369E-4</v>
      </c>
      <c r="AQ126" s="87">
        <f t="shared" si="18"/>
        <v>-5.7237529999999998E-3</v>
      </c>
      <c r="AR126" s="37"/>
      <c r="AS126" s="233"/>
      <c r="AT126" s="37"/>
    </row>
    <row r="127" spans="2:46" ht="13.5" customHeight="1" thickBot="1" x14ac:dyDescent="0.2">
      <c r="B127" s="295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95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5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93" t="s">
        <v>89</v>
      </c>
      <c r="C128" s="25" t="s">
        <v>32</v>
      </c>
      <c r="D128" s="39"/>
      <c r="E128" s="55"/>
      <c r="F128" s="96">
        <v>28.024414</v>
      </c>
      <c r="G128" s="96">
        <v>31.908144</v>
      </c>
      <c r="H128" s="96">
        <v>0.92903068</v>
      </c>
      <c r="I128" s="60">
        <v>0.96556947999999998</v>
      </c>
      <c r="J128" s="60">
        <v>7.7828369999999994E-2</v>
      </c>
      <c r="K128" s="61"/>
      <c r="L128" s="257"/>
      <c r="M128" s="257"/>
      <c r="N128" s="55"/>
      <c r="O128" s="26"/>
      <c r="P128" s="55"/>
      <c r="Q128" s="26"/>
      <c r="R128" s="131"/>
      <c r="S128" s="213"/>
      <c r="T128" s="293" t="s">
        <v>89</v>
      </c>
      <c r="U128" s="25" t="s">
        <v>32</v>
      </c>
      <c r="V128" s="39"/>
      <c r="W128" s="55"/>
      <c r="X128" s="96">
        <v>28.496224999999999</v>
      </c>
      <c r="Y128" s="96">
        <v>32.501925999999997</v>
      </c>
      <c r="Z128" s="96">
        <v>0.92896076999999999</v>
      </c>
      <c r="AA128" s="60">
        <v>0.96607774999999996</v>
      </c>
      <c r="AB128" s="60">
        <v>7.2061840000000002E-2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3" t="s">
        <v>89</v>
      </c>
      <c r="AM128" s="119">
        <f t="shared" si="14"/>
        <v>0.47181099999999887</v>
      </c>
      <c r="AN128" s="95">
        <f t="shared" si="15"/>
        <v>0.59378199999999737</v>
      </c>
      <c r="AO128" s="95">
        <f t="shared" si="16"/>
        <v>-6.9910000000006356E-5</v>
      </c>
      <c r="AP128" s="95">
        <f t="shared" si="17"/>
        <v>5.0826999999997735E-4</v>
      </c>
      <c r="AQ128" s="120">
        <f t="shared" si="18"/>
        <v>-5.7665299999999919E-3</v>
      </c>
      <c r="AR128" s="37"/>
      <c r="AS128" s="233"/>
      <c r="AT128" s="37"/>
    </row>
    <row r="129" spans="2:46" ht="13.5" customHeight="1" x14ac:dyDescent="0.15">
      <c r="B129" s="294"/>
      <c r="C129" s="27" t="s">
        <v>33</v>
      </c>
      <c r="D129" s="186"/>
      <c r="E129" s="56"/>
      <c r="F129" s="187">
        <v>32.089956999999998</v>
      </c>
      <c r="G129" s="187">
        <v>35.897723999999997</v>
      </c>
      <c r="H129" s="187">
        <v>0.96988114000000003</v>
      </c>
      <c r="I129" s="62">
        <v>0.98313413999999999</v>
      </c>
      <c r="J129" s="62">
        <v>3.7735446999999998E-2</v>
      </c>
      <c r="K129" s="188"/>
      <c r="L129" s="258"/>
      <c r="M129" s="258"/>
      <c r="N129" s="56"/>
      <c r="O129" s="28"/>
      <c r="P129" s="56"/>
      <c r="Q129" s="28"/>
      <c r="R129" s="132"/>
      <c r="S129" s="213"/>
      <c r="T129" s="294"/>
      <c r="U129" s="27" t="s">
        <v>33</v>
      </c>
      <c r="V129" s="186"/>
      <c r="W129" s="56"/>
      <c r="X129" s="187">
        <v>33.294251000000003</v>
      </c>
      <c r="Y129" s="187">
        <v>36.798527</v>
      </c>
      <c r="Z129" s="187">
        <v>0.97015649999999998</v>
      </c>
      <c r="AA129" s="62">
        <v>0.98361803000000003</v>
      </c>
      <c r="AB129" s="62">
        <v>3.3403325999999997E-2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4"/>
      <c r="AM129" s="86">
        <f t="shared" si="14"/>
        <v>1.2042940000000044</v>
      </c>
      <c r="AN129" s="121">
        <f t="shared" si="15"/>
        <v>0.90080300000000335</v>
      </c>
      <c r="AO129" s="121">
        <f t="shared" si="16"/>
        <v>2.7535999999994676E-4</v>
      </c>
      <c r="AP129" s="121">
        <f t="shared" si="17"/>
        <v>4.8389000000004234E-4</v>
      </c>
      <c r="AQ129" s="87">
        <f t="shared" si="18"/>
        <v>-4.3321210000000013E-3</v>
      </c>
      <c r="AR129" s="37"/>
      <c r="AS129" s="233"/>
      <c r="AT129" s="37"/>
    </row>
    <row r="130" spans="2:46" ht="13.5" customHeight="1" x14ac:dyDescent="0.15">
      <c r="B130" s="294"/>
      <c r="C130" s="27" t="s">
        <v>34</v>
      </c>
      <c r="D130" s="186"/>
      <c r="E130" s="56"/>
      <c r="F130" s="187">
        <v>35.872253999999998</v>
      </c>
      <c r="G130" s="187">
        <v>40.026378000000001</v>
      </c>
      <c r="H130" s="187">
        <v>0.98862713000000002</v>
      </c>
      <c r="I130" s="62">
        <v>0.99269275999999995</v>
      </c>
      <c r="J130" s="62">
        <v>1.8171950999999999E-2</v>
      </c>
      <c r="K130" s="188"/>
      <c r="L130" s="258"/>
      <c r="M130" s="258"/>
      <c r="N130" s="56"/>
      <c r="O130" s="28"/>
      <c r="P130" s="56"/>
      <c r="Q130" s="28"/>
      <c r="R130" s="132"/>
      <c r="S130" s="213"/>
      <c r="T130" s="294"/>
      <c r="U130" s="27" t="s">
        <v>34</v>
      </c>
      <c r="V130" s="186"/>
      <c r="W130" s="56"/>
      <c r="X130" s="187">
        <v>38.511764999999997</v>
      </c>
      <c r="Y130" s="187">
        <v>41.829403999999997</v>
      </c>
      <c r="Z130" s="187">
        <v>0.98900803999999998</v>
      </c>
      <c r="AA130" s="62">
        <v>0.99324254999999995</v>
      </c>
      <c r="AB130" s="62">
        <v>1.3465642E-2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4"/>
      <c r="AM130" s="86">
        <f t="shared" si="14"/>
        <v>2.6395109999999988</v>
      </c>
      <c r="AN130" s="121">
        <f t="shared" si="15"/>
        <v>1.8030259999999956</v>
      </c>
      <c r="AO130" s="121">
        <f t="shared" si="16"/>
        <v>3.8090999999995656E-4</v>
      </c>
      <c r="AP130" s="121">
        <f t="shared" si="17"/>
        <v>5.4978999999999445E-4</v>
      </c>
      <c r="AQ130" s="87">
        <f t="shared" si="18"/>
        <v>-4.7063089999999988E-3</v>
      </c>
      <c r="AR130" s="37"/>
      <c r="AS130" s="233"/>
      <c r="AT130" s="37"/>
    </row>
    <row r="131" spans="2:46" ht="13.5" customHeight="1" x14ac:dyDescent="0.15">
      <c r="B131" s="294"/>
      <c r="C131" s="27" t="s">
        <v>36</v>
      </c>
      <c r="D131" s="186"/>
      <c r="E131" s="56"/>
      <c r="F131" s="187">
        <v>38.164065000000001</v>
      </c>
      <c r="G131" s="187">
        <v>42.499479999999998</v>
      </c>
      <c r="H131" s="187">
        <v>0.99403724000000004</v>
      </c>
      <c r="I131" s="62">
        <v>0.99586410999999997</v>
      </c>
      <c r="J131" s="62">
        <v>1.1772126000000001E-2</v>
      </c>
      <c r="K131" s="188"/>
      <c r="L131" s="258"/>
      <c r="M131" s="258"/>
      <c r="N131" s="56"/>
      <c r="O131" s="28"/>
      <c r="P131" s="56"/>
      <c r="Q131" s="28"/>
      <c r="R131" s="132"/>
      <c r="S131" s="213"/>
      <c r="T131" s="294"/>
      <c r="U131" s="27" t="s">
        <v>36</v>
      </c>
      <c r="V131" s="186"/>
      <c r="W131" s="56"/>
      <c r="X131" s="187">
        <v>42.550744999999999</v>
      </c>
      <c r="Y131" s="187">
        <v>45.658180999999999</v>
      </c>
      <c r="Z131" s="187">
        <v>0.99450017999999996</v>
      </c>
      <c r="AA131" s="62">
        <v>0.99665020000000004</v>
      </c>
      <c r="AB131" s="62">
        <v>6.3000814999999996E-3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4"/>
      <c r="AM131" s="86">
        <f t="shared" si="14"/>
        <v>4.3866799999999984</v>
      </c>
      <c r="AN131" s="121">
        <f t="shared" si="15"/>
        <v>3.1587010000000006</v>
      </c>
      <c r="AO131" s="121">
        <f t="shared" si="16"/>
        <v>4.6293999999991176E-4</v>
      </c>
      <c r="AP131" s="121">
        <f t="shared" si="17"/>
        <v>7.8609000000007256E-4</v>
      </c>
      <c r="AQ131" s="87">
        <f t="shared" si="18"/>
        <v>-5.4720445000000012E-3</v>
      </c>
      <c r="AR131" s="37"/>
      <c r="AS131" s="233"/>
      <c r="AT131" s="37"/>
    </row>
    <row r="132" spans="2:46" ht="13.5" customHeight="1" thickBot="1" x14ac:dyDescent="0.2">
      <c r="B132" s="295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95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5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93" t="s">
        <v>90</v>
      </c>
      <c r="C133" s="25" t="s">
        <v>32</v>
      </c>
      <c r="D133" s="39"/>
      <c r="E133" s="55"/>
      <c r="F133" s="96">
        <v>27.267343</v>
      </c>
      <c r="G133" s="96">
        <v>31.392391</v>
      </c>
      <c r="H133" s="96">
        <v>0.92341801999999995</v>
      </c>
      <c r="I133" s="60">
        <v>0.96006243999999996</v>
      </c>
      <c r="J133" s="60">
        <v>7.0322309999999999E-2</v>
      </c>
      <c r="K133" s="61"/>
      <c r="L133" s="257"/>
      <c r="M133" s="257"/>
      <c r="N133" s="55"/>
      <c r="O133" s="26"/>
      <c r="P133" s="55"/>
      <c r="Q133" s="26"/>
      <c r="R133" s="131"/>
      <c r="S133" s="213"/>
      <c r="T133" s="293" t="s">
        <v>90</v>
      </c>
      <c r="U133" s="25" t="s">
        <v>32</v>
      </c>
      <c r="V133" s="39"/>
      <c r="W133" s="55"/>
      <c r="X133" s="96">
        <v>27.295033</v>
      </c>
      <c r="Y133" s="96">
        <v>31.378367000000001</v>
      </c>
      <c r="Z133" s="96">
        <v>0.92327572999999996</v>
      </c>
      <c r="AA133" s="60">
        <v>0.95994794000000006</v>
      </c>
      <c r="AB133" s="60">
        <v>7.0086040000000002E-2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3" t="s">
        <v>90</v>
      </c>
      <c r="AM133" s="119">
        <f t="shared" si="14"/>
        <v>2.768999999999977E-2</v>
      </c>
      <c r="AN133" s="95">
        <f t="shared" si="15"/>
        <v>-1.4023999999999148E-2</v>
      </c>
      <c r="AO133" s="95">
        <f t="shared" si="16"/>
        <v>-1.4228999999998937E-4</v>
      </c>
      <c r="AP133" s="95">
        <f t="shared" si="17"/>
        <v>-1.1449999999990634E-4</v>
      </c>
      <c r="AQ133" s="120">
        <f t="shared" si="18"/>
        <v>-2.3626999999999676E-4</v>
      </c>
      <c r="AR133" s="37"/>
      <c r="AS133" s="233"/>
      <c r="AT133" s="37"/>
    </row>
    <row r="134" spans="2:46" ht="13.5" customHeight="1" x14ac:dyDescent="0.15">
      <c r="B134" s="294"/>
      <c r="C134" s="27" t="s">
        <v>33</v>
      </c>
      <c r="D134" s="186"/>
      <c r="E134" s="56"/>
      <c r="F134" s="187">
        <v>32.315548999999997</v>
      </c>
      <c r="G134" s="187">
        <v>35.842168999999998</v>
      </c>
      <c r="H134" s="187">
        <v>0.96724471000000001</v>
      </c>
      <c r="I134" s="62">
        <v>0.98126405000000005</v>
      </c>
      <c r="J134" s="62">
        <v>3.1805093999999999E-2</v>
      </c>
      <c r="K134" s="188"/>
      <c r="L134" s="258"/>
      <c r="M134" s="258"/>
      <c r="N134" s="56"/>
      <c r="O134" s="28"/>
      <c r="P134" s="56"/>
      <c r="Q134" s="28"/>
      <c r="R134" s="132"/>
      <c r="S134" s="213"/>
      <c r="T134" s="294"/>
      <c r="U134" s="27" t="s">
        <v>33</v>
      </c>
      <c r="V134" s="186"/>
      <c r="W134" s="56"/>
      <c r="X134" s="187">
        <v>32.447294999999997</v>
      </c>
      <c r="Y134" s="187">
        <v>35.891452999999998</v>
      </c>
      <c r="Z134" s="187">
        <v>0.96760040999999997</v>
      </c>
      <c r="AA134" s="62">
        <v>0.98160521000000001</v>
      </c>
      <c r="AB134" s="62">
        <v>3.0911686000000001E-2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4"/>
      <c r="AM134" s="86">
        <f t="shared" si="14"/>
        <v>0.1317459999999997</v>
      </c>
      <c r="AN134" s="121">
        <f t="shared" si="15"/>
        <v>4.9284000000000106E-2</v>
      </c>
      <c r="AO134" s="121">
        <f t="shared" si="16"/>
        <v>3.5569999999995883E-4</v>
      </c>
      <c r="AP134" s="121">
        <f t="shared" si="17"/>
        <v>3.411599999999515E-4</v>
      </c>
      <c r="AQ134" s="87">
        <f t="shared" si="18"/>
        <v>-8.9340799999999831E-4</v>
      </c>
      <c r="AR134" s="37"/>
      <c r="AS134" s="233"/>
      <c r="AT134" s="37"/>
    </row>
    <row r="135" spans="2:46" ht="13.5" customHeight="1" x14ac:dyDescent="0.15">
      <c r="B135" s="294"/>
      <c r="C135" s="27" t="s">
        <v>34</v>
      </c>
      <c r="D135" s="186"/>
      <c r="E135" s="56"/>
      <c r="F135" s="187">
        <v>37.409021000000003</v>
      </c>
      <c r="G135" s="187">
        <v>40.846406000000002</v>
      </c>
      <c r="H135" s="187">
        <v>0.98761918999999998</v>
      </c>
      <c r="I135" s="62">
        <v>0.99223452999999995</v>
      </c>
      <c r="J135" s="62">
        <v>1.2405161E-2</v>
      </c>
      <c r="K135" s="188"/>
      <c r="L135" s="258"/>
      <c r="M135" s="258"/>
      <c r="N135" s="56"/>
      <c r="O135" s="28"/>
      <c r="P135" s="56"/>
      <c r="Q135" s="28"/>
      <c r="R135" s="132"/>
      <c r="S135" s="213"/>
      <c r="T135" s="294"/>
      <c r="U135" s="27" t="s">
        <v>34</v>
      </c>
      <c r="V135" s="186"/>
      <c r="W135" s="56"/>
      <c r="X135" s="187">
        <v>37.690789000000002</v>
      </c>
      <c r="Y135" s="187">
        <v>41.009721999999996</v>
      </c>
      <c r="Z135" s="187">
        <v>0.98781973999999995</v>
      </c>
      <c r="AA135" s="62">
        <v>0.99241931000000005</v>
      </c>
      <c r="AB135" s="62">
        <v>1.1934286000000001E-2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4"/>
      <c r="AM135" s="86">
        <f t="shared" si="14"/>
        <v>0.28176799999999957</v>
      </c>
      <c r="AN135" s="121">
        <f t="shared" si="15"/>
        <v>0.16331599999999469</v>
      </c>
      <c r="AO135" s="121">
        <f t="shared" si="16"/>
        <v>2.0054999999996603E-4</v>
      </c>
      <c r="AP135" s="121">
        <f t="shared" si="17"/>
        <v>1.8478000000010653E-4</v>
      </c>
      <c r="AQ135" s="87">
        <f t="shared" si="18"/>
        <v>-4.7087499999999907E-4</v>
      </c>
      <c r="AR135" s="37"/>
      <c r="AS135" s="233"/>
      <c r="AT135" s="37"/>
    </row>
    <row r="136" spans="2:46" ht="13.5" customHeight="1" x14ac:dyDescent="0.15">
      <c r="B136" s="294"/>
      <c r="C136" s="27" t="s">
        <v>36</v>
      </c>
      <c r="D136" s="186"/>
      <c r="E136" s="56"/>
      <c r="F136" s="187">
        <v>40.530346000000002</v>
      </c>
      <c r="G136" s="187">
        <v>43.944268000000001</v>
      </c>
      <c r="H136" s="187">
        <v>0.99379885999999995</v>
      </c>
      <c r="I136" s="62">
        <v>0.99601795000000004</v>
      </c>
      <c r="J136" s="62">
        <v>5.8914963000000001E-3</v>
      </c>
      <c r="K136" s="188"/>
      <c r="L136" s="258"/>
      <c r="M136" s="258"/>
      <c r="N136" s="56"/>
      <c r="O136" s="28"/>
      <c r="P136" s="56"/>
      <c r="Q136" s="28"/>
      <c r="R136" s="132"/>
      <c r="S136" s="213"/>
      <c r="T136" s="294"/>
      <c r="U136" s="27" t="s">
        <v>36</v>
      </c>
      <c r="V136" s="186"/>
      <c r="W136" s="56"/>
      <c r="X136" s="187">
        <v>41.251615000000001</v>
      </c>
      <c r="Y136" s="187">
        <v>44.389035</v>
      </c>
      <c r="Z136" s="187">
        <v>0.99400454000000005</v>
      </c>
      <c r="AA136" s="62">
        <v>0.99628896</v>
      </c>
      <c r="AB136" s="62">
        <v>5.1994379999999998E-3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4"/>
      <c r="AM136" s="86">
        <f t="shared" si="14"/>
        <v>0.72126899999999949</v>
      </c>
      <c r="AN136" s="121">
        <f t="shared" si="15"/>
        <v>0.4447669999999988</v>
      </c>
      <c r="AO136" s="121">
        <f t="shared" si="16"/>
        <v>2.056800000000969E-4</v>
      </c>
      <c r="AP136" s="121">
        <f t="shared" si="17"/>
        <v>2.7100999999996045E-4</v>
      </c>
      <c r="AQ136" s="87">
        <f t="shared" si="18"/>
        <v>-6.9205830000000027E-4</v>
      </c>
      <c r="AR136" s="37"/>
      <c r="AS136" s="233"/>
      <c r="AT136" s="37"/>
    </row>
    <row r="137" spans="2:46" ht="13.5" customHeight="1" thickBot="1" x14ac:dyDescent="0.2">
      <c r="B137" s="295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95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5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93" t="s">
        <v>91</v>
      </c>
      <c r="C138" s="25" t="s">
        <v>32</v>
      </c>
      <c r="D138" s="39"/>
      <c r="E138" s="55"/>
      <c r="F138" s="96">
        <v>28.285053999999999</v>
      </c>
      <c r="G138" s="96">
        <v>31.968796000000001</v>
      </c>
      <c r="H138" s="96">
        <v>0.94148282999999999</v>
      </c>
      <c r="I138" s="60">
        <v>0.96870811000000001</v>
      </c>
      <c r="J138" s="60">
        <v>8.5464970000000001E-2</v>
      </c>
      <c r="K138" s="61"/>
      <c r="L138" s="257"/>
      <c r="M138" s="257"/>
      <c r="N138" s="55"/>
      <c r="O138" s="26"/>
      <c r="P138" s="55"/>
      <c r="Q138" s="26"/>
      <c r="R138" s="131"/>
      <c r="S138" s="213"/>
      <c r="T138" s="293" t="s">
        <v>91</v>
      </c>
      <c r="U138" s="25" t="s">
        <v>32</v>
      </c>
      <c r="V138" s="39"/>
      <c r="W138" s="55"/>
      <c r="X138" s="96">
        <v>28.681103</v>
      </c>
      <c r="Y138" s="96">
        <v>32.559424999999997</v>
      </c>
      <c r="Z138" s="96">
        <v>0.94183616999999997</v>
      </c>
      <c r="AA138" s="60">
        <v>0.96919257999999997</v>
      </c>
      <c r="AB138" s="60">
        <v>7.1659386000000005E-2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3" t="s">
        <v>91</v>
      </c>
      <c r="AM138" s="119">
        <f t="shared" si="14"/>
        <v>0.39604900000000143</v>
      </c>
      <c r="AN138" s="95">
        <f t="shared" si="15"/>
        <v>0.5906289999999963</v>
      </c>
      <c r="AO138" s="95">
        <f t="shared" si="16"/>
        <v>3.5333999999997978E-4</v>
      </c>
      <c r="AP138" s="95">
        <f t="shared" si="17"/>
        <v>4.844699999999591E-4</v>
      </c>
      <c r="AQ138" s="120">
        <f t="shared" si="18"/>
        <v>-1.3805583999999996E-2</v>
      </c>
      <c r="AR138" s="37"/>
      <c r="AS138" s="233"/>
      <c r="AT138" s="37"/>
    </row>
    <row r="139" spans="2:46" ht="13.5" customHeight="1" x14ac:dyDescent="0.15">
      <c r="B139" s="294"/>
      <c r="C139" s="27" t="s">
        <v>33</v>
      </c>
      <c r="D139" s="186"/>
      <c r="E139" s="56"/>
      <c r="F139" s="187">
        <v>32.062249000000001</v>
      </c>
      <c r="G139" s="187">
        <v>35.817635000000003</v>
      </c>
      <c r="H139" s="187">
        <v>0.97402179</v>
      </c>
      <c r="I139" s="62">
        <v>0.98483131999999995</v>
      </c>
      <c r="J139" s="62">
        <v>4.4257405999999999E-2</v>
      </c>
      <c r="K139" s="188"/>
      <c r="L139" s="258"/>
      <c r="M139" s="258"/>
      <c r="N139" s="56"/>
      <c r="O139" s="28"/>
      <c r="P139" s="56"/>
      <c r="Q139" s="28"/>
      <c r="R139" s="132"/>
      <c r="S139" s="213"/>
      <c r="T139" s="294"/>
      <c r="U139" s="27" t="s">
        <v>33</v>
      </c>
      <c r="V139" s="186"/>
      <c r="W139" s="56"/>
      <c r="X139" s="187">
        <v>33.469549000000001</v>
      </c>
      <c r="Y139" s="187">
        <v>36.810181999999998</v>
      </c>
      <c r="Z139" s="187">
        <v>0.97452433000000005</v>
      </c>
      <c r="AA139" s="62">
        <v>0.98540459000000002</v>
      </c>
      <c r="AB139" s="62">
        <v>3.2288737999999997E-2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4"/>
      <c r="AM139" s="86">
        <f t="shared" si="14"/>
        <v>1.4072999999999993</v>
      </c>
      <c r="AN139" s="121">
        <f t="shared" si="15"/>
        <v>0.99254699999999474</v>
      </c>
      <c r="AO139" s="121">
        <f t="shared" si="16"/>
        <v>5.0254000000005128E-4</v>
      </c>
      <c r="AP139" s="121">
        <f t="shared" si="17"/>
        <v>5.7327000000007011E-4</v>
      </c>
      <c r="AQ139" s="87">
        <f t="shared" si="18"/>
        <v>-1.1968668000000002E-2</v>
      </c>
      <c r="AR139" s="37"/>
      <c r="AS139" s="233"/>
      <c r="AT139" s="37"/>
    </row>
    <row r="140" spans="2:46" ht="13.5" customHeight="1" x14ac:dyDescent="0.15">
      <c r="B140" s="294"/>
      <c r="C140" s="27" t="s">
        <v>34</v>
      </c>
      <c r="D140" s="186"/>
      <c r="E140" s="56"/>
      <c r="F140" s="187">
        <v>35.605291000000001</v>
      </c>
      <c r="G140" s="187">
        <v>39.811281000000001</v>
      </c>
      <c r="H140" s="187">
        <v>0.98948731999999995</v>
      </c>
      <c r="I140" s="62">
        <v>0.99324330000000005</v>
      </c>
      <c r="J140" s="62">
        <v>2.60535E-2</v>
      </c>
      <c r="K140" s="188"/>
      <c r="L140" s="258"/>
      <c r="M140" s="258"/>
      <c r="N140" s="56"/>
      <c r="O140" s="28"/>
      <c r="P140" s="56"/>
      <c r="Q140" s="28"/>
      <c r="R140" s="132"/>
      <c r="S140" s="213"/>
      <c r="T140" s="294"/>
      <c r="U140" s="27" t="s">
        <v>34</v>
      </c>
      <c r="V140" s="186"/>
      <c r="W140" s="56"/>
      <c r="X140" s="187">
        <v>38.401338000000003</v>
      </c>
      <c r="Y140" s="187">
        <v>41.647069000000002</v>
      </c>
      <c r="Z140" s="187">
        <v>0.98989369000000005</v>
      </c>
      <c r="AA140" s="62">
        <v>0.99379132999999997</v>
      </c>
      <c r="AB140" s="62">
        <v>1.3121397999999999E-2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4"/>
      <c r="AM140" s="86">
        <f t="shared" si="14"/>
        <v>2.7960470000000015</v>
      </c>
      <c r="AN140" s="121">
        <f t="shared" si="15"/>
        <v>1.8357880000000009</v>
      </c>
      <c r="AO140" s="121">
        <f t="shared" si="16"/>
        <v>4.0637000000010026E-4</v>
      </c>
      <c r="AP140" s="121">
        <f t="shared" si="17"/>
        <v>5.4802999999992164E-4</v>
      </c>
      <c r="AQ140" s="87">
        <f t="shared" si="18"/>
        <v>-1.2932102000000001E-2</v>
      </c>
      <c r="AR140" s="37"/>
      <c r="AS140" s="233"/>
      <c r="AT140" s="37"/>
    </row>
    <row r="141" spans="2:46" ht="13.5" customHeight="1" x14ac:dyDescent="0.15">
      <c r="B141" s="294"/>
      <c r="C141" s="27" t="s">
        <v>36</v>
      </c>
      <c r="D141" s="186"/>
      <c r="E141" s="56"/>
      <c r="F141" s="187">
        <v>37.726869000000001</v>
      </c>
      <c r="G141" s="187">
        <v>42.072983000000001</v>
      </c>
      <c r="H141" s="187">
        <v>0.99411541999999997</v>
      </c>
      <c r="I141" s="62">
        <v>0.99625695000000003</v>
      </c>
      <c r="J141" s="62">
        <v>1.5894650999999999E-2</v>
      </c>
      <c r="K141" s="188"/>
      <c r="L141" s="258"/>
      <c r="M141" s="258"/>
      <c r="N141" s="56"/>
      <c r="O141" s="28"/>
      <c r="P141" s="56"/>
      <c r="Q141" s="28"/>
      <c r="R141" s="132"/>
      <c r="S141" s="213"/>
      <c r="T141" s="294"/>
      <c r="U141" s="27" t="s">
        <v>36</v>
      </c>
      <c r="V141" s="186"/>
      <c r="W141" s="56"/>
      <c r="X141" s="187">
        <v>42.300046000000002</v>
      </c>
      <c r="Y141" s="187">
        <v>45.308900000000001</v>
      </c>
      <c r="Z141" s="187">
        <v>0.99454054000000003</v>
      </c>
      <c r="AA141" s="62">
        <v>0.99691920999999994</v>
      </c>
      <c r="AB141" s="62">
        <v>5.8182542999999998E-3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4"/>
      <c r="AM141" s="86">
        <f t="shared" si="14"/>
        <v>4.5731770000000012</v>
      </c>
      <c r="AN141" s="121">
        <f t="shared" si="15"/>
        <v>3.2359170000000006</v>
      </c>
      <c r="AO141" s="121">
        <f t="shared" si="16"/>
        <v>4.2512000000005656E-4</v>
      </c>
      <c r="AP141" s="121">
        <f t="shared" si="17"/>
        <v>6.6225999999991458E-4</v>
      </c>
      <c r="AQ141" s="87">
        <f t="shared" si="18"/>
        <v>-1.00763967E-2</v>
      </c>
      <c r="AR141" s="37"/>
      <c r="AS141" s="233"/>
      <c r="AT141" s="37"/>
    </row>
    <row r="142" spans="2:46" ht="13.5" customHeight="1" thickBot="1" x14ac:dyDescent="0.2">
      <c r="B142" s="295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95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5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93" t="s">
        <v>92</v>
      </c>
      <c r="C143" s="25" t="s">
        <v>32</v>
      </c>
      <c r="D143" s="39"/>
      <c r="E143" s="55"/>
      <c r="F143" s="96">
        <v>28.304888999999999</v>
      </c>
      <c r="G143" s="96">
        <v>32.056983000000002</v>
      </c>
      <c r="H143" s="96">
        <v>0.93630955000000005</v>
      </c>
      <c r="I143" s="60">
        <v>0.96486287999999998</v>
      </c>
      <c r="J143" s="60">
        <v>8.0729720000000005E-2</v>
      </c>
      <c r="K143" s="61"/>
      <c r="L143" s="257"/>
      <c r="M143" s="257"/>
      <c r="N143" s="55"/>
      <c r="O143" s="26"/>
      <c r="P143" s="55"/>
      <c r="Q143" s="26"/>
      <c r="R143" s="131"/>
      <c r="S143" s="213"/>
      <c r="T143" s="293" t="s">
        <v>92</v>
      </c>
      <c r="U143" s="25" t="s">
        <v>32</v>
      </c>
      <c r="V143" s="39"/>
      <c r="W143" s="55"/>
      <c r="X143" s="96">
        <v>28.629894</v>
      </c>
      <c r="Y143" s="96">
        <v>32.369028999999998</v>
      </c>
      <c r="Z143" s="96">
        <v>0.93691771000000001</v>
      </c>
      <c r="AA143" s="60">
        <v>0.96601126999999998</v>
      </c>
      <c r="AB143" s="60">
        <v>7.5574779999999994E-2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3" t="s">
        <v>92</v>
      </c>
      <c r="AM143" s="119">
        <f t="shared" si="14"/>
        <v>0.32500500000000088</v>
      </c>
      <c r="AN143" s="95">
        <f t="shared" si="15"/>
        <v>0.31204599999999516</v>
      </c>
      <c r="AO143" s="95">
        <f t="shared" si="16"/>
        <v>6.0815999999996873E-4</v>
      </c>
      <c r="AP143" s="95">
        <f t="shared" si="17"/>
        <v>1.1483899999999991E-3</v>
      </c>
      <c r="AQ143" s="120">
        <f t="shared" si="18"/>
        <v>-5.1549400000000106E-3</v>
      </c>
      <c r="AR143" s="37"/>
      <c r="AS143" s="233"/>
      <c r="AT143" s="37"/>
    </row>
    <row r="144" spans="2:46" ht="13.5" customHeight="1" x14ac:dyDescent="0.15">
      <c r="B144" s="294"/>
      <c r="C144" s="27" t="s">
        <v>33</v>
      </c>
      <c r="D144" s="186"/>
      <c r="E144" s="56"/>
      <c r="F144" s="187">
        <v>32.493070000000003</v>
      </c>
      <c r="G144" s="187">
        <v>36.150624999999998</v>
      </c>
      <c r="H144" s="187">
        <v>0.97187042999999995</v>
      </c>
      <c r="I144" s="62">
        <v>0.98325837000000005</v>
      </c>
      <c r="J144" s="62">
        <v>4.4290244999999999E-2</v>
      </c>
      <c r="K144" s="188"/>
      <c r="L144" s="258"/>
      <c r="M144" s="258"/>
      <c r="N144" s="56"/>
      <c r="O144" s="28"/>
      <c r="P144" s="56"/>
      <c r="Q144" s="28"/>
      <c r="R144" s="132"/>
      <c r="S144" s="213"/>
      <c r="T144" s="294"/>
      <c r="U144" s="27" t="s">
        <v>33</v>
      </c>
      <c r="V144" s="186"/>
      <c r="W144" s="56"/>
      <c r="X144" s="187">
        <v>33.449165000000001</v>
      </c>
      <c r="Y144" s="187">
        <v>36.721854</v>
      </c>
      <c r="Z144" s="187">
        <v>0.97236948000000001</v>
      </c>
      <c r="AA144" s="62">
        <v>0.98399945</v>
      </c>
      <c r="AB144" s="62">
        <v>3.7327702999999997E-2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4"/>
      <c r="AM144" s="86">
        <f t="shared" si="14"/>
        <v>0.9560949999999977</v>
      </c>
      <c r="AN144" s="121">
        <f t="shared" si="15"/>
        <v>0.57122900000000243</v>
      </c>
      <c r="AO144" s="121">
        <f t="shared" si="16"/>
        <v>4.9905000000005639E-4</v>
      </c>
      <c r="AP144" s="121">
        <f t="shared" si="17"/>
        <v>7.4107999999994956E-4</v>
      </c>
      <c r="AQ144" s="87">
        <f t="shared" si="18"/>
        <v>-6.9625420000000021E-3</v>
      </c>
      <c r="AR144" s="37"/>
      <c r="AS144" s="233"/>
      <c r="AT144" s="37"/>
    </row>
    <row r="145" spans="2:46" ht="13.5" customHeight="1" x14ac:dyDescent="0.15">
      <c r="B145" s="294"/>
      <c r="C145" s="27" t="s">
        <v>34</v>
      </c>
      <c r="D145" s="186"/>
      <c r="E145" s="56"/>
      <c r="F145" s="187">
        <v>36.397537</v>
      </c>
      <c r="G145" s="187">
        <v>40.321170000000002</v>
      </c>
      <c r="H145" s="187">
        <v>0.98879877000000005</v>
      </c>
      <c r="I145" s="62">
        <v>0.99280559999999995</v>
      </c>
      <c r="J145" s="62">
        <v>2.2687294E-2</v>
      </c>
      <c r="K145" s="188"/>
      <c r="L145" s="258"/>
      <c r="M145" s="258"/>
      <c r="N145" s="56"/>
      <c r="O145" s="28"/>
      <c r="P145" s="56"/>
      <c r="Q145" s="28"/>
      <c r="R145" s="132"/>
      <c r="S145" s="213"/>
      <c r="T145" s="294"/>
      <c r="U145" s="27" t="s">
        <v>34</v>
      </c>
      <c r="V145" s="186"/>
      <c r="W145" s="56"/>
      <c r="X145" s="187">
        <v>38.253441000000002</v>
      </c>
      <c r="Y145" s="187">
        <v>41.576428999999997</v>
      </c>
      <c r="Z145" s="187">
        <v>0.98913501999999998</v>
      </c>
      <c r="AA145" s="62">
        <v>0.99340487</v>
      </c>
      <c r="AB145" s="62">
        <v>1.4630761000000001E-2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4"/>
      <c r="AM145" s="86">
        <f t="shared" si="14"/>
        <v>1.8559040000000024</v>
      </c>
      <c r="AN145" s="121">
        <f t="shared" si="15"/>
        <v>1.2552589999999952</v>
      </c>
      <c r="AO145" s="121">
        <f t="shared" si="16"/>
        <v>3.3624999999992689E-4</v>
      </c>
      <c r="AP145" s="121">
        <f t="shared" si="17"/>
        <v>5.992700000000406E-4</v>
      </c>
      <c r="AQ145" s="87">
        <f t="shared" si="18"/>
        <v>-8.0565329999999994E-3</v>
      </c>
      <c r="AR145" s="37"/>
      <c r="AS145" s="233"/>
      <c r="AT145" s="37"/>
    </row>
    <row r="146" spans="2:46" ht="13.5" customHeight="1" x14ac:dyDescent="0.15">
      <c r="B146" s="294"/>
      <c r="C146" s="27" t="s">
        <v>36</v>
      </c>
      <c r="D146" s="186"/>
      <c r="E146" s="56"/>
      <c r="F146" s="187">
        <v>38.868017000000002</v>
      </c>
      <c r="G146" s="187">
        <v>42.960399000000002</v>
      </c>
      <c r="H146" s="187">
        <v>0.99383798999999995</v>
      </c>
      <c r="I146" s="62">
        <v>0.99608841000000004</v>
      </c>
      <c r="J146" s="62">
        <v>1.3001840000000001E-2</v>
      </c>
      <c r="K146" s="188"/>
      <c r="L146" s="258"/>
      <c r="M146" s="258"/>
      <c r="N146" s="56"/>
      <c r="O146" s="28"/>
      <c r="P146" s="56"/>
      <c r="Q146" s="28"/>
      <c r="R146" s="132"/>
      <c r="S146" s="213"/>
      <c r="T146" s="294"/>
      <c r="U146" s="27" t="s">
        <v>36</v>
      </c>
      <c r="V146" s="186"/>
      <c r="W146" s="56"/>
      <c r="X146" s="187">
        <v>42.279837999999998</v>
      </c>
      <c r="Y146" s="187">
        <v>45.258853000000002</v>
      </c>
      <c r="Z146" s="187">
        <v>0.99423572999999998</v>
      </c>
      <c r="AA146" s="62">
        <v>0.99685330000000005</v>
      </c>
      <c r="AB146" s="62">
        <v>6.6959914000000002E-3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4"/>
      <c r="AM146" s="86">
        <f t="shared" si="14"/>
        <v>3.4118209999999962</v>
      </c>
      <c r="AN146" s="121">
        <f t="shared" si="15"/>
        <v>2.2984539999999996</v>
      </c>
      <c r="AO146" s="121">
        <f t="shared" si="16"/>
        <v>3.9774000000003529E-4</v>
      </c>
      <c r="AP146" s="121">
        <f t="shared" si="17"/>
        <v>7.6489000000001806E-4</v>
      </c>
      <c r="AQ146" s="87">
        <f t="shared" si="18"/>
        <v>-6.3058486000000004E-3</v>
      </c>
      <c r="AR146" s="37"/>
      <c r="AS146" s="233"/>
      <c r="AT146" s="37"/>
    </row>
    <row r="147" spans="2:46" ht="13.5" customHeight="1" thickBot="1" x14ac:dyDescent="0.2">
      <c r="B147" s="295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95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5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93" t="s">
        <v>93</v>
      </c>
      <c r="C148" s="25" t="s">
        <v>32</v>
      </c>
      <c r="D148" s="39"/>
      <c r="E148" s="55"/>
      <c r="F148" s="96">
        <v>27.010940000000002</v>
      </c>
      <c r="G148" s="96">
        <v>31.413173</v>
      </c>
      <c r="H148" s="96">
        <v>0.93056643999999999</v>
      </c>
      <c r="I148" s="60">
        <v>0.95798563000000003</v>
      </c>
      <c r="J148" s="60">
        <v>7.778525E-2</v>
      </c>
      <c r="K148" s="61"/>
      <c r="L148" s="257"/>
      <c r="M148" s="257"/>
      <c r="N148" s="55"/>
      <c r="O148" s="26"/>
      <c r="P148" s="55"/>
      <c r="Q148" s="26"/>
      <c r="R148" s="131"/>
      <c r="S148" s="213"/>
      <c r="T148" s="293" t="s">
        <v>93</v>
      </c>
      <c r="U148" s="25" t="s">
        <v>32</v>
      </c>
      <c r="V148" s="39"/>
      <c r="W148" s="55"/>
      <c r="X148" s="96">
        <v>27.056712000000001</v>
      </c>
      <c r="Y148" s="96">
        <v>31.477091000000001</v>
      </c>
      <c r="Z148" s="96">
        <v>0.93070432999999997</v>
      </c>
      <c r="AA148" s="60">
        <v>0.95849686999999995</v>
      </c>
      <c r="AB148" s="60">
        <v>7.6550670000000001E-2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3" t="s">
        <v>93</v>
      </c>
      <c r="AM148" s="119">
        <f t="shared" si="14"/>
        <v>4.577199999999948E-2</v>
      </c>
      <c r="AN148" s="95">
        <f t="shared" si="15"/>
        <v>6.391800000000103E-2</v>
      </c>
      <c r="AO148" s="95">
        <f t="shared" si="16"/>
        <v>1.3788999999997387E-4</v>
      </c>
      <c r="AP148" s="95">
        <f t="shared" si="17"/>
        <v>5.1123999999991288E-4</v>
      </c>
      <c r="AQ148" s="120">
        <f t="shared" si="18"/>
        <v>-1.234579999999999E-3</v>
      </c>
      <c r="AR148" s="37"/>
      <c r="AS148" s="233"/>
      <c r="AT148" s="37"/>
    </row>
    <row r="149" spans="2:46" ht="13.5" customHeight="1" x14ac:dyDescent="0.15">
      <c r="B149" s="294"/>
      <c r="C149" s="27" t="s">
        <v>33</v>
      </c>
      <c r="D149" s="186"/>
      <c r="E149" s="56"/>
      <c r="F149" s="187">
        <v>32.452967000000001</v>
      </c>
      <c r="G149" s="187">
        <v>36.159205999999998</v>
      </c>
      <c r="H149" s="187">
        <v>0.97111480999999999</v>
      </c>
      <c r="I149" s="62">
        <v>0.98192290999999998</v>
      </c>
      <c r="J149" s="62">
        <v>3.2885350000000001E-2</v>
      </c>
      <c r="K149" s="188"/>
      <c r="L149" s="258"/>
      <c r="M149" s="258"/>
      <c r="N149" s="56"/>
      <c r="O149" s="28"/>
      <c r="P149" s="56"/>
      <c r="Q149" s="28"/>
      <c r="R149" s="132"/>
      <c r="S149" s="213"/>
      <c r="T149" s="294"/>
      <c r="U149" s="27" t="s">
        <v>33</v>
      </c>
      <c r="V149" s="186"/>
      <c r="W149" s="56"/>
      <c r="X149" s="187">
        <v>32.508868</v>
      </c>
      <c r="Y149" s="187">
        <v>36.222169000000001</v>
      </c>
      <c r="Z149" s="187">
        <v>0.97133409000000004</v>
      </c>
      <c r="AA149" s="62">
        <v>0.98206066000000003</v>
      </c>
      <c r="AB149" s="62">
        <v>3.2051860000000001E-2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4"/>
      <c r="AM149" s="86">
        <f t="shared" si="14"/>
        <v>5.5900999999998646E-2</v>
      </c>
      <c r="AN149" s="121">
        <f t="shared" si="15"/>
        <v>6.2963000000003433E-2</v>
      </c>
      <c r="AO149" s="121">
        <f t="shared" si="16"/>
        <v>2.1928000000004388E-4</v>
      </c>
      <c r="AP149" s="121">
        <f t="shared" si="17"/>
        <v>1.3775000000004756E-4</v>
      </c>
      <c r="AQ149" s="87">
        <f t="shared" si="18"/>
        <v>-8.3348999999999923E-4</v>
      </c>
      <c r="AR149" s="37"/>
      <c r="AS149" s="233"/>
      <c r="AT149" s="37"/>
    </row>
    <row r="150" spans="2:46" ht="13.5" customHeight="1" x14ac:dyDescent="0.15">
      <c r="B150" s="294"/>
      <c r="C150" s="27" t="s">
        <v>34</v>
      </c>
      <c r="D150" s="186"/>
      <c r="E150" s="56"/>
      <c r="F150" s="187">
        <v>37.739161000000003</v>
      </c>
      <c r="G150" s="187">
        <v>41.183694000000003</v>
      </c>
      <c r="H150" s="187">
        <v>0.98917582000000004</v>
      </c>
      <c r="I150" s="62">
        <v>0.99300624999999998</v>
      </c>
      <c r="J150" s="62">
        <v>1.3538451999999999E-2</v>
      </c>
      <c r="K150" s="188"/>
      <c r="L150" s="258"/>
      <c r="M150" s="258"/>
      <c r="N150" s="56"/>
      <c r="O150" s="28"/>
      <c r="P150" s="56"/>
      <c r="Q150" s="28"/>
      <c r="R150" s="132"/>
      <c r="S150" s="213"/>
      <c r="T150" s="294"/>
      <c r="U150" s="27" t="s">
        <v>34</v>
      </c>
      <c r="V150" s="186"/>
      <c r="W150" s="56"/>
      <c r="X150" s="187">
        <v>38.243761999999997</v>
      </c>
      <c r="Y150" s="187">
        <v>41.601596000000001</v>
      </c>
      <c r="Z150" s="187">
        <v>0.98951526000000001</v>
      </c>
      <c r="AA150" s="62">
        <v>0.99326084999999997</v>
      </c>
      <c r="AB150" s="62">
        <v>1.22392075E-2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4"/>
      <c r="AM150" s="86">
        <f t="shared" si="14"/>
        <v>0.50460099999999386</v>
      </c>
      <c r="AN150" s="121">
        <f t="shared" si="15"/>
        <v>0.417901999999998</v>
      </c>
      <c r="AO150" s="121">
        <f t="shared" si="16"/>
        <v>3.3943999999996866E-4</v>
      </c>
      <c r="AP150" s="121">
        <f t="shared" si="17"/>
        <v>2.5459999999999372E-4</v>
      </c>
      <c r="AQ150" s="87">
        <f t="shared" si="18"/>
        <v>-1.2992444999999995E-3</v>
      </c>
      <c r="AR150" s="37"/>
      <c r="AS150" s="233"/>
      <c r="AT150" s="37"/>
    </row>
    <row r="151" spans="2:46" ht="13.5" customHeight="1" x14ac:dyDescent="0.15">
      <c r="B151" s="294"/>
      <c r="C151" s="27" t="s">
        <v>36</v>
      </c>
      <c r="D151" s="186"/>
      <c r="E151" s="56"/>
      <c r="F151" s="187">
        <v>41.513610999999997</v>
      </c>
      <c r="G151" s="187">
        <v>44.736683999999997</v>
      </c>
      <c r="H151" s="187">
        <v>0.99459036000000001</v>
      </c>
      <c r="I151" s="62">
        <v>0.99652932000000005</v>
      </c>
      <c r="J151" s="62">
        <v>6.1612558000000003E-3</v>
      </c>
      <c r="K151" s="188"/>
      <c r="L151" s="258"/>
      <c r="M151" s="258"/>
      <c r="N151" s="56"/>
      <c r="O151" s="28"/>
      <c r="P151" s="56"/>
      <c r="Q151" s="28"/>
      <c r="R151" s="132"/>
      <c r="S151" s="213"/>
      <c r="T151" s="294"/>
      <c r="U151" s="27" t="s">
        <v>36</v>
      </c>
      <c r="V151" s="186"/>
      <c r="W151" s="56"/>
      <c r="X151" s="187">
        <v>42.362622999999999</v>
      </c>
      <c r="Y151" s="187">
        <v>45.420400999999998</v>
      </c>
      <c r="Z151" s="187">
        <v>0.99485239000000003</v>
      </c>
      <c r="AA151" s="62">
        <v>0.99677917000000005</v>
      </c>
      <c r="AB151" s="62">
        <v>5.4528119999999996E-3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4"/>
      <c r="AM151" s="86">
        <f t="shared" si="14"/>
        <v>0.84901200000000188</v>
      </c>
      <c r="AN151" s="121">
        <f t="shared" si="15"/>
        <v>0.68371700000000146</v>
      </c>
      <c r="AO151" s="121">
        <f t="shared" si="16"/>
        <v>2.6203000000002419E-4</v>
      </c>
      <c r="AP151" s="121">
        <f t="shared" si="17"/>
        <v>2.4984999999999591E-4</v>
      </c>
      <c r="AQ151" s="87">
        <f t="shared" si="18"/>
        <v>-7.0844380000000071E-4</v>
      </c>
      <c r="AR151" s="37"/>
      <c r="AS151" s="233"/>
      <c r="AT151" s="37"/>
    </row>
    <row r="152" spans="2:46" ht="13.5" customHeight="1" thickBot="1" x14ac:dyDescent="0.2">
      <c r="B152" s="295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95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5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93" t="s">
        <v>94</v>
      </c>
      <c r="C153" s="25" t="s">
        <v>32</v>
      </c>
      <c r="D153" s="39"/>
      <c r="E153" s="55"/>
      <c r="F153" s="96">
        <v>27.238603000000001</v>
      </c>
      <c r="G153" s="96">
        <v>31.218533000000001</v>
      </c>
      <c r="H153" s="96">
        <v>0.92435235000000004</v>
      </c>
      <c r="I153" s="60">
        <v>0.96233168999999996</v>
      </c>
      <c r="J153" s="60">
        <v>7.7776620000000005E-2</v>
      </c>
      <c r="K153" s="61"/>
      <c r="L153" s="257"/>
      <c r="M153" s="257"/>
      <c r="N153" s="55"/>
      <c r="O153" s="26"/>
      <c r="P153" s="55"/>
      <c r="Q153" s="26"/>
      <c r="R153" s="131"/>
      <c r="S153" s="213"/>
      <c r="T153" s="293" t="s">
        <v>94</v>
      </c>
      <c r="U153" s="25" t="s">
        <v>32</v>
      </c>
      <c r="V153" s="39"/>
      <c r="W153" s="55"/>
      <c r="X153" s="96">
        <v>27.836993</v>
      </c>
      <c r="Y153" s="96">
        <v>31.935497999999999</v>
      </c>
      <c r="Z153" s="96">
        <v>0.92448434000000002</v>
      </c>
      <c r="AA153" s="60">
        <v>0.96303925000000001</v>
      </c>
      <c r="AB153" s="60">
        <v>7.2399035E-2</v>
      </c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3" t="s">
        <v>94</v>
      </c>
      <c r="AM153" s="119">
        <f t="shared" si="14"/>
        <v>0.59838999999999842</v>
      </c>
      <c r="AN153" s="95">
        <f t="shared" si="15"/>
        <v>0.7169649999999983</v>
      </c>
      <c r="AO153" s="95">
        <f t="shared" si="16"/>
        <v>1.3198999999997074E-4</v>
      </c>
      <c r="AP153" s="95">
        <f t="shared" si="17"/>
        <v>7.0756000000005148E-4</v>
      </c>
      <c r="AQ153" s="120">
        <f t="shared" si="18"/>
        <v>-5.3775850000000042E-3</v>
      </c>
      <c r="AR153" s="37"/>
      <c r="AS153" s="233"/>
      <c r="AT153" s="37"/>
    </row>
    <row r="154" spans="2:46" ht="13.5" customHeight="1" x14ac:dyDescent="0.15">
      <c r="B154" s="294"/>
      <c r="C154" s="27" t="s">
        <v>33</v>
      </c>
      <c r="D154" s="186"/>
      <c r="E154" s="56"/>
      <c r="F154" s="187">
        <v>31.296731000000001</v>
      </c>
      <c r="G154" s="187">
        <v>35.184277999999999</v>
      </c>
      <c r="H154" s="187">
        <v>0.96704860000000004</v>
      </c>
      <c r="I154" s="62">
        <v>0.98189165</v>
      </c>
      <c r="J154" s="62">
        <v>3.6475908000000001E-2</v>
      </c>
      <c r="K154" s="188"/>
      <c r="L154" s="258"/>
      <c r="M154" s="258"/>
      <c r="N154" s="56"/>
      <c r="O154" s="28"/>
      <c r="P154" s="56"/>
      <c r="Q154" s="28"/>
      <c r="R154" s="132"/>
      <c r="S154" s="213"/>
      <c r="T154" s="294"/>
      <c r="U154" s="27" t="s">
        <v>33</v>
      </c>
      <c r="V154" s="186"/>
      <c r="W154" s="56"/>
      <c r="X154" s="187">
        <v>32.729053999999998</v>
      </c>
      <c r="Y154" s="187">
        <v>36.247165000000003</v>
      </c>
      <c r="Z154" s="187">
        <v>0.96743988000000003</v>
      </c>
      <c r="AA154" s="62">
        <v>0.98241118999999999</v>
      </c>
      <c r="AB154" s="62">
        <v>3.1335473000000003E-2</v>
      </c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4"/>
      <c r="AM154" s="86">
        <f t="shared" si="14"/>
        <v>1.4323229999999967</v>
      </c>
      <c r="AN154" s="121">
        <f t="shared" si="15"/>
        <v>1.0628870000000035</v>
      </c>
      <c r="AO154" s="121">
        <f t="shared" si="16"/>
        <v>3.9127999999999385E-4</v>
      </c>
      <c r="AP154" s="121">
        <f t="shared" si="17"/>
        <v>5.1953999999998501E-4</v>
      </c>
      <c r="AQ154" s="87">
        <f t="shared" si="18"/>
        <v>-5.1404349999999988E-3</v>
      </c>
      <c r="AR154" s="37"/>
      <c r="AS154" s="233"/>
      <c r="AT154" s="37"/>
    </row>
    <row r="155" spans="2:46" ht="13.5" customHeight="1" x14ac:dyDescent="0.15">
      <c r="B155" s="294"/>
      <c r="C155" s="27" t="s">
        <v>34</v>
      </c>
      <c r="D155" s="186"/>
      <c r="E155" s="56"/>
      <c r="F155" s="187">
        <v>35.185751000000003</v>
      </c>
      <c r="G155" s="187">
        <v>39.395104000000003</v>
      </c>
      <c r="H155" s="187">
        <v>0.98743581000000002</v>
      </c>
      <c r="I155" s="62">
        <v>0.99198374</v>
      </c>
      <c r="J155" s="62">
        <v>1.8129760000000002E-2</v>
      </c>
      <c r="K155" s="188"/>
      <c r="L155" s="258"/>
      <c r="M155" s="258"/>
      <c r="N155" s="56"/>
      <c r="O155" s="28"/>
      <c r="P155" s="56"/>
      <c r="Q155" s="28"/>
      <c r="R155" s="132"/>
      <c r="S155" s="213"/>
      <c r="T155" s="294"/>
      <c r="U155" s="27" t="s">
        <v>34</v>
      </c>
      <c r="V155" s="186"/>
      <c r="W155" s="56"/>
      <c r="X155" s="187">
        <v>38.044539999999998</v>
      </c>
      <c r="Y155" s="187">
        <v>41.373762999999997</v>
      </c>
      <c r="Z155" s="187">
        <v>0.98798775000000005</v>
      </c>
      <c r="AA155" s="62">
        <v>0.99267912999999997</v>
      </c>
      <c r="AB155" s="62">
        <v>1.1905835E-2</v>
      </c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4"/>
      <c r="AM155" s="86">
        <f t="shared" si="14"/>
        <v>2.8587889999999945</v>
      </c>
      <c r="AN155" s="121">
        <f t="shared" si="15"/>
        <v>1.9786589999999933</v>
      </c>
      <c r="AO155" s="121">
        <f t="shared" si="16"/>
        <v>5.5194000000002852E-4</v>
      </c>
      <c r="AP155" s="121">
        <f t="shared" si="17"/>
        <v>6.9538999999996243E-4</v>
      </c>
      <c r="AQ155" s="87">
        <f t="shared" si="18"/>
        <v>-6.2239250000000017E-3</v>
      </c>
      <c r="AR155" s="37"/>
      <c r="AS155" s="233"/>
      <c r="AT155" s="37"/>
    </row>
    <row r="156" spans="2:46" ht="13.5" customHeight="1" x14ac:dyDescent="0.15">
      <c r="B156" s="294"/>
      <c r="C156" s="27" t="s">
        <v>36</v>
      </c>
      <c r="D156" s="186"/>
      <c r="E156" s="56"/>
      <c r="F156" s="187">
        <v>37.429352999999999</v>
      </c>
      <c r="G156" s="187">
        <v>41.791052999999998</v>
      </c>
      <c r="H156" s="187">
        <v>0.99371620999999999</v>
      </c>
      <c r="I156" s="62">
        <v>0.99555861999999995</v>
      </c>
      <c r="J156" s="62">
        <v>1.1188786500000001E-2</v>
      </c>
      <c r="K156" s="188"/>
      <c r="L156" s="258"/>
      <c r="M156" s="258"/>
      <c r="N156" s="56"/>
      <c r="O156" s="28"/>
      <c r="P156" s="56"/>
      <c r="Q156" s="28"/>
      <c r="R156" s="132"/>
      <c r="S156" s="213"/>
      <c r="T156" s="294"/>
      <c r="U156" s="27" t="s">
        <v>36</v>
      </c>
      <c r="V156" s="186"/>
      <c r="W156" s="56"/>
      <c r="X156" s="187">
        <v>42.172097000000001</v>
      </c>
      <c r="Y156" s="187">
        <v>45.274838000000003</v>
      </c>
      <c r="Z156" s="187">
        <v>0.99426451000000005</v>
      </c>
      <c r="AA156" s="62">
        <v>0.99639272999999995</v>
      </c>
      <c r="AB156" s="62">
        <v>4.9722220000000001E-3</v>
      </c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4"/>
      <c r="AM156" s="86">
        <f t="shared" si="14"/>
        <v>4.7427440000000018</v>
      </c>
      <c r="AN156" s="121">
        <f t="shared" si="15"/>
        <v>3.4837850000000046</v>
      </c>
      <c r="AO156" s="121">
        <f t="shared" si="16"/>
        <v>5.4830000000005708E-4</v>
      </c>
      <c r="AP156" s="121">
        <f t="shared" si="17"/>
        <v>8.3410999999999902E-4</v>
      </c>
      <c r="AQ156" s="87">
        <f t="shared" si="18"/>
        <v>-6.2165645000000005E-3</v>
      </c>
      <c r="AR156" s="37"/>
      <c r="AS156" s="233"/>
      <c r="AT156" s="37"/>
    </row>
    <row r="157" spans="2:46" ht="13.5" customHeight="1" thickBot="1" x14ac:dyDescent="0.2">
      <c r="B157" s="295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95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5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93" t="s">
        <v>95</v>
      </c>
      <c r="C158" s="25" t="s">
        <v>32</v>
      </c>
      <c r="D158" s="39"/>
      <c r="E158" s="55"/>
      <c r="F158" s="96">
        <v>27.277785999999999</v>
      </c>
      <c r="G158" s="96">
        <v>31.186937</v>
      </c>
      <c r="H158" s="96">
        <v>0.92401186999999996</v>
      </c>
      <c r="I158" s="60">
        <v>0.95967864000000003</v>
      </c>
      <c r="J158" s="60">
        <v>7.4561039999999995E-2</v>
      </c>
      <c r="K158" s="61"/>
      <c r="L158" s="257"/>
      <c r="M158" s="257"/>
      <c r="N158" s="55"/>
      <c r="O158" s="26"/>
      <c r="P158" s="55"/>
      <c r="Q158" s="26"/>
      <c r="R158" s="131"/>
      <c r="S158" s="213"/>
      <c r="T158" s="293" t="s">
        <v>95</v>
      </c>
      <c r="U158" s="25" t="s">
        <v>32</v>
      </c>
      <c r="V158" s="39"/>
      <c r="W158" s="55"/>
      <c r="X158" s="96">
        <v>27.400492</v>
      </c>
      <c r="Y158" s="96">
        <v>31.241295999999998</v>
      </c>
      <c r="Z158" s="96">
        <v>0.92383844000000004</v>
      </c>
      <c r="AA158" s="60">
        <v>0.95953222999999999</v>
      </c>
      <c r="AB158" s="60">
        <v>7.1817144999999999E-2</v>
      </c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3" t="s">
        <v>95</v>
      </c>
      <c r="AM158" s="119">
        <f t="shared" si="14"/>
        <v>0.12270600000000087</v>
      </c>
      <c r="AN158" s="95">
        <f t="shared" si="15"/>
        <v>5.4358999999998048E-2</v>
      </c>
      <c r="AO158" s="95">
        <f t="shared" si="16"/>
        <v>-1.7342999999991893E-4</v>
      </c>
      <c r="AP158" s="95">
        <f t="shared" si="17"/>
        <v>-1.4641000000004123E-4</v>
      </c>
      <c r="AQ158" s="120">
        <f t="shared" si="18"/>
        <v>-2.7438949999999962E-3</v>
      </c>
      <c r="AR158" s="37"/>
      <c r="AS158" s="233"/>
      <c r="AT158" s="37"/>
    </row>
    <row r="159" spans="2:46" ht="13.5" customHeight="1" x14ac:dyDescent="0.15">
      <c r="B159" s="294"/>
      <c r="C159" s="27" t="s">
        <v>33</v>
      </c>
      <c r="D159" s="186"/>
      <c r="E159" s="56"/>
      <c r="F159" s="187">
        <v>31.819704999999999</v>
      </c>
      <c r="G159" s="187">
        <v>35.339478</v>
      </c>
      <c r="H159" s="187">
        <v>0.96751862</v>
      </c>
      <c r="I159" s="62">
        <v>0.980078</v>
      </c>
      <c r="J159" s="62">
        <v>3.1708411999999998E-2</v>
      </c>
      <c r="K159" s="188"/>
      <c r="L159" s="258"/>
      <c r="M159" s="258"/>
      <c r="N159" s="56"/>
      <c r="O159" s="28"/>
      <c r="P159" s="56"/>
      <c r="Q159" s="28"/>
      <c r="R159" s="132"/>
      <c r="S159" s="213"/>
      <c r="T159" s="294"/>
      <c r="U159" s="27" t="s">
        <v>33</v>
      </c>
      <c r="V159" s="186"/>
      <c r="W159" s="56"/>
      <c r="X159" s="187">
        <v>32.156869</v>
      </c>
      <c r="Y159" s="187">
        <v>35.511375999999998</v>
      </c>
      <c r="Z159" s="187">
        <v>0.96781439000000002</v>
      </c>
      <c r="AA159" s="62">
        <v>0.98043252999999997</v>
      </c>
      <c r="AB159" s="62">
        <v>2.9940649999999999E-2</v>
      </c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4"/>
      <c r="AM159" s="86">
        <f t="shared" si="14"/>
        <v>0.33716400000000135</v>
      </c>
      <c r="AN159" s="121">
        <f t="shared" si="15"/>
        <v>0.17189799999999877</v>
      </c>
      <c r="AO159" s="121">
        <f t="shared" si="16"/>
        <v>2.9577000000002851E-4</v>
      </c>
      <c r="AP159" s="121">
        <f t="shared" si="17"/>
        <v>3.5452999999996404E-4</v>
      </c>
      <c r="AQ159" s="87">
        <f t="shared" si="18"/>
        <v>-1.7677619999999991E-3</v>
      </c>
      <c r="AR159" s="37"/>
      <c r="AS159" s="233"/>
      <c r="AT159" s="37"/>
    </row>
    <row r="160" spans="2:46" ht="13.5" customHeight="1" x14ac:dyDescent="0.15">
      <c r="B160" s="294"/>
      <c r="C160" s="27" t="s">
        <v>34</v>
      </c>
      <c r="D160" s="186"/>
      <c r="E160" s="56"/>
      <c r="F160" s="187">
        <v>36.674497000000002</v>
      </c>
      <c r="G160" s="187">
        <v>40.269067999999997</v>
      </c>
      <c r="H160" s="187">
        <v>0.98726828</v>
      </c>
      <c r="I160" s="62">
        <v>0.99156365999999996</v>
      </c>
      <c r="J160" s="62">
        <v>1.4250163999999999E-2</v>
      </c>
      <c r="K160" s="188"/>
      <c r="L160" s="258"/>
      <c r="M160" s="258"/>
      <c r="N160" s="56"/>
      <c r="O160" s="28"/>
      <c r="P160" s="56"/>
      <c r="Q160" s="28"/>
      <c r="R160" s="132"/>
      <c r="S160" s="213"/>
      <c r="T160" s="294"/>
      <c r="U160" s="27" t="s">
        <v>34</v>
      </c>
      <c r="V160" s="186"/>
      <c r="W160" s="56"/>
      <c r="X160" s="187">
        <v>37.597844000000002</v>
      </c>
      <c r="Y160" s="187">
        <v>40.882739000000001</v>
      </c>
      <c r="Z160" s="187">
        <v>0.98761986999999996</v>
      </c>
      <c r="AA160" s="62">
        <v>0.99199367999999999</v>
      </c>
      <c r="AB160" s="62">
        <v>1.1416183E-2</v>
      </c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4"/>
      <c r="AM160" s="86">
        <f t="shared" si="14"/>
        <v>0.9233469999999997</v>
      </c>
      <c r="AN160" s="121">
        <f t="shared" si="15"/>
        <v>0.61367100000000363</v>
      </c>
      <c r="AO160" s="121">
        <f t="shared" si="16"/>
        <v>3.5158999999995721E-4</v>
      </c>
      <c r="AP160" s="121">
        <f t="shared" si="17"/>
        <v>4.3002000000003093E-4</v>
      </c>
      <c r="AQ160" s="87">
        <f t="shared" si="18"/>
        <v>-2.8339809999999993E-3</v>
      </c>
      <c r="AR160" s="37"/>
      <c r="AS160" s="233"/>
      <c r="AT160" s="37"/>
    </row>
    <row r="161" spans="2:46" ht="13.5" customHeight="1" x14ac:dyDescent="0.15">
      <c r="B161" s="294"/>
      <c r="C161" s="27" t="s">
        <v>36</v>
      </c>
      <c r="D161" s="186"/>
      <c r="E161" s="56"/>
      <c r="F161" s="187">
        <v>39.523363000000003</v>
      </c>
      <c r="G161" s="187">
        <v>43.318682000000003</v>
      </c>
      <c r="H161" s="187">
        <v>0.99348656999999996</v>
      </c>
      <c r="I161" s="62">
        <v>0.99560156</v>
      </c>
      <c r="J161" s="62">
        <v>8.5541869999999996E-3</v>
      </c>
      <c r="K161" s="188"/>
      <c r="L161" s="258"/>
      <c r="M161" s="258"/>
      <c r="N161" s="56"/>
      <c r="O161" s="28"/>
      <c r="P161" s="56"/>
      <c r="Q161" s="28"/>
      <c r="R161" s="132"/>
      <c r="S161" s="213"/>
      <c r="T161" s="294"/>
      <c r="U161" s="27" t="s">
        <v>36</v>
      </c>
      <c r="V161" s="186"/>
      <c r="W161" s="56"/>
      <c r="X161" s="187">
        <v>41.680644999999998</v>
      </c>
      <c r="Y161" s="187">
        <v>44.727277999999998</v>
      </c>
      <c r="Z161" s="187">
        <v>0.99383449999999995</v>
      </c>
      <c r="AA161" s="62">
        <v>0.99618854999999995</v>
      </c>
      <c r="AB161" s="62">
        <v>5.0456244000000004E-3</v>
      </c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4"/>
      <c r="AM161" s="86">
        <f t="shared" ref="AM161:AM224" si="19">IF(OR(X161="",F161=""),"",X161-F161)</f>
        <v>2.157281999999995</v>
      </c>
      <c r="AN161" s="121">
        <f t="shared" ref="AN161:AN224" si="20">IF(OR(Y161="",G161=""),"",Y161-G161)</f>
        <v>1.4085959999999957</v>
      </c>
      <c r="AO161" s="121">
        <f t="shared" ref="AO161:AO224" si="21">IF(OR(Z161="",H161=""),"",Z161-H161)</f>
        <v>3.479299999999963E-4</v>
      </c>
      <c r="AP161" s="121">
        <f t="shared" ref="AP161:AP224" si="22">IF(OR(AA161="",I161=""),"",AA161-I161)</f>
        <v>5.8698999999995394E-4</v>
      </c>
      <c r="AQ161" s="87">
        <f t="shared" ref="AQ161:AQ224" si="23">IF(OR(AB161="",J161=""),"",AB161-J161)</f>
        <v>-3.5085625999999991E-3</v>
      </c>
      <c r="AR161" s="37"/>
      <c r="AS161" s="233"/>
      <c r="AT161" s="37"/>
    </row>
    <row r="162" spans="2:46" ht="13.5" customHeight="1" thickBot="1" x14ac:dyDescent="0.2">
      <c r="B162" s="295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95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5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93" t="s">
        <v>96</v>
      </c>
      <c r="C163" s="25" t="s">
        <v>32</v>
      </c>
      <c r="D163" s="39"/>
      <c r="E163" s="55"/>
      <c r="F163" s="96">
        <v>27.639467</v>
      </c>
      <c r="G163" s="96">
        <v>32.032198999999999</v>
      </c>
      <c r="H163" s="96">
        <v>0.93267986999999997</v>
      </c>
      <c r="I163" s="60">
        <v>0.96162380000000003</v>
      </c>
      <c r="J163" s="60">
        <v>7.7987360000000006E-2</v>
      </c>
      <c r="K163" s="61"/>
      <c r="L163" s="257"/>
      <c r="M163" s="257"/>
      <c r="N163" s="55"/>
      <c r="O163" s="26"/>
      <c r="P163" s="55"/>
      <c r="Q163" s="26"/>
      <c r="R163" s="131"/>
      <c r="S163" s="213"/>
      <c r="T163" s="293" t="s">
        <v>96</v>
      </c>
      <c r="U163" s="25" t="s">
        <v>32</v>
      </c>
      <c r="V163" s="39"/>
      <c r="W163" s="55"/>
      <c r="X163" s="96">
        <v>27.667659</v>
      </c>
      <c r="Y163" s="96">
        <v>32.067905000000003</v>
      </c>
      <c r="Z163" s="96">
        <v>0.93304100999999995</v>
      </c>
      <c r="AA163" s="60">
        <v>0.96202085000000004</v>
      </c>
      <c r="AB163" s="60">
        <v>7.7256149999999996E-2</v>
      </c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3" t="s">
        <v>96</v>
      </c>
      <c r="AM163" s="119">
        <f t="shared" si="19"/>
        <v>2.8192000000000661E-2</v>
      </c>
      <c r="AN163" s="95">
        <f t="shared" si="20"/>
        <v>3.5706000000004678E-2</v>
      </c>
      <c r="AO163" s="95">
        <f t="shared" si="21"/>
        <v>3.6113999999998203E-4</v>
      </c>
      <c r="AP163" s="95">
        <f t="shared" si="22"/>
        <v>3.970500000000099E-4</v>
      </c>
      <c r="AQ163" s="120">
        <f t="shared" si="23"/>
        <v>-7.3121000000000991E-4</v>
      </c>
      <c r="AR163" s="37"/>
      <c r="AS163" s="233"/>
      <c r="AT163" s="37"/>
    </row>
    <row r="164" spans="2:46" ht="13.5" customHeight="1" x14ac:dyDescent="0.15">
      <c r="B164" s="294"/>
      <c r="C164" s="27" t="s">
        <v>33</v>
      </c>
      <c r="D164" s="186"/>
      <c r="E164" s="56"/>
      <c r="F164" s="187">
        <v>32.757389000000003</v>
      </c>
      <c r="G164" s="187">
        <v>36.445011000000001</v>
      </c>
      <c r="H164" s="187">
        <v>0.97137037999999998</v>
      </c>
      <c r="I164" s="62">
        <v>0.98277163000000001</v>
      </c>
      <c r="J164" s="62">
        <v>3.4864668000000001E-2</v>
      </c>
      <c r="K164" s="188"/>
      <c r="L164" s="258"/>
      <c r="M164" s="258"/>
      <c r="N164" s="56"/>
      <c r="O164" s="28"/>
      <c r="P164" s="56"/>
      <c r="Q164" s="28"/>
      <c r="R164" s="132"/>
      <c r="S164" s="213"/>
      <c r="T164" s="294"/>
      <c r="U164" s="27" t="s">
        <v>33</v>
      </c>
      <c r="V164" s="186"/>
      <c r="W164" s="56"/>
      <c r="X164" s="187">
        <v>32.842112</v>
      </c>
      <c r="Y164" s="187">
        <v>36.519742000000001</v>
      </c>
      <c r="Z164" s="187">
        <v>0.97175069000000003</v>
      </c>
      <c r="AA164" s="62">
        <v>0.98307732999999997</v>
      </c>
      <c r="AB164" s="62">
        <v>3.3650239999999998E-2</v>
      </c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4"/>
      <c r="AM164" s="86">
        <f t="shared" si="19"/>
        <v>8.4722999999996773E-2</v>
      </c>
      <c r="AN164" s="121">
        <f t="shared" si="20"/>
        <v>7.4730999999999881E-2</v>
      </c>
      <c r="AO164" s="121">
        <f t="shared" si="21"/>
        <v>3.8031000000005033E-4</v>
      </c>
      <c r="AP164" s="121">
        <f t="shared" si="22"/>
        <v>3.0569999999996433E-4</v>
      </c>
      <c r="AQ164" s="87">
        <f t="shared" si="23"/>
        <v>-1.2144280000000035E-3</v>
      </c>
      <c r="AR164" s="37"/>
      <c r="AS164" s="233"/>
      <c r="AT164" s="37"/>
    </row>
    <row r="165" spans="2:46" ht="13.5" customHeight="1" x14ac:dyDescent="0.15">
      <c r="B165" s="294"/>
      <c r="C165" s="27" t="s">
        <v>34</v>
      </c>
      <c r="D165" s="186"/>
      <c r="E165" s="56"/>
      <c r="F165" s="187">
        <v>37.858674000000001</v>
      </c>
      <c r="G165" s="187">
        <v>41.295983999999997</v>
      </c>
      <c r="H165" s="187">
        <v>0.98911640000000001</v>
      </c>
      <c r="I165" s="62">
        <v>0.99330580000000002</v>
      </c>
      <c r="J165" s="62">
        <v>1.4686309E-2</v>
      </c>
      <c r="K165" s="188"/>
      <c r="L165" s="258"/>
      <c r="M165" s="258"/>
      <c r="N165" s="56"/>
      <c r="O165" s="28"/>
      <c r="P165" s="56"/>
      <c r="Q165" s="28"/>
      <c r="R165" s="132"/>
      <c r="S165" s="213"/>
      <c r="T165" s="294"/>
      <c r="U165" s="27" t="s">
        <v>34</v>
      </c>
      <c r="V165" s="186"/>
      <c r="W165" s="56"/>
      <c r="X165" s="187">
        <v>38.290858999999998</v>
      </c>
      <c r="Y165" s="187">
        <v>41.619182000000002</v>
      </c>
      <c r="Z165" s="187">
        <v>0.98944363999999996</v>
      </c>
      <c r="AA165" s="62">
        <v>0.99352015999999999</v>
      </c>
      <c r="AB165" s="62">
        <v>1.3399608E-2</v>
      </c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4"/>
      <c r="AM165" s="86">
        <f t="shared" si="19"/>
        <v>0.43218499999999693</v>
      </c>
      <c r="AN165" s="121">
        <f t="shared" si="20"/>
        <v>0.32319800000000498</v>
      </c>
      <c r="AO165" s="121">
        <f t="shared" si="21"/>
        <v>3.272399999999509E-4</v>
      </c>
      <c r="AP165" s="121">
        <f t="shared" si="22"/>
        <v>2.1435999999996902E-4</v>
      </c>
      <c r="AQ165" s="87">
        <f t="shared" si="23"/>
        <v>-1.2867009999999995E-3</v>
      </c>
      <c r="AR165" s="37"/>
      <c r="AS165" s="233"/>
      <c r="AT165" s="37"/>
    </row>
    <row r="166" spans="2:46" ht="13.5" customHeight="1" x14ac:dyDescent="0.15">
      <c r="B166" s="294"/>
      <c r="C166" s="27" t="s">
        <v>36</v>
      </c>
      <c r="D166" s="186"/>
      <c r="E166" s="56"/>
      <c r="F166" s="187">
        <v>41.497456</v>
      </c>
      <c r="G166" s="187">
        <v>44.703995999999997</v>
      </c>
      <c r="H166" s="187">
        <v>0.99413669999999998</v>
      </c>
      <c r="I166" s="62">
        <v>0.99661233000000005</v>
      </c>
      <c r="J166" s="62">
        <v>7.5189200000000001E-3</v>
      </c>
      <c r="K166" s="188"/>
      <c r="L166" s="258"/>
      <c r="M166" s="258"/>
      <c r="N166" s="56"/>
      <c r="O166" s="28"/>
      <c r="P166" s="56"/>
      <c r="Q166" s="28"/>
      <c r="R166" s="132"/>
      <c r="S166" s="213"/>
      <c r="T166" s="294"/>
      <c r="U166" s="27" t="s">
        <v>36</v>
      </c>
      <c r="V166" s="186"/>
      <c r="W166" s="56"/>
      <c r="X166" s="187">
        <v>42.260655999999997</v>
      </c>
      <c r="Y166" s="187">
        <v>45.287500999999999</v>
      </c>
      <c r="Z166" s="187">
        <v>0.99442357000000003</v>
      </c>
      <c r="AA166" s="62">
        <v>0.99681545999999999</v>
      </c>
      <c r="AB166" s="62">
        <v>6.5425049999999997E-3</v>
      </c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4"/>
      <c r="AM166" s="86">
        <f t="shared" si="19"/>
        <v>0.76319999999999766</v>
      </c>
      <c r="AN166" s="121">
        <f t="shared" si="20"/>
        <v>0.58350500000000238</v>
      </c>
      <c r="AO166" s="121">
        <f t="shared" si="21"/>
        <v>2.8687000000005014E-4</v>
      </c>
      <c r="AP166" s="121">
        <f t="shared" si="22"/>
        <v>2.031299999999403E-4</v>
      </c>
      <c r="AQ166" s="87">
        <f t="shared" si="23"/>
        <v>-9.7641500000000044E-4</v>
      </c>
      <c r="AR166" s="37"/>
      <c r="AS166" s="233"/>
      <c r="AT166" s="37"/>
    </row>
    <row r="167" spans="2:46" ht="13.5" customHeight="1" thickBot="1" x14ac:dyDescent="0.2">
      <c r="B167" s="295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95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5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93" t="s">
        <v>97</v>
      </c>
      <c r="C168" s="25" t="s">
        <v>32</v>
      </c>
      <c r="D168" s="39"/>
      <c r="E168" s="55"/>
      <c r="F168" s="96">
        <v>28.013347</v>
      </c>
      <c r="G168" s="96">
        <v>31.842403999999998</v>
      </c>
      <c r="H168" s="96">
        <v>0.92993930999999996</v>
      </c>
      <c r="I168" s="60">
        <v>0.96497805000000003</v>
      </c>
      <c r="J168" s="60">
        <v>7.8149280000000002E-2</v>
      </c>
      <c r="K168" s="61"/>
      <c r="L168" s="257"/>
      <c r="M168" s="257"/>
      <c r="N168" s="55"/>
      <c r="O168" s="26"/>
      <c r="P168" s="55"/>
      <c r="Q168" s="26"/>
      <c r="R168" s="131"/>
      <c r="S168" s="213"/>
      <c r="T168" s="293" t="s">
        <v>97</v>
      </c>
      <c r="U168" s="25" t="s">
        <v>32</v>
      </c>
      <c r="V168" s="39"/>
      <c r="W168" s="55"/>
      <c r="X168" s="96">
        <v>28.409965</v>
      </c>
      <c r="Y168" s="96">
        <v>32.252267000000003</v>
      </c>
      <c r="Z168" s="96">
        <v>0.93022280000000002</v>
      </c>
      <c r="AA168" s="60">
        <v>0.96539322999999999</v>
      </c>
      <c r="AB168" s="60">
        <v>6.9244609999999998E-2</v>
      </c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3" t="s">
        <v>97</v>
      </c>
      <c r="AM168" s="119">
        <f t="shared" si="19"/>
        <v>0.39661800000000014</v>
      </c>
      <c r="AN168" s="95">
        <f t="shared" si="20"/>
        <v>0.40986300000000497</v>
      </c>
      <c r="AO168" s="95">
        <f t="shared" si="21"/>
        <v>2.8349000000005287E-4</v>
      </c>
      <c r="AP168" s="95">
        <f t="shared" si="22"/>
        <v>4.1517999999995947E-4</v>
      </c>
      <c r="AQ168" s="120">
        <f t="shared" si="23"/>
        <v>-8.9046700000000034E-3</v>
      </c>
      <c r="AR168" s="37"/>
      <c r="AS168" s="233"/>
      <c r="AT168" s="37"/>
    </row>
    <row r="169" spans="2:46" ht="13.5" customHeight="1" x14ac:dyDescent="0.15">
      <c r="B169" s="294"/>
      <c r="C169" s="27" t="s">
        <v>33</v>
      </c>
      <c r="D169" s="186"/>
      <c r="E169" s="56"/>
      <c r="F169" s="187">
        <v>32.158828999999997</v>
      </c>
      <c r="G169" s="187">
        <v>35.790396999999999</v>
      </c>
      <c r="H169" s="187">
        <v>0.96941456999999998</v>
      </c>
      <c r="I169" s="62">
        <v>0.98256275999999998</v>
      </c>
      <c r="J169" s="62">
        <v>3.9769935999999999E-2</v>
      </c>
      <c r="K169" s="188"/>
      <c r="L169" s="258"/>
      <c r="M169" s="258"/>
      <c r="N169" s="56"/>
      <c r="O169" s="28"/>
      <c r="P169" s="56"/>
      <c r="Q169" s="28"/>
      <c r="R169" s="132"/>
      <c r="S169" s="213"/>
      <c r="T169" s="294"/>
      <c r="U169" s="27" t="s">
        <v>33</v>
      </c>
      <c r="V169" s="186"/>
      <c r="W169" s="56"/>
      <c r="X169" s="187">
        <v>33.117379</v>
      </c>
      <c r="Y169" s="187">
        <v>36.408825999999998</v>
      </c>
      <c r="Z169" s="187">
        <v>0.96986223000000005</v>
      </c>
      <c r="AA169" s="62">
        <v>0.98304097999999995</v>
      </c>
      <c r="AB169" s="62">
        <v>3.2369975000000002E-2</v>
      </c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4"/>
      <c r="AM169" s="86">
        <f t="shared" si="19"/>
        <v>0.95855000000000246</v>
      </c>
      <c r="AN169" s="121">
        <f t="shared" si="20"/>
        <v>0.61842899999999901</v>
      </c>
      <c r="AO169" s="121">
        <f t="shared" si="21"/>
        <v>4.4766000000007189E-4</v>
      </c>
      <c r="AP169" s="121">
        <f t="shared" si="22"/>
        <v>4.7821999999997367E-4</v>
      </c>
      <c r="AQ169" s="87">
        <f t="shared" si="23"/>
        <v>-7.3999609999999966E-3</v>
      </c>
      <c r="AR169" s="37"/>
      <c r="AS169" s="233"/>
      <c r="AT169" s="37"/>
    </row>
    <row r="170" spans="2:46" ht="13.5" customHeight="1" x14ac:dyDescent="0.15">
      <c r="B170" s="294"/>
      <c r="C170" s="27" t="s">
        <v>34</v>
      </c>
      <c r="D170" s="186"/>
      <c r="E170" s="56"/>
      <c r="F170" s="187">
        <v>36.046807999999999</v>
      </c>
      <c r="G170" s="187">
        <v>40.054698999999999</v>
      </c>
      <c r="H170" s="187">
        <v>0.98790191000000005</v>
      </c>
      <c r="I170" s="62">
        <v>0.99234374999999997</v>
      </c>
      <c r="J170" s="62">
        <v>2.2139757999999999E-2</v>
      </c>
      <c r="K170" s="188"/>
      <c r="L170" s="258"/>
      <c r="M170" s="258"/>
      <c r="N170" s="56"/>
      <c r="O170" s="28"/>
      <c r="P170" s="56"/>
      <c r="Q170" s="28"/>
      <c r="R170" s="132"/>
      <c r="S170" s="213"/>
      <c r="T170" s="294"/>
      <c r="U170" s="27" t="s">
        <v>34</v>
      </c>
      <c r="V170" s="186"/>
      <c r="W170" s="56"/>
      <c r="X170" s="187">
        <v>38.280261000000003</v>
      </c>
      <c r="Y170" s="187">
        <v>41.515332000000001</v>
      </c>
      <c r="Z170" s="187">
        <v>0.98828271000000001</v>
      </c>
      <c r="AA170" s="62">
        <v>0.99298366999999998</v>
      </c>
      <c r="AB170" s="62">
        <v>1.2590686E-2</v>
      </c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4"/>
      <c r="AM170" s="86">
        <f t="shared" si="19"/>
        <v>2.2334530000000044</v>
      </c>
      <c r="AN170" s="121">
        <f t="shared" si="20"/>
        <v>1.4606330000000014</v>
      </c>
      <c r="AO170" s="121">
        <f t="shared" si="21"/>
        <v>3.8079999999995895E-4</v>
      </c>
      <c r="AP170" s="121">
        <f t="shared" si="22"/>
        <v>6.3992000000001603E-4</v>
      </c>
      <c r="AQ170" s="87">
        <f t="shared" si="23"/>
        <v>-9.5490719999999987E-3</v>
      </c>
      <c r="AR170" s="37"/>
      <c r="AS170" s="233"/>
      <c r="AT170" s="37"/>
    </row>
    <row r="171" spans="2:46" ht="13.5" customHeight="1" x14ac:dyDescent="0.15">
      <c r="B171" s="294"/>
      <c r="C171" s="27" t="s">
        <v>36</v>
      </c>
      <c r="D171" s="186"/>
      <c r="E171" s="56"/>
      <c r="F171" s="187">
        <v>38.093451999999999</v>
      </c>
      <c r="G171" s="187">
        <v>42.293680000000002</v>
      </c>
      <c r="H171" s="187">
        <v>0.99355744999999995</v>
      </c>
      <c r="I171" s="62">
        <v>0.99585239000000003</v>
      </c>
      <c r="J171" s="62">
        <v>1.3181500000000001E-2</v>
      </c>
      <c r="K171" s="188"/>
      <c r="L171" s="258"/>
      <c r="M171" s="258"/>
      <c r="N171" s="56"/>
      <c r="O171" s="28"/>
      <c r="P171" s="56"/>
      <c r="Q171" s="28"/>
      <c r="R171" s="132"/>
      <c r="S171" s="213"/>
      <c r="T171" s="294"/>
      <c r="U171" s="27" t="s">
        <v>36</v>
      </c>
      <c r="V171" s="186"/>
      <c r="W171" s="56"/>
      <c r="X171" s="187">
        <v>41.802517000000002</v>
      </c>
      <c r="Y171" s="187">
        <v>44.822574000000003</v>
      </c>
      <c r="Z171" s="187">
        <v>0.99396417000000004</v>
      </c>
      <c r="AA171" s="62">
        <v>0.99650141999999997</v>
      </c>
      <c r="AB171" s="62">
        <v>5.9454979999999996E-3</v>
      </c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4"/>
      <c r="AM171" s="86">
        <f t="shared" si="19"/>
        <v>3.7090650000000025</v>
      </c>
      <c r="AN171" s="121">
        <f t="shared" si="20"/>
        <v>2.5288940000000011</v>
      </c>
      <c r="AO171" s="121">
        <f t="shared" si="21"/>
        <v>4.0672000000008257E-4</v>
      </c>
      <c r="AP171" s="121">
        <f t="shared" si="22"/>
        <v>6.4902999999993938E-4</v>
      </c>
      <c r="AQ171" s="87">
        <f t="shared" si="23"/>
        <v>-7.2360020000000009E-3</v>
      </c>
      <c r="AR171" s="37"/>
      <c r="AS171" s="233"/>
      <c r="AT171" s="37"/>
    </row>
    <row r="172" spans="2:46" ht="13.5" customHeight="1" thickBot="1" x14ac:dyDescent="0.2">
      <c r="B172" s="295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95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5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93" t="s">
        <v>98</v>
      </c>
      <c r="C173" s="25" t="s">
        <v>32</v>
      </c>
      <c r="D173" s="39"/>
      <c r="E173" s="55"/>
      <c r="F173" s="96">
        <v>27.344467999999999</v>
      </c>
      <c r="G173" s="96">
        <v>31.802250999999998</v>
      </c>
      <c r="H173" s="96">
        <v>0.92328770000000004</v>
      </c>
      <c r="I173" s="60">
        <v>0.96026999999999996</v>
      </c>
      <c r="J173" s="60">
        <v>8.3661780000000005E-2</v>
      </c>
      <c r="K173" s="61"/>
      <c r="L173" s="257"/>
      <c r="M173" s="257"/>
      <c r="N173" s="55"/>
      <c r="O173" s="26"/>
      <c r="P173" s="55"/>
      <c r="Q173" s="26"/>
      <c r="R173" s="131"/>
      <c r="S173" s="213"/>
      <c r="T173" s="293" t="s">
        <v>98</v>
      </c>
      <c r="U173" s="25" t="s">
        <v>32</v>
      </c>
      <c r="V173" s="39"/>
      <c r="W173" s="55"/>
      <c r="X173" s="96">
        <v>27.365724</v>
      </c>
      <c r="Y173" s="96">
        <v>31.833441000000001</v>
      </c>
      <c r="Z173" s="96">
        <v>0.92357886</v>
      </c>
      <c r="AA173" s="60">
        <v>0.96073472000000004</v>
      </c>
      <c r="AB173" s="60">
        <v>8.2904179999999994E-2</v>
      </c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3" t="s">
        <v>98</v>
      </c>
      <c r="AM173" s="119">
        <f t="shared" si="19"/>
        <v>2.1256000000001052E-2</v>
      </c>
      <c r="AN173" s="95">
        <f t="shared" si="20"/>
        <v>3.1190000000002271E-2</v>
      </c>
      <c r="AO173" s="95">
        <f t="shared" si="21"/>
        <v>2.9115999999995701E-4</v>
      </c>
      <c r="AP173" s="95">
        <f t="shared" si="22"/>
        <v>4.6472000000008507E-4</v>
      </c>
      <c r="AQ173" s="120">
        <f t="shared" si="23"/>
        <v>-7.5760000000001104E-4</v>
      </c>
      <c r="AR173" s="37"/>
      <c r="AS173" s="233"/>
      <c r="AT173" s="37"/>
    </row>
    <row r="174" spans="2:46" ht="13.5" customHeight="1" x14ac:dyDescent="0.15">
      <c r="B174" s="294"/>
      <c r="C174" s="27" t="s">
        <v>33</v>
      </c>
      <c r="D174" s="186"/>
      <c r="E174" s="56"/>
      <c r="F174" s="187">
        <v>32.730283</v>
      </c>
      <c r="G174" s="187">
        <v>36.382064999999997</v>
      </c>
      <c r="H174" s="187">
        <v>0.9701244</v>
      </c>
      <c r="I174" s="62">
        <v>0.98249142</v>
      </c>
      <c r="J174" s="62">
        <v>3.6133416000000002E-2</v>
      </c>
      <c r="K174" s="188"/>
      <c r="L174" s="258"/>
      <c r="M174" s="258"/>
      <c r="N174" s="56"/>
      <c r="O174" s="28"/>
      <c r="P174" s="56"/>
      <c r="Q174" s="28"/>
      <c r="R174" s="132"/>
      <c r="S174" s="213"/>
      <c r="T174" s="294"/>
      <c r="U174" s="27" t="s">
        <v>33</v>
      </c>
      <c r="V174" s="186"/>
      <c r="W174" s="56"/>
      <c r="X174" s="187">
        <v>32.852870000000003</v>
      </c>
      <c r="Y174" s="187">
        <v>36.473821999999998</v>
      </c>
      <c r="Z174" s="187">
        <v>0.97051301000000001</v>
      </c>
      <c r="AA174" s="62">
        <v>0.98287771999999995</v>
      </c>
      <c r="AB174" s="62">
        <v>3.4925703000000002E-2</v>
      </c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4"/>
      <c r="AM174" s="86">
        <f t="shared" si="19"/>
        <v>0.12258700000000289</v>
      </c>
      <c r="AN174" s="121">
        <f t="shared" si="20"/>
        <v>9.1757000000001199E-2</v>
      </c>
      <c r="AO174" s="121">
        <f t="shared" si="21"/>
        <v>3.8861000000001145E-4</v>
      </c>
      <c r="AP174" s="121">
        <f t="shared" si="22"/>
        <v>3.8629999999995057E-4</v>
      </c>
      <c r="AQ174" s="87">
        <f t="shared" si="23"/>
        <v>-1.2077129999999991E-3</v>
      </c>
      <c r="AR174" s="37"/>
      <c r="AS174" s="233"/>
      <c r="AT174" s="37"/>
    </row>
    <row r="175" spans="2:46" ht="13.5" customHeight="1" x14ac:dyDescent="0.15">
      <c r="B175" s="294"/>
      <c r="C175" s="27" t="s">
        <v>34</v>
      </c>
      <c r="D175" s="186"/>
      <c r="E175" s="56"/>
      <c r="F175" s="187">
        <v>37.993003000000002</v>
      </c>
      <c r="G175" s="187">
        <v>41.403934999999997</v>
      </c>
      <c r="H175" s="187">
        <v>0.98886236999999999</v>
      </c>
      <c r="I175" s="62">
        <v>0.99329683000000002</v>
      </c>
      <c r="J175" s="62">
        <v>1.5012207E-2</v>
      </c>
      <c r="K175" s="188"/>
      <c r="L175" s="258"/>
      <c r="M175" s="258"/>
      <c r="N175" s="56"/>
      <c r="O175" s="28"/>
      <c r="P175" s="56"/>
      <c r="Q175" s="28"/>
      <c r="R175" s="132"/>
      <c r="S175" s="213"/>
      <c r="T175" s="294"/>
      <c r="U175" s="27" t="s">
        <v>34</v>
      </c>
      <c r="V175" s="186"/>
      <c r="W175" s="56"/>
      <c r="X175" s="187">
        <v>38.425846999999997</v>
      </c>
      <c r="Y175" s="187">
        <v>41.750523000000001</v>
      </c>
      <c r="Z175" s="187">
        <v>0.98918326999999995</v>
      </c>
      <c r="AA175" s="62">
        <v>0.99358183</v>
      </c>
      <c r="AB175" s="62">
        <v>1.3859247E-2</v>
      </c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4"/>
      <c r="AM175" s="86">
        <f t="shared" si="19"/>
        <v>0.43284399999999579</v>
      </c>
      <c r="AN175" s="121">
        <f t="shared" si="20"/>
        <v>0.34658800000000412</v>
      </c>
      <c r="AO175" s="121">
        <f t="shared" si="21"/>
        <v>3.2089999999995733E-4</v>
      </c>
      <c r="AP175" s="121">
        <f t="shared" si="22"/>
        <v>2.8499999999997971E-4</v>
      </c>
      <c r="AQ175" s="87">
        <f t="shared" si="23"/>
        <v>-1.1529599999999997E-3</v>
      </c>
      <c r="AR175" s="37"/>
      <c r="AS175" s="233"/>
      <c r="AT175" s="37"/>
    </row>
    <row r="176" spans="2:46" ht="13.5" customHeight="1" x14ac:dyDescent="0.15">
      <c r="B176" s="294"/>
      <c r="C176" s="27" t="s">
        <v>36</v>
      </c>
      <c r="D176" s="186"/>
      <c r="E176" s="56"/>
      <c r="F176" s="187">
        <v>41.493738</v>
      </c>
      <c r="G176" s="187">
        <v>44.680779000000001</v>
      </c>
      <c r="H176" s="187">
        <v>0.99402811999999996</v>
      </c>
      <c r="I176" s="62">
        <v>0.99651369999999995</v>
      </c>
      <c r="J176" s="62">
        <v>7.5126532000000003E-3</v>
      </c>
      <c r="K176" s="188"/>
      <c r="L176" s="258"/>
      <c r="M176" s="258"/>
      <c r="N176" s="56"/>
      <c r="O176" s="28"/>
      <c r="P176" s="56"/>
      <c r="Q176" s="28"/>
      <c r="R176" s="132"/>
      <c r="S176" s="213"/>
      <c r="T176" s="294"/>
      <c r="U176" s="27" t="s">
        <v>36</v>
      </c>
      <c r="V176" s="186"/>
      <c r="W176" s="56"/>
      <c r="X176" s="187">
        <v>42.170943000000001</v>
      </c>
      <c r="Y176" s="187">
        <v>45.201512999999998</v>
      </c>
      <c r="Z176" s="187">
        <v>0.99430098</v>
      </c>
      <c r="AA176" s="62">
        <v>0.99671571999999997</v>
      </c>
      <c r="AB176" s="62">
        <v>6.7788906999999999E-3</v>
      </c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4"/>
      <c r="AM176" s="86">
        <f t="shared" si="19"/>
        <v>0.67720500000000072</v>
      </c>
      <c r="AN176" s="121">
        <f t="shared" si="20"/>
        <v>0.52073399999999737</v>
      </c>
      <c r="AO176" s="121">
        <f t="shared" si="21"/>
        <v>2.728600000000414E-4</v>
      </c>
      <c r="AP176" s="121">
        <f t="shared" si="22"/>
        <v>2.0202000000002496E-4</v>
      </c>
      <c r="AQ176" s="87">
        <f t="shared" si="23"/>
        <v>-7.3376250000000039E-4</v>
      </c>
      <c r="AR176" s="37"/>
      <c r="AS176" s="233"/>
      <c r="AT176" s="37"/>
    </row>
    <row r="177" spans="2:46" ht="13.5" customHeight="1" thickBot="1" x14ac:dyDescent="0.2">
      <c r="B177" s="295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95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5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93" t="s">
        <v>99</v>
      </c>
      <c r="C178" s="25" t="s">
        <v>32</v>
      </c>
      <c r="D178" s="39"/>
      <c r="E178" s="55"/>
      <c r="F178" s="96">
        <v>26.791905</v>
      </c>
      <c r="G178" s="96">
        <v>31.032499999999999</v>
      </c>
      <c r="H178" s="96">
        <v>0.91927391000000003</v>
      </c>
      <c r="I178" s="60">
        <v>0.95343244000000005</v>
      </c>
      <c r="J178" s="60">
        <v>7.4881080000000003E-2</v>
      </c>
      <c r="K178" s="61"/>
      <c r="L178" s="257"/>
      <c r="M178" s="257"/>
      <c r="N178" s="55"/>
      <c r="O178" s="26"/>
      <c r="P178" s="55"/>
      <c r="Q178" s="26"/>
      <c r="R178" s="131"/>
      <c r="S178" s="213"/>
      <c r="T178" s="293" t="s">
        <v>99</v>
      </c>
      <c r="U178" s="25" t="s">
        <v>32</v>
      </c>
      <c r="V178" s="39"/>
      <c r="W178" s="55"/>
      <c r="X178" s="96">
        <v>26.784213999999999</v>
      </c>
      <c r="Y178" s="96">
        <v>31.043904999999999</v>
      </c>
      <c r="Z178" s="96">
        <v>0.91925036000000004</v>
      </c>
      <c r="AA178" s="60">
        <v>0.95376642</v>
      </c>
      <c r="AB178" s="60">
        <v>7.497355E-2</v>
      </c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3" t="s">
        <v>99</v>
      </c>
      <c r="AM178" s="119">
        <f t="shared" si="19"/>
        <v>-7.6910000000012246E-3</v>
      </c>
      <c r="AN178" s="95">
        <f t="shared" si="20"/>
        <v>1.1404999999999887E-2</v>
      </c>
      <c r="AO178" s="95">
        <f t="shared" si="21"/>
        <v>-2.3549999999983307E-5</v>
      </c>
      <c r="AP178" s="95">
        <f t="shared" si="22"/>
        <v>3.3397999999995598E-4</v>
      </c>
      <c r="AQ178" s="120">
        <f t="shared" si="23"/>
        <v>9.2469999999997277E-5</v>
      </c>
      <c r="AR178" s="37"/>
      <c r="AS178" s="233"/>
      <c r="AT178" s="37"/>
    </row>
    <row r="179" spans="2:46" ht="13.5" customHeight="1" x14ac:dyDescent="0.15">
      <c r="B179" s="294"/>
      <c r="C179" s="27" t="s">
        <v>33</v>
      </c>
      <c r="D179" s="186"/>
      <c r="E179" s="56"/>
      <c r="F179" s="187">
        <v>32.196173000000002</v>
      </c>
      <c r="G179" s="187">
        <v>35.736322999999999</v>
      </c>
      <c r="H179" s="187">
        <v>0.96645621000000004</v>
      </c>
      <c r="I179" s="62">
        <v>0.97953129999999999</v>
      </c>
      <c r="J179" s="62">
        <v>3.1716912999999999E-2</v>
      </c>
      <c r="K179" s="188"/>
      <c r="L179" s="258"/>
      <c r="M179" s="258"/>
      <c r="N179" s="56"/>
      <c r="O179" s="28"/>
      <c r="P179" s="56"/>
      <c r="Q179" s="28"/>
      <c r="R179" s="132"/>
      <c r="S179" s="213"/>
      <c r="T179" s="294"/>
      <c r="U179" s="27" t="s">
        <v>33</v>
      </c>
      <c r="V179" s="186"/>
      <c r="W179" s="56"/>
      <c r="X179" s="187">
        <v>32.246195</v>
      </c>
      <c r="Y179" s="187">
        <v>35.794117999999997</v>
      </c>
      <c r="Z179" s="187">
        <v>0.96670796999999997</v>
      </c>
      <c r="AA179" s="62">
        <v>0.97968893000000001</v>
      </c>
      <c r="AB179" s="62">
        <v>3.1224305000000001E-2</v>
      </c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4"/>
      <c r="AM179" s="86">
        <f t="shared" si="19"/>
        <v>5.0021999999998457E-2</v>
      </c>
      <c r="AN179" s="121">
        <f t="shared" si="20"/>
        <v>5.7794999999998709E-2</v>
      </c>
      <c r="AO179" s="121">
        <f t="shared" si="21"/>
        <v>2.5175999999993426E-4</v>
      </c>
      <c r="AP179" s="121">
        <f t="shared" si="22"/>
        <v>1.576300000000197E-4</v>
      </c>
      <c r="AQ179" s="87">
        <f t="shared" si="23"/>
        <v>-4.9260799999999855E-4</v>
      </c>
      <c r="AR179" s="37"/>
      <c r="AS179" s="233"/>
      <c r="AT179" s="37"/>
    </row>
    <row r="180" spans="2:46" ht="13.5" customHeight="1" x14ac:dyDescent="0.15">
      <c r="B180" s="294"/>
      <c r="C180" s="27" t="s">
        <v>34</v>
      </c>
      <c r="D180" s="186"/>
      <c r="E180" s="56"/>
      <c r="F180" s="187">
        <v>37.542903000000003</v>
      </c>
      <c r="G180" s="187">
        <v>40.89593</v>
      </c>
      <c r="H180" s="187">
        <v>0.98783007</v>
      </c>
      <c r="I180" s="62">
        <v>0.99212027000000003</v>
      </c>
      <c r="J180" s="62">
        <v>1.2350486000000001E-2</v>
      </c>
      <c r="K180" s="188"/>
      <c r="L180" s="258"/>
      <c r="M180" s="258"/>
      <c r="N180" s="56"/>
      <c r="O180" s="28"/>
      <c r="P180" s="56"/>
      <c r="Q180" s="28"/>
      <c r="R180" s="132"/>
      <c r="S180" s="213"/>
      <c r="T180" s="294"/>
      <c r="U180" s="27" t="s">
        <v>34</v>
      </c>
      <c r="V180" s="186"/>
      <c r="W180" s="56"/>
      <c r="X180" s="187">
        <v>37.776952000000001</v>
      </c>
      <c r="Y180" s="187">
        <v>41.143887999999997</v>
      </c>
      <c r="Z180" s="187">
        <v>0.98809729000000002</v>
      </c>
      <c r="AA180" s="62">
        <v>0.99231058999999999</v>
      </c>
      <c r="AB180" s="62">
        <v>1.1703124000000001E-2</v>
      </c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4"/>
      <c r="AM180" s="86">
        <f t="shared" si="19"/>
        <v>0.23404899999999884</v>
      </c>
      <c r="AN180" s="121">
        <f t="shared" si="20"/>
        <v>0.24795799999999701</v>
      </c>
      <c r="AO180" s="121">
        <f t="shared" si="21"/>
        <v>2.6722000000001245E-4</v>
      </c>
      <c r="AP180" s="121">
        <f t="shared" si="22"/>
        <v>1.9031999999996607E-4</v>
      </c>
      <c r="AQ180" s="87">
        <f t="shared" si="23"/>
        <v>-6.4736200000000028E-4</v>
      </c>
      <c r="AR180" s="37"/>
      <c r="AS180" s="233"/>
      <c r="AT180" s="37"/>
    </row>
    <row r="181" spans="2:46" ht="13.5" customHeight="1" x14ac:dyDescent="0.15">
      <c r="B181" s="294"/>
      <c r="C181" s="27" t="s">
        <v>36</v>
      </c>
      <c r="D181" s="186"/>
      <c r="E181" s="56"/>
      <c r="F181" s="187">
        <v>41.615329000000003</v>
      </c>
      <c r="G181" s="187">
        <v>44.719675000000002</v>
      </c>
      <c r="H181" s="187">
        <v>0.99416731000000003</v>
      </c>
      <c r="I181" s="62">
        <v>0.99630863000000003</v>
      </c>
      <c r="J181" s="62">
        <v>5.3076874000000003E-3</v>
      </c>
      <c r="K181" s="188"/>
      <c r="L181" s="258"/>
      <c r="M181" s="258"/>
      <c r="N181" s="56"/>
      <c r="O181" s="28"/>
      <c r="P181" s="56"/>
      <c r="Q181" s="28"/>
      <c r="R181" s="132"/>
      <c r="S181" s="213"/>
      <c r="T181" s="294"/>
      <c r="U181" s="27" t="s">
        <v>36</v>
      </c>
      <c r="V181" s="186"/>
      <c r="W181" s="56"/>
      <c r="X181" s="187">
        <v>42.229306000000001</v>
      </c>
      <c r="Y181" s="187">
        <v>45.261392999999998</v>
      </c>
      <c r="Z181" s="187">
        <v>0.99448278000000001</v>
      </c>
      <c r="AA181" s="62">
        <v>0.99652901000000005</v>
      </c>
      <c r="AB181" s="62">
        <v>4.8641780000000003E-3</v>
      </c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4"/>
      <c r="AM181" s="86">
        <f t="shared" si="19"/>
        <v>0.61397699999999844</v>
      </c>
      <c r="AN181" s="121">
        <f t="shared" si="20"/>
        <v>0.54171799999999593</v>
      </c>
      <c r="AO181" s="121">
        <f t="shared" si="21"/>
        <v>3.1546999999998437E-4</v>
      </c>
      <c r="AP181" s="121">
        <f t="shared" si="22"/>
        <v>2.2038000000002E-4</v>
      </c>
      <c r="AQ181" s="87">
        <f t="shared" si="23"/>
        <v>-4.4350940000000005E-4</v>
      </c>
      <c r="AR181" s="37"/>
      <c r="AS181" s="233"/>
      <c r="AT181" s="37"/>
    </row>
    <row r="182" spans="2:46" ht="13.5" customHeight="1" thickBot="1" x14ac:dyDescent="0.2">
      <c r="B182" s="295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95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5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93" t="s">
        <v>100</v>
      </c>
      <c r="C183" s="25" t="s">
        <v>32</v>
      </c>
      <c r="D183" s="39"/>
      <c r="E183" s="55"/>
      <c r="F183" s="96">
        <v>26.863969000000001</v>
      </c>
      <c r="G183" s="96">
        <v>31.135057</v>
      </c>
      <c r="H183" s="96">
        <v>0.92212941000000004</v>
      </c>
      <c r="I183" s="60">
        <v>0.95897509000000003</v>
      </c>
      <c r="J183" s="60">
        <v>8.0864770000000002E-2</v>
      </c>
      <c r="K183" s="61"/>
      <c r="L183" s="257"/>
      <c r="M183" s="257"/>
      <c r="N183" s="55"/>
      <c r="O183" s="26"/>
      <c r="P183" s="55"/>
      <c r="Q183" s="26"/>
      <c r="R183" s="131"/>
      <c r="S183" s="213"/>
      <c r="T183" s="293" t="s">
        <v>100</v>
      </c>
      <c r="U183" s="25" t="s">
        <v>32</v>
      </c>
      <c r="V183" s="39"/>
      <c r="W183" s="55"/>
      <c r="X183" s="96">
        <v>26.859911</v>
      </c>
      <c r="Y183" s="96">
        <v>31.115192</v>
      </c>
      <c r="Z183" s="96">
        <v>0.92150657000000002</v>
      </c>
      <c r="AA183" s="60">
        <v>0.95882310000000004</v>
      </c>
      <c r="AB183" s="60">
        <v>8.1765009999999999E-2</v>
      </c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3" t="s">
        <v>100</v>
      </c>
      <c r="AM183" s="119">
        <f t="shared" si="19"/>
        <v>-4.0580000000005612E-3</v>
      </c>
      <c r="AN183" s="95">
        <f t="shared" si="20"/>
        <v>-1.9864999999999355E-2</v>
      </c>
      <c r="AO183" s="95">
        <f t="shared" si="21"/>
        <v>-6.2284000000001338E-4</v>
      </c>
      <c r="AP183" s="95">
        <f t="shared" si="22"/>
        <v>-1.5198999999999074E-4</v>
      </c>
      <c r="AQ183" s="120">
        <f t="shared" si="23"/>
        <v>9.002399999999966E-4</v>
      </c>
      <c r="AR183" s="37"/>
      <c r="AS183" s="233"/>
      <c r="AT183" s="37"/>
    </row>
    <row r="184" spans="2:46" ht="13.5" customHeight="1" x14ac:dyDescent="0.15">
      <c r="B184" s="294"/>
      <c r="C184" s="27" t="s">
        <v>33</v>
      </c>
      <c r="D184" s="186"/>
      <c r="E184" s="56"/>
      <c r="F184" s="187">
        <v>31.633346</v>
      </c>
      <c r="G184" s="187">
        <v>35.315882000000002</v>
      </c>
      <c r="H184" s="187">
        <v>0.96775820999999995</v>
      </c>
      <c r="I184" s="62">
        <v>0.98057136</v>
      </c>
      <c r="J184" s="62">
        <v>3.7672404E-2</v>
      </c>
      <c r="K184" s="188"/>
      <c r="L184" s="258"/>
      <c r="M184" s="258"/>
      <c r="N184" s="56"/>
      <c r="O184" s="28"/>
      <c r="P184" s="56"/>
      <c r="Q184" s="28"/>
      <c r="R184" s="132"/>
      <c r="S184" s="213"/>
      <c r="T184" s="294"/>
      <c r="U184" s="27" t="s">
        <v>33</v>
      </c>
      <c r="V184" s="186"/>
      <c r="W184" s="56"/>
      <c r="X184" s="187">
        <v>31.747634999999999</v>
      </c>
      <c r="Y184" s="187">
        <v>35.384773000000003</v>
      </c>
      <c r="Z184" s="187">
        <v>0.96812675999999998</v>
      </c>
      <c r="AA184" s="62">
        <v>0.98089587</v>
      </c>
      <c r="AB184" s="62">
        <v>3.6797732E-2</v>
      </c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4"/>
      <c r="AM184" s="86">
        <f t="shared" si="19"/>
        <v>0.11428899999999942</v>
      </c>
      <c r="AN184" s="121">
        <f t="shared" si="20"/>
        <v>6.8891000000000702E-2</v>
      </c>
      <c r="AO184" s="121">
        <f t="shared" si="21"/>
        <v>3.6855000000002303E-4</v>
      </c>
      <c r="AP184" s="121">
        <f t="shared" si="22"/>
        <v>3.2451000000000008E-4</v>
      </c>
      <c r="AQ184" s="87">
        <f t="shared" si="23"/>
        <v>-8.7467199999999995E-4</v>
      </c>
      <c r="AR184" s="37"/>
      <c r="AS184" s="233"/>
      <c r="AT184" s="37"/>
    </row>
    <row r="185" spans="2:46" ht="13.5" customHeight="1" x14ac:dyDescent="0.15">
      <c r="B185" s="294"/>
      <c r="C185" s="27" t="s">
        <v>34</v>
      </c>
      <c r="D185" s="186"/>
      <c r="E185" s="56"/>
      <c r="F185" s="187">
        <v>36.884239999999998</v>
      </c>
      <c r="G185" s="187">
        <v>40.505035999999997</v>
      </c>
      <c r="H185" s="187">
        <v>0.98804683999999998</v>
      </c>
      <c r="I185" s="62">
        <v>0.99240596999999997</v>
      </c>
      <c r="J185" s="62">
        <v>1.5221607E-2</v>
      </c>
      <c r="K185" s="188"/>
      <c r="L185" s="258"/>
      <c r="M185" s="258"/>
      <c r="N185" s="56"/>
      <c r="O185" s="28"/>
      <c r="P185" s="56"/>
      <c r="Q185" s="28"/>
      <c r="R185" s="132"/>
      <c r="S185" s="213"/>
      <c r="T185" s="294"/>
      <c r="U185" s="27" t="s">
        <v>34</v>
      </c>
      <c r="V185" s="186"/>
      <c r="W185" s="56"/>
      <c r="X185" s="187">
        <v>37.182678000000003</v>
      </c>
      <c r="Y185" s="187">
        <v>40.766722999999999</v>
      </c>
      <c r="Z185" s="187">
        <v>0.98844231000000005</v>
      </c>
      <c r="AA185" s="62">
        <v>0.99268023000000005</v>
      </c>
      <c r="AB185" s="62">
        <v>1.4409172E-2</v>
      </c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4"/>
      <c r="AM185" s="86">
        <f t="shared" si="19"/>
        <v>0.29843800000000442</v>
      </c>
      <c r="AN185" s="121">
        <f t="shared" si="20"/>
        <v>0.261687000000002</v>
      </c>
      <c r="AO185" s="121">
        <f t="shared" si="21"/>
        <v>3.9547000000006438E-4</v>
      </c>
      <c r="AP185" s="121">
        <f t="shared" si="22"/>
        <v>2.7426000000008166E-4</v>
      </c>
      <c r="AQ185" s="87">
        <f t="shared" si="23"/>
        <v>-8.1243500000000024E-4</v>
      </c>
      <c r="AR185" s="37"/>
      <c r="AS185" s="233"/>
      <c r="AT185" s="37"/>
    </row>
    <row r="186" spans="2:46" ht="13.5" customHeight="1" x14ac:dyDescent="0.15">
      <c r="B186" s="294"/>
      <c r="C186" s="27" t="s">
        <v>36</v>
      </c>
      <c r="D186" s="186"/>
      <c r="E186" s="56"/>
      <c r="F186" s="187">
        <v>41.247024000000003</v>
      </c>
      <c r="G186" s="187">
        <v>44.464844999999997</v>
      </c>
      <c r="H186" s="187">
        <v>0.99392077999999995</v>
      </c>
      <c r="I186" s="62">
        <v>0.99631755</v>
      </c>
      <c r="J186" s="62">
        <v>6.3150832E-3</v>
      </c>
      <c r="K186" s="188"/>
      <c r="L186" s="258"/>
      <c r="M186" s="258"/>
      <c r="N186" s="56"/>
      <c r="O186" s="28"/>
      <c r="P186" s="56"/>
      <c r="Q186" s="28"/>
      <c r="R186" s="132"/>
      <c r="S186" s="213"/>
      <c r="T186" s="294"/>
      <c r="U186" s="27" t="s">
        <v>36</v>
      </c>
      <c r="V186" s="186"/>
      <c r="W186" s="56"/>
      <c r="X186" s="187">
        <v>41.878625</v>
      </c>
      <c r="Y186" s="187">
        <v>44.960552</v>
      </c>
      <c r="Z186" s="187">
        <v>0.99426263999999998</v>
      </c>
      <c r="AA186" s="62">
        <v>0.99655861999999995</v>
      </c>
      <c r="AB186" s="62">
        <v>5.6119890000000004E-3</v>
      </c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4"/>
      <c r="AM186" s="86">
        <f t="shared" si="19"/>
        <v>0.6316009999999963</v>
      </c>
      <c r="AN186" s="121">
        <f t="shared" si="20"/>
        <v>0.49570700000000301</v>
      </c>
      <c r="AO186" s="121">
        <f t="shared" si="21"/>
        <v>3.4186000000002714E-4</v>
      </c>
      <c r="AP186" s="121">
        <f t="shared" si="22"/>
        <v>2.4106999999995438E-4</v>
      </c>
      <c r="AQ186" s="87">
        <f t="shared" si="23"/>
        <v>-7.0309419999999966E-4</v>
      </c>
      <c r="AR186" s="37"/>
      <c r="AS186" s="233"/>
      <c r="AT186" s="37"/>
    </row>
    <row r="187" spans="2:46" ht="13.5" customHeight="1" thickBot="1" x14ac:dyDescent="0.2">
      <c r="B187" s="295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95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5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93" t="s">
        <v>101</v>
      </c>
      <c r="C188" s="25" t="s">
        <v>32</v>
      </c>
      <c r="D188" s="39"/>
      <c r="E188" s="55"/>
      <c r="F188" s="96">
        <v>27.464791999999999</v>
      </c>
      <c r="G188" s="96">
        <v>31.313670999999999</v>
      </c>
      <c r="H188" s="96">
        <v>0.92588934000000001</v>
      </c>
      <c r="I188" s="60">
        <v>0.96313340000000003</v>
      </c>
      <c r="J188" s="60">
        <v>8.7088150000000003E-2</v>
      </c>
      <c r="K188" s="61"/>
      <c r="L188" s="257"/>
      <c r="M188" s="257"/>
      <c r="N188" s="55"/>
      <c r="O188" s="26"/>
      <c r="P188" s="55"/>
      <c r="Q188" s="26"/>
      <c r="R188" s="131"/>
      <c r="S188" s="213"/>
      <c r="T188" s="293" t="s">
        <v>101</v>
      </c>
      <c r="U188" s="25" t="s">
        <v>32</v>
      </c>
      <c r="V188" s="39"/>
      <c r="W188" s="55"/>
      <c r="X188" s="96">
        <v>28.180712</v>
      </c>
      <c r="Y188" s="96">
        <v>32.105685999999999</v>
      </c>
      <c r="Z188" s="96">
        <v>0.92638544</v>
      </c>
      <c r="AA188" s="60">
        <v>0.96420982</v>
      </c>
      <c r="AB188" s="60">
        <v>7.7383569999999999E-2</v>
      </c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3" t="s">
        <v>101</v>
      </c>
      <c r="AM188" s="119">
        <f t="shared" si="19"/>
        <v>0.71592000000000056</v>
      </c>
      <c r="AN188" s="95">
        <f t="shared" si="20"/>
        <v>0.79201499999999925</v>
      </c>
      <c r="AO188" s="95">
        <f t="shared" si="21"/>
        <v>4.9609999999999932E-4</v>
      </c>
      <c r="AP188" s="95">
        <f t="shared" si="22"/>
        <v>1.0764199999999668E-3</v>
      </c>
      <c r="AQ188" s="120">
        <f t="shared" si="23"/>
        <v>-9.7045800000000043E-3</v>
      </c>
      <c r="AR188" s="37"/>
      <c r="AS188" s="233"/>
      <c r="AT188" s="37"/>
    </row>
    <row r="189" spans="2:46" ht="13.5" customHeight="1" x14ac:dyDescent="0.15">
      <c r="B189" s="294"/>
      <c r="C189" s="27" t="s">
        <v>33</v>
      </c>
      <c r="D189" s="186"/>
      <c r="E189" s="56"/>
      <c r="F189" s="187">
        <v>31.411349000000001</v>
      </c>
      <c r="G189" s="187">
        <v>35.292467000000002</v>
      </c>
      <c r="H189" s="187">
        <v>0.96769192999999998</v>
      </c>
      <c r="I189" s="62">
        <v>0.98153944000000004</v>
      </c>
      <c r="J189" s="62">
        <v>4.5092486000000001E-2</v>
      </c>
      <c r="K189" s="188"/>
      <c r="L189" s="258"/>
      <c r="M189" s="258"/>
      <c r="N189" s="56"/>
      <c r="O189" s="28"/>
      <c r="P189" s="56"/>
      <c r="Q189" s="28"/>
      <c r="R189" s="132"/>
      <c r="S189" s="213"/>
      <c r="T189" s="294"/>
      <c r="U189" s="27" t="s">
        <v>33</v>
      </c>
      <c r="V189" s="186"/>
      <c r="W189" s="56"/>
      <c r="X189" s="187">
        <v>33.019533000000003</v>
      </c>
      <c r="Y189" s="187">
        <v>36.422896999999999</v>
      </c>
      <c r="Z189" s="187">
        <v>0.96811829999999999</v>
      </c>
      <c r="AA189" s="62">
        <v>0.98209243000000002</v>
      </c>
      <c r="AB189" s="62">
        <v>3.5834400000000002E-2</v>
      </c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4"/>
      <c r="AM189" s="86">
        <f t="shared" si="19"/>
        <v>1.6081840000000014</v>
      </c>
      <c r="AN189" s="121">
        <f t="shared" si="20"/>
        <v>1.1304299999999969</v>
      </c>
      <c r="AO189" s="121">
        <f t="shared" si="21"/>
        <v>4.2637000000000924E-4</v>
      </c>
      <c r="AP189" s="121">
        <f t="shared" si="22"/>
        <v>5.5298999999997545E-4</v>
      </c>
      <c r="AQ189" s="87">
        <f t="shared" si="23"/>
        <v>-9.2580859999999987E-3</v>
      </c>
      <c r="AR189" s="37"/>
      <c r="AS189" s="233"/>
      <c r="AT189" s="37"/>
    </row>
    <row r="190" spans="2:46" ht="13.5" customHeight="1" x14ac:dyDescent="0.15">
      <c r="B190" s="294"/>
      <c r="C190" s="27" t="s">
        <v>34</v>
      </c>
      <c r="D190" s="186"/>
      <c r="E190" s="56"/>
      <c r="F190" s="187">
        <v>35.088746</v>
      </c>
      <c r="G190" s="187">
        <v>39.389536999999997</v>
      </c>
      <c r="H190" s="187">
        <v>0.98765510000000001</v>
      </c>
      <c r="I190" s="62">
        <v>0.99211901000000002</v>
      </c>
      <c r="J190" s="62">
        <v>2.2861104E-2</v>
      </c>
      <c r="K190" s="188"/>
      <c r="L190" s="258"/>
      <c r="M190" s="258"/>
      <c r="N190" s="56"/>
      <c r="O190" s="28"/>
      <c r="P190" s="56"/>
      <c r="Q190" s="28"/>
      <c r="R190" s="132"/>
      <c r="S190" s="213"/>
      <c r="T190" s="294"/>
      <c r="U190" s="27" t="s">
        <v>34</v>
      </c>
      <c r="V190" s="186"/>
      <c r="W190" s="56"/>
      <c r="X190" s="187">
        <v>38.351546999999997</v>
      </c>
      <c r="Y190" s="187">
        <v>41.606026</v>
      </c>
      <c r="Z190" s="187">
        <v>0.98817847999999997</v>
      </c>
      <c r="AA190" s="62">
        <v>0.99281998000000005</v>
      </c>
      <c r="AB190" s="62">
        <v>1.3673337000000001E-2</v>
      </c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4"/>
      <c r="AM190" s="86">
        <f t="shared" si="19"/>
        <v>3.2628009999999961</v>
      </c>
      <c r="AN190" s="121">
        <f t="shared" si="20"/>
        <v>2.2164890000000028</v>
      </c>
      <c r="AO190" s="121">
        <f t="shared" si="21"/>
        <v>5.2337999999996221E-4</v>
      </c>
      <c r="AP190" s="121">
        <f t="shared" si="22"/>
        <v>7.0097000000002296E-4</v>
      </c>
      <c r="AQ190" s="87">
        <f t="shared" si="23"/>
        <v>-9.1877669999999995E-3</v>
      </c>
      <c r="AR190" s="37"/>
      <c r="AS190" s="233"/>
      <c r="AT190" s="37"/>
    </row>
    <row r="191" spans="2:46" ht="13.5" customHeight="1" x14ac:dyDescent="0.15">
      <c r="B191" s="294"/>
      <c r="C191" s="27" t="s">
        <v>36</v>
      </c>
      <c r="D191" s="186"/>
      <c r="E191" s="56"/>
      <c r="F191" s="187">
        <v>37.150682000000003</v>
      </c>
      <c r="G191" s="187">
        <v>41.599148</v>
      </c>
      <c r="H191" s="187">
        <v>0.99360196000000001</v>
      </c>
      <c r="I191" s="62">
        <v>0.99561421000000005</v>
      </c>
      <c r="J191" s="62">
        <v>1.4648757E-2</v>
      </c>
      <c r="K191" s="188"/>
      <c r="L191" s="258"/>
      <c r="M191" s="258"/>
      <c r="N191" s="56"/>
      <c r="O191" s="28"/>
      <c r="P191" s="56"/>
      <c r="Q191" s="28"/>
      <c r="R191" s="132"/>
      <c r="S191" s="213"/>
      <c r="T191" s="294"/>
      <c r="U191" s="27" t="s">
        <v>36</v>
      </c>
      <c r="V191" s="186"/>
      <c r="W191" s="56"/>
      <c r="X191" s="187">
        <v>42.326587000000004</v>
      </c>
      <c r="Y191" s="187">
        <v>45.365900000000003</v>
      </c>
      <c r="Z191" s="187">
        <v>0.99418649999999997</v>
      </c>
      <c r="AA191" s="62">
        <v>0.99651268999999998</v>
      </c>
      <c r="AB191" s="62">
        <v>6.2215813E-3</v>
      </c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4"/>
      <c r="AM191" s="86">
        <f t="shared" si="19"/>
        <v>5.1759050000000002</v>
      </c>
      <c r="AN191" s="121">
        <f t="shared" si="20"/>
        <v>3.7667520000000039</v>
      </c>
      <c r="AO191" s="121">
        <f t="shared" si="21"/>
        <v>5.8453999999996675E-4</v>
      </c>
      <c r="AP191" s="121">
        <f t="shared" si="22"/>
        <v>8.9847999999992378E-4</v>
      </c>
      <c r="AQ191" s="87">
        <f t="shared" si="23"/>
        <v>-8.427175700000001E-3</v>
      </c>
      <c r="AR191" s="37"/>
      <c r="AS191" s="233"/>
      <c r="AT191" s="37"/>
    </row>
    <row r="192" spans="2:46" ht="13.5" customHeight="1" thickBot="1" x14ac:dyDescent="0.2">
      <c r="B192" s="295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95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5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93" t="s">
        <v>102</v>
      </c>
      <c r="C193" s="25" t="s">
        <v>32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93" t="s">
        <v>102</v>
      </c>
      <c r="U193" s="25" t="s">
        <v>32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3" t="s">
        <v>102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94"/>
      <c r="C194" s="27" t="s">
        <v>33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94"/>
      <c r="U194" s="27" t="s">
        <v>33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4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94"/>
      <c r="C195" s="27" t="s">
        <v>34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94"/>
      <c r="U195" s="27" t="s">
        <v>34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4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94"/>
      <c r="C196" s="27" t="s">
        <v>36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94"/>
      <c r="U196" s="27" t="s">
        <v>36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4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5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95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5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93" t="s">
        <v>103</v>
      </c>
      <c r="C198" s="25" t="s">
        <v>32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93" t="s">
        <v>103</v>
      </c>
      <c r="U198" s="25" t="s">
        <v>32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3" t="s">
        <v>103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94"/>
      <c r="C199" s="27" t="s">
        <v>33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94"/>
      <c r="U199" s="27" t="s">
        <v>33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4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94"/>
      <c r="C200" s="27" t="s">
        <v>34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94"/>
      <c r="U200" s="27" t="s">
        <v>34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4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94"/>
      <c r="C201" s="27" t="s">
        <v>36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94"/>
      <c r="U201" s="27" t="s">
        <v>36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4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5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95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5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93" t="s">
        <v>104</v>
      </c>
      <c r="C203" s="25" t="s">
        <v>32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93" t="s">
        <v>104</v>
      </c>
      <c r="U203" s="25" t="s">
        <v>32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3" t="s">
        <v>104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94"/>
      <c r="C204" s="27" t="s">
        <v>33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94"/>
      <c r="U204" s="27" t="s">
        <v>33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4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94"/>
      <c r="C205" s="27" t="s">
        <v>34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94"/>
      <c r="U205" s="27" t="s">
        <v>34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4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94"/>
      <c r="C206" s="27" t="s">
        <v>36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94"/>
      <c r="U206" s="27" t="s">
        <v>36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4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5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95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5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93" t="s">
        <v>105</v>
      </c>
      <c r="C208" s="25" t="s">
        <v>32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93" t="s">
        <v>105</v>
      </c>
      <c r="U208" s="25" t="s">
        <v>32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3" t="s">
        <v>105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94"/>
      <c r="C209" s="27" t="s">
        <v>33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94"/>
      <c r="U209" s="27" t="s">
        <v>33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4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94"/>
      <c r="C210" s="27" t="s">
        <v>34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94"/>
      <c r="U210" s="27" t="s">
        <v>34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4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94"/>
      <c r="C211" s="27" t="s">
        <v>36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94"/>
      <c r="U211" s="27" t="s">
        <v>36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4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5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95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5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93" t="s">
        <v>106</v>
      </c>
      <c r="C213" s="25" t="s">
        <v>32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93" t="s">
        <v>106</v>
      </c>
      <c r="U213" s="25" t="s">
        <v>32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3" t="s">
        <v>106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94"/>
      <c r="C214" s="27" t="s">
        <v>33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94"/>
      <c r="U214" s="27" t="s">
        <v>33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4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94"/>
      <c r="C215" s="27" t="s">
        <v>34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94"/>
      <c r="U215" s="27" t="s">
        <v>34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4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94"/>
      <c r="C216" s="27" t="s">
        <v>36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94"/>
      <c r="U216" s="27" t="s">
        <v>36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4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5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95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5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93" t="s">
        <v>107</v>
      </c>
      <c r="C218" s="25" t="s">
        <v>32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93" t="s">
        <v>107</v>
      </c>
      <c r="U218" s="25" t="s">
        <v>32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3" t="s">
        <v>107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94"/>
      <c r="C219" s="27" t="s">
        <v>33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94"/>
      <c r="U219" s="27" t="s">
        <v>33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4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94"/>
      <c r="C220" s="27" t="s">
        <v>34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94"/>
      <c r="U220" s="27" t="s">
        <v>34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4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94"/>
      <c r="C221" s="27" t="s">
        <v>36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94"/>
      <c r="U221" s="27" t="s">
        <v>36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4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5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95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5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93" t="s">
        <v>108</v>
      </c>
      <c r="C223" s="25" t="s">
        <v>32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93" t="s">
        <v>108</v>
      </c>
      <c r="U223" s="25" t="s">
        <v>32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3" t="s">
        <v>108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94"/>
      <c r="C224" s="27" t="s">
        <v>33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94"/>
      <c r="U224" s="27" t="s">
        <v>33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4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94"/>
      <c r="C225" s="27" t="s">
        <v>34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94"/>
      <c r="U225" s="27" t="s">
        <v>34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4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94"/>
      <c r="C226" s="27" t="s">
        <v>36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94"/>
      <c r="U226" s="27" t="s">
        <v>36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4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5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95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5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93" t="s">
        <v>109</v>
      </c>
      <c r="C228" s="25" t="s">
        <v>32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93" t="s">
        <v>109</v>
      </c>
      <c r="U228" s="25" t="s">
        <v>32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3" t="s">
        <v>109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94"/>
      <c r="C229" s="27" t="s">
        <v>33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94"/>
      <c r="U229" s="27" t="s">
        <v>33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4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94"/>
      <c r="C230" s="27" t="s">
        <v>34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94"/>
      <c r="U230" s="27" t="s">
        <v>34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4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94"/>
      <c r="C231" s="27" t="s">
        <v>36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94"/>
      <c r="U231" s="27" t="s">
        <v>36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4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5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95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5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93" t="s">
        <v>110</v>
      </c>
      <c r="C233" s="25" t="s">
        <v>32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93" t="s">
        <v>110</v>
      </c>
      <c r="U233" s="25" t="s">
        <v>32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3" t="s">
        <v>110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94"/>
      <c r="C234" s="27" t="s">
        <v>33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94"/>
      <c r="U234" s="27" t="s">
        <v>33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4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94"/>
      <c r="C235" s="27" t="s">
        <v>34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94"/>
      <c r="U235" s="27" t="s">
        <v>34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4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94"/>
      <c r="C236" s="27" t="s">
        <v>36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94"/>
      <c r="U236" s="27" t="s">
        <v>36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4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5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95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5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93" t="s">
        <v>111</v>
      </c>
      <c r="C238" s="25" t="s">
        <v>32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93" t="s">
        <v>111</v>
      </c>
      <c r="U238" s="25" t="s">
        <v>32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3" t="s">
        <v>111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94"/>
      <c r="C239" s="27" t="s">
        <v>33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94"/>
      <c r="U239" s="27" t="s">
        <v>33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4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94"/>
      <c r="C240" s="27" t="s">
        <v>34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94"/>
      <c r="U240" s="27" t="s">
        <v>34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4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94"/>
      <c r="C241" s="27" t="s">
        <v>36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94"/>
      <c r="U241" s="27" t="s">
        <v>36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4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5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95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5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93" t="s">
        <v>112</v>
      </c>
      <c r="C243" s="25" t="s">
        <v>32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93" t="s">
        <v>112</v>
      </c>
      <c r="U243" s="25" t="s">
        <v>32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3" t="s">
        <v>112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94"/>
      <c r="C244" s="27" t="s">
        <v>33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94"/>
      <c r="U244" s="27" t="s">
        <v>33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4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94"/>
      <c r="C245" s="27" t="s">
        <v>34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94"/>
      <c r="U245" s="27" t="s">
        <v>34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4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94"/>
      <c r="C246" s="27" t="s">
        <v>36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94"/>
      <c r="U246" s="27" t="s">
        <v>36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4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5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95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5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93" t="s">
        <v>113</v>
      </c>
      <c r="C248" s="25" t="s">
        <v>32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93" t="s">
        <v>113</v>
      </c>
      <c r="U248" s="25" t="s">
        <v>32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3" t="s">
        <v>113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94"/>
      <c r="C249" s="27" t="s">
        <v>33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94"/>
      <c r="U249" s="27" t="s">
        <v>33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4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94"/>
      <c r="C250" s="27" t="s">
        <v>34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94"/>
      <c r="U250" s="27" t="s">
        <v>34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4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94"/>
      <c r="C251" s="27" t="s">
        <v>36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94"/>
      <c r="U251" s="27" t="s">
        <v>36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4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5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95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5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93" t="s">
        <v>114</v>
      </c>
      <c r="C253" s="25" t="s">
        <v>32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93" t="s">
        <v>114</v>
      </c>
      <c r="U253" s="25" t="s">
        <v>32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3" t="s">
        <v>114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94"/>
      <c r="C254" s="27" t="s">
        <v>33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94"/>
      <c r="U254" s="27" t="s">
        <v>33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4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94"/>
      <c r="C255" s="27" t="s">
        <v>34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94"/>
      <c r="U255" s="27" t="s">
        <v>34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4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94"/>
      <c r="C256" s="27" t="s">
        <v>36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94"/>
      <c r="U256" s="27" t="s">
        <v>36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4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5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95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5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93" t="s">
        <v>115</v>
      </c>
      <c r="C258" s="25" t="s">
        <v>32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93" t="s">
        <v>115</v>
      </c>
      <c r="U258" s="25" t="s">
        <v>32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3" t="s">
        <v>115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94"/>
      <c r="C259" s="27" t="s">
        <v>33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94"/>
      <c r="U259" s="27" t="s">
        <v>33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4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94"/>
      <c r="C260" s="27" t="s">
        <v>34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94"/>
      <c r="U260" s="27" t="s">
        <v>34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4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94"/>
      <c r="C261" s="27" t="s">
        <v>36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94"/>
      <c r="U261" s="27" t="s">
        <v>36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4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5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95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5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93" t="s">
        <v>116</v>
      </c>
      <c r="C263" s="25" t="s">
        <v>32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93" t="s">
        <v>116</v>
      </c>
      <c r="U263" s="25" t="s">
        <v>32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3" t="s">
        <v>116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94"/>
      <c r="C264" s="27" t="s">
        <v>33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94"/>
      <c r="U264" s="27" t="s">
        <v>33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4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94"/>
      <c r="C265" s="27" t="s">
        <v>34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94"/>
      <c r="U265" s="27" t="s">
        <v>34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4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94"/>
      <c r="C266" s="27" t="s">
        <v>36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94"/>
      <c r="U266" s="27" t="s">
        <v>36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4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5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95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5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93" t="s">
        <v>117</v>
      </c>
      <c r="C268" s="25" t="s">
        <v>32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93" t="s">
        <v>117</v>
      </c>
      <c r="U268" s="25" t="s">
        <v>32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3" t="s">
        <v>117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94"/>
      <c r="C269" s="27" t="s">
        <v>33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94"/>
      <c r="U269" s="27" t="s">
        <v>33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4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94"/>
      <c r="C270" s="27" t="s">
        <v>34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94"/>
      <c r="U270" s="27" t="s">
        <v>34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4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94"/>
      <c r="C271" s="27" t="s">
        <v>36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94"/>
      <c r="U271" s="27" t="s">
        <v>36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4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5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95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5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93" t="s">
        <v>118</v>
      </c>
      <c r="C273" s="25" t="s">
        <v>32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93" t="s">
        <v>118</v>
      </c>
      <c r="U273" s="25" t="s">
        <v>32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3" t="s">
        <v>118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94"/>
      <c r="C274" s="27" t="s">
        <v>33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94"/>
      <c r="U274" s="27" t="s">
        <v>33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4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94"/>
      <c r="C275" s="27" t="s">
        <v>34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94"/>
      <c r="U275" s="27" t="s">
        <v>34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4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94"/>
      <c r="C276" s="27" t="s">
        <v>36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94"/>
      <c r="U276" s="27" t="s">
        <v>36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4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5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95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5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93" t="s">
        <v>119</v>
      </c>
      <c r="C278" s="25" t="s">
        <v>32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93" t="s">
        <v>119</v>
      </c>
      <c r="U278" s="25" t="s">
        <v>32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3" t="s">
        <v>119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94"/>
      <c r="C279" s="27" t="s">
        <v>33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94"/>
      <c r="U279" s="27" t="s">
        <v>33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4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94"/>
      <c r="C280" s="27" t="s">
        <v>34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94"/>
      <c r="U280" s="27" t="s">
        <v>34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4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94"/>
      <c r="C281" s="27" t="s">
        <v>36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94"/>
      <c r="U281" s="27" t="s">
        <v>36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4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5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95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5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93" t="s">
        <v>120</v>
      </c>
      <c r="C283" s="25" t="s">
        <v>32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93" t="s">
        <v>120</v>
      </c>
      <c r="U283" s="25" t="s">
        <v>32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3" t="s">
        <v>120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94"/>
      <c r="C284" s="27" t="s">
        <v>33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94"/>
      <c r="U284" s="27" t="s">
        <v>33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4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94"/>
      <c r="C285" s="27" t="s">
        <v>34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94"/>
      <c r="U285" s="27" t="s">
        <v>34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4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94"/>
      <c r="C286" s="27" t="s">
        <v>36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94"/>
      <c r="U286" s="27" t="s">
        <v>36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4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5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95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5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93" t="s">
        <v>121</v>
      </c>
      <c r="C288" s="25" t="s">
        <v>32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93" t="s">
        <v>121</v>
      </c>
      <c r="U288" s="25" t="s">
        <v>32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3" t="s">
        <v>121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94"/>
      <c r="C289" s="27" t="s">
        <v>33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94"/>
      <c r="U289" s="27" t="s">
        <v>33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4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94"/>
      <c r="C290" s="27" t="s">
        <v>34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94"/>
      <c r="U290" s="27" t="s">
        <v>34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4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94"/>
      <c r="C291" s="27" t="s">
        <v>36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94"/>
      <c r="U291" s="27" t="s">
        <v>36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4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5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95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5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93" t="s">
        <v>122</v>
      </c>
      <c r="C293" s="25" t="s">
        <v>32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93" t="s">
        <v>122</v>
      </c>
      <c r="U293" s="25" t="s">
        <v>32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3" t="s">
        <v>122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94"/>
      <c r="C294" s="27" t="s">
        <v>33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94"/>
      <c r="U294" s="27" t="s">
        <v>33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4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94"/>
      <c r="C295" s="27" t="s">
        <v>34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94"/>
      <c r="U295" s="27" t="s">
        <v>34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4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94"/>
      <c r="C296" s="27" t="s">
        <v>36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94"/>
      <c r="U296" s="27" t="s">
        <v>36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4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5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95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5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93" t="s">
        <v>123</v>
      </c>
      <c r="C298" s="25" t="s">
        <v>32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93" t="s">
        <v>123</v>
      </c>
      <c r="U298" s="25" t="s">
        <v>32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3" t="s">
        <v>123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94"/>
      <c r="C299" s="27" t="s">
        <v>33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94"/>
      <c r="U299" s="27" t="s">
        <v>33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4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94"/>
      <c r="C300" s="27" t="s">
        <v>34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94"/>
      <c r="U300" s="27" t="s">
        <v>34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4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94"/>
      <c r="C301" s="27" t="s">
        <v>36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94"/>
      <c r="U301" s="27" t="s">
        <v>36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4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5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95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5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93" t="s">
        <v>124</v>
      </c>
      <c r="C303" s="25" t="s">
        <v>32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93" t="s">
        <v>124</v>
      </c>
      <c r="U303" s="25" t="s">
        <v>32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3" t="s">
        <v>124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94"/>
      <c r="C304" s="27" t="s">
        <v>33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94"/>
      <c r="U304" s="27" t="s">
        <v>33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4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94"/>
      <c r="C305" s="27" t="s">
        <v>34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94"/>
      <c r="U305" s="27" t="s">
        <v>34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4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94"/>
      <c r="C306" s="27" t="s">
        <v>36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94"/>
      <c r="U306" s="27" t="s">
        <v>36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4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5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95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5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93" t="s">
        <v>125</v>
      </c>
      <c r="C308" s="25" t="s">
        <v>32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93" t="s">
        <v>125</v>
      </c>
      <c r="U308" s="25" t="s">
        <v>32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3" t="s">
        <v>125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94"/>
      <c r="C309" s="27" t="s">
        <v>33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94"/>
      <c r="U309" s="27" t="s">
        <v>33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4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94"/>
      <c r="C310" s="27" t="s">
        <v>34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94"/>
      <c r="U310" s="27" t="s">
        <v>34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4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94"/>
      <c r="C311" s="27" t="s">
        <v>36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94"/>
      <c r="U311" s="27" t="s">
        <v>36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4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5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95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5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93" t="s">
        <v>126</v>
      </c>
      <c r="C313" s="25" t="s">
        <v>32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93" t="s">
        <v>126</v>
      </c>
      <c r="U313" s="25" t="s">
        <v>32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3" t="s">
        <v>126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94"/>
      <c r="C314" s="27" t="s">
        <v>33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94"/>
      <c r="U314" s="27" t="s">
        <v>33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4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94"/>
      <c r="C315" s="27" t="s">
        <v>34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94"/>
      <c r="U315" s="27" t="s">
        <v>34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4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94"/>
      <c r="C316" s="27" t="s">
        <v>36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94"/>
      <c r="U316" s="27" t="s">
        <v>36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4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5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95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5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93" t="s">
        <v>127</v>
      </c>
      <c r="C318" s="25" t="s">
        <v>32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93" t="s">
        <v>127</v>
      </c>
      <c r="U318" s="25" t="s">
        <v>32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3" t="s">
        <v>127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94"/>
      <c r="C319" s="27" t="s">
        <v>33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94"/>
      <c r="U319" s="27" t="s">
        <v>33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4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94"/>
      <c r="C320" s="27" t="s">
        <v>34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94"/>
      <c r="U320" s="27" t="s">
        <v>34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4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94"/>
      <c r="C321" s="27" t="s">
        <v>36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94"/>
      <c r="U321" s="27" t="s">
        <v>36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4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5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95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5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93" t="s">
        <v>128</v>
      </c>
      <c r="C323" s="25" t="s">
        <v>32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93" t="s">
        <v>128</v>
      </c>
      <c r="U323" s="25" t="s">
        <v>32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3" t="s">
        <v>128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94"/>
      <c r="C324" s="27" t="s">
        <v>33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94"/>
      <c r="U324" s="27" t="s">
        <v>33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4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94"/>
      <c r="C325" s="27" t="s">
        <v>34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94"/>
      <c r="U325" s="27" t="s">
        <v>34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4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94"/>
      <c r="C326" s="27" t="s">
        <v>36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94"/>
      <c r="U326" s="27" t="s">
        <v>36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4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5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95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5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93" t="s">
        <v>129</v>
      </c>
      <c r="C328" s="25" t="s">
        <v>32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93" t="s">
        <v>129</v>
      </c>
      <c r="U328" s="25" t="s">
        <v>32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3" t="s">
        <v>129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94"/>
      <c r="C329" s="27" t="s">
        <v>33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94"/>
      <c r="U329" s="27" t="s">
        <v>33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4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94"/>
      <c r="C330" s="27" t="s">
        <v>34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94"/>
      <c r="U330" s="27" t="s">
        <v>34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4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94"/>
      <c r="C331" s="27" t="s">
        <v>36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94"/>
      <c r="U331" s="27" t="s">
        <v>36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4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5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95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5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93" t="s">
        <v>130</v>
      </c>
      <c r="C333" s="25" t="s">
        <v>32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93" t="s">
        <v>130</v>
      </c>
      <c r="U333" s="25" t="s">
        <v>32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3" t="s">
        <v>130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94"/>
      <c r="C334" s="27" t="s">
        <v>33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94"/>
      <c r="U334" s="27" t="s">
        <v>33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4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94"/>
      <c r="C335" s="27" t="s">
        <v>34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94"/>
      <c r="U335" s="27" t="s">
        <v>34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4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94"/>
      <c r="C336" s="27" t="s">
        <v>36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94"/>
      <c r="U336" s="27" t="s">
        <v>36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4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5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95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5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93" t="s">
        <v>131</v>
      </c>
      <c r="C338" s="25" t="s">
        <v>32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93" t="s">
        <v>131</v>
      </c>
      <c r="U338" s="25" t="s">
        <v>32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3" t="s">
        <v>131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94"/>
      <c r="C339" s="27" t="s">
        <v>33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94"/>
      <c r="U339" s="27" t="s">
        <v>33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4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94"/>
      <c r="C340" s="27" t="s">
        <v>34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94"/>
      <c r="U340" s="27" t="s">
        <v>34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4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94"/>
      <c r="C341" s="27" t="s">
        <v>36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94"/>
      <c r="U341" s="27" t="s">
        <v>36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4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5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95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5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93" t="s">
        <v>132</v>
      </c>
      <c r="C343" s="25" t="s">
        <v>32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93" t="s">
        <v>132</v>
      </c>
      <c r="U343" s="25" t="s">
        <v>32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3" t="s">
        <v>132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94"/>
      <c r="C344" s="27" t="s">
        <v>33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94"/>
      <c r="U344" s="27" t="s">
        <v>33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4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94"/>
      <c r="C345" s="27" t="s">
        <v>34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94"/>
      <c r="U345" s="27" t="s">
        <v>34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4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94"/>
      <c r="C346" s="27" t="s">
        <v>36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94"/>
      <c r="U346" s="27" t="s">
        <v>36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4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5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95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5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93" t="s">
        <v>133</v>
      </c>
      <c r="C348" s="25" t="s">
        <v>32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93" t="s">
        <v>133</v>
      </c>
      <c r="U348" s="25" t="s">
        <v>32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3" t="s">
        <v>133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94"/>
      <c r="C349" s="27" t="s">
        <v>33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94"/>
      <c r="U349" s="27" t="s">
        <v>33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4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94"/>
      <c r="C350" s="27" t="s">
        <v>34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94"/>
      <c r="U350" s="27" t="s">
        <v>34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4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94"/>
      <c r="C351" s="27" t="s">
        <v>36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94"/>
      <c r="U351" s="27" t="s">
        <v>36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4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5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95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5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93" t="s">
        <v>134</v>
      </c>
      <c r="C353" s="25" t="s">
        <v>32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93" t="s">
        <v>134</v>
      </c>
      <c r="U353" s="25" t="s">
        <v>32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3" t="s">
        <v>134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94"/>
      <c r="C354" s="27" t="s">
        <v>33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94"/>
      <c r="U354" s="27" t="s">
        <v>33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4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94"/>
      <c r="C355" s="27" t="s">
        <v>34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94"/>
      <c r="U355" s="27" t="s">
        <v>34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4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94"/>
      <c r="C356" s="27" t="s">
        <v>36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94"/>
      <c r="U356" s="27" t="s">
        <v>36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4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5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95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5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93" t="s">
        <v>135</v>
      </c>
      <c r="C358" s="25" t="s">
        <v>32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93" t="s">
        <v>135</v>
      </c>
      <c r="U358" s="25" t="s">
        <v>32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3" t="s">
        <v>135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94"/>
      <c r="C359" s="27" t="s">
        <v>33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94"/>
      <c r="U359" s="27" t="s">
        <v>33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4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94"/>
      <c r="C360" s="27" t="s">
        <v>34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94"/>
      <c r="U360" s="27" t="s">
        <v>34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4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94"/>
      <c r="C361" s="27" t="s">
        <v>36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94"/>
      <c r="U361" s="27" t="s">
        <v>36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4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5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95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5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93" t="s">
        <v>136</v>
      </c>
      <c r="C363" s="25" t="s">
        <v>32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93" t="s">
        <v>136</v>
      </c>
      <c r="U363" s="25" t="s">
        <v>32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3" t="s">
        <v>136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94"/>
      <c r="C364" s="27" t="s">
        <v>33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94"/>
      <c r="U364" s="27" t="s">
        <v>33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4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94"/>
      <c r="C365" s="27" t="s">
        <v>34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94"/>
      <c r="U365" s="27" t="s">
        <v>34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4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94"/>
      <c r="C366" s="27" t="s">
        <v>36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94"/>
      <c r="U366" s="27" t="s">
        <v>36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4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5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95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5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93" t="s">
        <v>137</v>
      </c>
      <c r="C368" s="25" t="s">
        <v>32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93" t="s">
        <v>137</v>
      </c>
      <c r="U368" s="25" t="s">
        <v>32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3" t="s">
        <v>137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94"/>
      <c r="C369" s="27" t="s">
        <v>33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94"/>
      <c r="U369" s="27" t="s">
        <v>33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4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94"/>
      <c r="C370" s="27" t="s">
        <v>34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94"/>
      <c r="U370" s="27" t="s">
        <v>34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4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94"/>
      <c r="C371" s="27" t="s">
        <v>36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94"/>
      <c r="U371" s="27" t="s">
        <v>36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4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5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95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5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93" t="s">
        <v>138</v>
      </c>
      <c r="C373" s="25" t="s">
        <v>32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93" t="s">
        <v>138</v>
      </c>
      <c r="U373" s="25" t="s">
        <v>32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3" t="s">
        <v>138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94"/>
      <c r="C374" s="27" t="s">
        <v>33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94"/>
      <c r="U374" s="27" t="s">
        <v>33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4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94"/>
      <c r="C375" s="27" t="s">
        <v>34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94"/>
      <c r="U375" s="27" t="s">
        <v>34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4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94"/>
      <c r="C376" s="27" t="s">
        <v>36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94"/>
      <c r="U376" s="27" t="s">
        <v>36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4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5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95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5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93" t="s">
        <v>139</v>
      </c>
      <c r="C378" s="25" t="s">
        <v>32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93" t="s">
        <v>139</v>
      </c>
      <c r="U378" s="25" t="s">
        <v>32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3" t="s">
        <v>139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94"/>
      <c r="C379" s="27" t="s">
        <v>33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94"/>
      <c r="U379" s="27" t="s">
        <v>33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4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94"/>
      <c r="C380" s="27" t="s">
        <v>34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94"/>
      <c r="U380" s="27" t="s">
        <v>34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4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94"/>
      <c r="C381" s="27" t="s">
        <v>36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94"/>
      <c r="U381" s="27" t="s">
        <v>36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4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5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95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5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93" t="s">
        <v>140</v>
      </c>
      <c r="C383" s="25" t="s">
        <v>32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93" t="s">
        <v>140</v>
      </c>
      <c r="U383" s="25" t="s">
        <v>32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3" t="s">
        <v>140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94"/>
      <c r="C384" s="27" t="s">
        <v>33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94"/>
      <c r="U384" s="27" t="s">
        <v>33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4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94"/>
      <c r="C385" s="27" t="s">
        <v>34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94"/>
      <c r="U385" s="27" t="s">
        <v>34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4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94"/>
      <c r="C386" s="27" t="s">
        <v>36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94"/>
      <c r="U386" s="27" t="s">
        <v>36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4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5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95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5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93" t="s">
        <v>141</v>
      </c>
      <c r="C388" s="25" t="s">
        <v>32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93" t="s">
        <v>141</v>
      </c>
      <c r="U388" s="25" t="s">
        <v>32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3" t="s">
        <v>141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94"/>
      <c r="C389" s="27" t="s">
        <v>33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94"/>
      <c r="U389" s="27" t="s">
        <v>33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4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94"/>
      <c r="C390" s="27" t="s">
        <v>34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94"/>
      <c r="U390" s="27" t="s">
        <v>34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4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94"/>
      <c r="C391" s="27" t="s">
        <v>36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94"/>
      <c r="U391" s="27" t="s">
        <v>36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4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5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95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5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93" t="s">
        <v>142</v>
      </c>
      <c r="C393" s="25" t="s">
        <v>32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93" t="s">
        <v>142</v>
      </c>
      <c r="U393" s="25" t="s">
        <v>32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3" t="s">
        <v>142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94"/>
      <c r="C394" s="27" t="s">
        <v>33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94"/>
      <c r="U394" s="27" t="s">
        <v>33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4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94"/>
      <c r="C395" s="27" t="s">
        <v>34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94"/>
      <c r="U395" s="27" t="s">
        <v>34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4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94"/>
      <c r="C396" s="27" t="s">
        <v>36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94"/>
      <c r="U396" s="27" t="s">
        <v>36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4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5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95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5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93" t="s">
        <v>143</v>
      </c>
      <c r="C398" s="25" t="s">
        <v>32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93" t="s">
        <v>143</v>
      </c>
      <c r="U398" s="25" t="s">
        <v>32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3" t="s">
        <v>143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94"/>
      <c r="C399" s="27" t="s">
        <v>33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94"/>
      <c r="U399" s="27" t="s">
        <v>33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4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94"/>
      <c r="C400" s="27" t="s">
        <v>34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94"/>
      <c r="U400" s="27" t="s">
        <v>34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4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94"/>
      <c r="C401" s="27" t="s">
        <v>36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94"/>
      <c r="U401" s="27" t="s">
        <v>36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4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5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95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5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93" t="s">
        <v>144</v>
      </c>
      <c r="C403" s="25" t="s">
        <v>32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93" t="s">
        <v>144</v>
      </c>
      <c r="U403" s="25" t="s">
        <v>32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3" t="s">
        <v>144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94"/>
      <c r="C404" s="27" t="s">
        <v>33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94"/>
      <c r="U404" s="27" t="s">
        <v>33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4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94"/>
      <c r="C405" s="27" t="s">
        <v>34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94"/>
      <c r="U405" s="27" t="s">
        <v>34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4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94"/>
      <c r="C406" s="27" t="s">
        <v>36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94"/>
      <c r="U406" s="27" t="s">
        <v>36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4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5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95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5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93" t="s">
        <v>145</v>
      </c>
      <c r="C408" s="25" t="s">
        <v>32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93" t="s">
        <v>145</v>
      </c>
      <c r="U408" s="25" t="s">
        <v>32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3" t="s">
        <v>145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94"/>
      <c r="C409" s="27" t="s">
        <v>33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94"/>
      <c r="U409" s="27" t="s">
        <v>33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4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94"/>
      <c r="C410" s="27" t="s">
        <v>34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94"/>
      <c r="U410" s="27" t="s">
        <v>34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4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94"/>
      <c r="C411" s="27" t="s">
        <v>36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94"/>
      <c r="U411" s="27" t="s">
        <v>36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4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5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95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5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93" t="s">
        <v>146</v>
      </c>
      <c r="C413" s="25" t="s">
        <v>32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93" t="s">
        <v>146</v>
      </c>
      <c r="U413" s="25" t="s">
        <v>32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3" t="s">
        <v>146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94"/>
      <c r="C414" s="27" t="s">
        <v>33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94"/>
      <c r="U414" s="27" t="s">
        <v>33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4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94"/>
      <c r="C415" s="27" t="s">
        <v>34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94"/>
      <c r="U415" s="27" t="s">
        <v>34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4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94"/>
      <c r="C416" s="27" t="s">
        <v>36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94"/>
      <c r="U416" s="27" t="s">
        <v>36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4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5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95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5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93" t="s">
        <v>147</v>
      </c>
      <c r="C418" s="25" t="s">
        <v>32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93" t="s">
        <v>147</v>
      </c>
      <c r="U418" s="25" t="s">
        <v>32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3" t="s">
        <v>147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94"/>
      <c r="C419" s="27" t="s">
        <v>33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94"/>
      <c r="U419" s="27" t="s">
        <v>33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4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94"/>
      <c r="C420" s="27" t="s">
        <v>34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94"/>
      <c r="U420" s="27" t="s">
        <v>34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4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94"/>
      <c r="C421" s="27" t="s">
        <v>36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94"/>
      <c r="U421" s="27" t="s">
        <v>36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4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5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95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5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93" t="s">
        <v>148</v>
      </c>
      <c r="C423" s="25" t="s">
        <v>32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93" t="s">
        <v>148</v>
      </c>
      <c r="U423" s="25" t="s">
        <v>32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3" t="s">
        <v>148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94"/>
      <c r="C424" s="27" t="s">
        <v>33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94"/>
      <c r="U424" s="27" t="s">
        <v>33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4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94"/>
      <c r="C425" s="27" t="s">
        <v>34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94"/>
      <c r="U425" s="27" t="s">
        <v>34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4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94"/>
      <c r="C426" s="27" t="s">
        <v>36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94"/>
      <c r="U426" s="27" t="s">
        <v>36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4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5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95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5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93" t="s">
        <v>149</v>
      </c>
      <c r="C428" s="25" t="s">
        <v>32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93" t="s">
        <v>149</v>
      </c>
      <c r="U428" s="25" t="s">
        <v>32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3" t="s">
        <v>149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94"/>
      <c r="C429" s="27" t="s">
        <v>33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94"/>
      <c r="U429" s="27" t="s">
        <v>33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4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94"/>
      <c r="C430" s="27" t="s">
        <v>34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94"/>
      <c r="U430" s="27" t="s">
        <v>34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4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94"/>
      <c r="C431" s="27" t="s">
        <v>36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94"/>
      <c r="U431" s="27" t="s">
        <v>36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4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5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95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5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93" t="s">
        <v>150</v>
      </c>
      <c r="C433" s="25" t="s">
        <v>32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93" t="s">
        <v>150</v>
      </c>
      <c r="U433" s="25" t="s">
        <v>32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3" t="s">
        <v>150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94"/>
      <c r="C434" s="27" t="s">
        <v>33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94"/>
      <c r="U434" s="27" t="s">
        <v>33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4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94"/>
      <c r="C435" s="27" t="s">
        <v>34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94"/>
      <c r="U435" s="27" t="s">
        <v>34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4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94"/>
      <c r="C436" s="27" t="s">
        <v>36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94"/>
      <c r="U436" s="27" t="s">
        <v>36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4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5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95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5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93" t="s">
        <v>151</v>
      </c>
      <c r="C438" s="25" t="s">
        <v>32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93" t="s">
        <v>151</v>
      </c>
      <c r="U438" s="25" t="s">
        <v>32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3" t="s">
        <v>151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94"/>
      <c r="C439" s="27" t="s">
        <v>33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94"/>
      <c r="U439" s="27" t="s">
        <v>33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4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94"/>
      <c r="C440" s="27" t="s">
        <v>34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94"/>
      <c r="U440" s="27" t="s">
        <v>34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4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94"/>
      <c r="C441" s="27" t="s">
        <v>36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94"/>
      <c r="U441" s="27" t="s">
        <v>36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4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5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95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5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93" t="s">
        <v>152</v>
      </c>
      <c r="C443" s="25" t="s">
        <v>32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93" t="s">
        <v>152</v>
      </c>
      <c r="U443" s="25" t="s">
        <v>32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3" t="s">
        <v>152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94"/>
      <c r="C444" s="27" t="s">
        <v>33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94"/>
      <c r="U444" s="27" t="s">
        <v>33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4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94"/>
      <c r="C445" s="27" t="s">
        <v>34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94"/>
      <c r="U445" s="27" t="s">
        <v>34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4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94"/>
      <c r="C446" s="27" t="s">
        <v>36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94"/>
      <c r="U446" s="27" t="s">
        <v>36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4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5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95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5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93" t="s">
        <v>153</v>
      </c>
      <c r="C448" s="25" t="s">
        <v>32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93" t="s">
        <v>153</v>
      </c>
      <c r="U448" s="25" t="s">
        <v>32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3" t="s">
        <v>153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94"/>
      <c r="C449" s="27" t="s">
        <v>33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94"/>
      <c r="U449" s="27" t="s">
        <v>33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4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94"/>
      <c r="C450" s="27" t="s">
        <v>34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94"/>
      <c r="U450" s="27" t="s">
        <v>34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4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94"/>
      <c r="C451" s="27" t="s">
        <v>36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94"/>
      <c r="U451" s="27" t="s">
        <v>36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4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5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95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5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93" t="s">
        <v>154</v>
      </c>
      <c r="C453" s="25" t="s">
        <v>32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93" t="s">
        <v>154</v>
      </c>
      <c r="U453" s="25" t="s">
        <v>32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3" t="s">
        <v>154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94"/>
      <c r="C454" s="27" t="s">
        <v>33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94"/>
      <c r="U454" s="27" t="s">
        <v>33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4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94"/>
      <c r="C455" s="27" t="s">
        <v>34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94"/>
      <c r="U455" s="27" t="s">
        <v>34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4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94"/>
      <c r="C456" s="27" t="s">
        <v>36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94"/>
      <c r="U456" s="27" t="s">
        <v>36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4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5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95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5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93" t="s">
        <v>155</v>
      </c>
      <c r="C458" s="25" t="s">
        <v>32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93" t="s">
        <v>155</v>
      </c>
      <c r="U458" s="25" t="s">
        <v>32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3" t="s">
        <v>155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94"/>
      <c r="C459" s="27" t="s">
        <v>33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94"/>
      <c r="U459" s="27" t="s">
        <v>33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4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94"/>
      <c r="C460" s="27" t="s">
        <v>34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94"/>
      <c r="U460" s="27" t="s">
        <v>34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4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94"/>
      <c r="C461" s="27" t="s">
        <v>36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94"/>
      <c r="U461" s="27" t="s">
        <v>36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4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5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95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5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93" t="s">
        <v>156</v>
      </c>
      <c r="C463" s="25" t="s">
        <v>32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93" t="s">
        <v>156</v>
      </c>
      <c r="U463" s="25" t="s">
        <v>32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3" t="s">
        <v>156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94"/>
      <c r="C464" s="27" t="s">
        <v>33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94"/>
      <c r="U464" s="27" t="s">
        <v>33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4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94"/>
      <c r="C465" s="27" t="s">
        <v>34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94"/>
      <c r="U465" s="27" t="s">
        <v>34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4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94"/>
      <c r="C466" s="27" t="s">
        <v>36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94"/>
      <c r="U466" s="27" t="s">
        <v>36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4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5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95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5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93" t="s">
        <v>157</v>
      </c>
      <c r="C468" s="25" t="s">
        <v>32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93" t="s">
        <v>157</v>
      </c>
      <c r="U468" s="25" t="s">
        <v>32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3" t="s">
        <v>157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94"/>
      <c r="C469" s="27" t="s">
        <v>33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94"/>
      <c r="U469" s="27" t="s">
        <v>33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4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94"/>
      <c r="C470" s="27" t="s">
        <v>34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94"/>
      <c r="U470" s="27" t="s">
        <v>34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4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94"/>
      <c r="C471" s="27" t="s">
        <v>36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94"/>
      <c r="U471" s="27" t="s">
        <v>36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4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5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95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5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93" t="s">
        <v>158</v>
      </c>
      <c r="C473" s="25" t="s">
        <v>32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93" t="s">
        <v>158</v>
      </c>
      <c r="U473" s="25" t="s">
        <v>32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3" t="s">
        <v>158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94"/>
      <c r="C474" s="27" t="s">
        <v>33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94"/>
      <c r="U474" s="27" t="s">
        <v>33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4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94"/>
      <c r="C475" s="27" t="s">
        <v>34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94"/>
      <c r="U475" s="27" t="s">
        <v>34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4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94"/>
      <c r="C476" s="27" t="s">
        <v>36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94"/>
      <c r="U476" s="27" t="s">
        <v>36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4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5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95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5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93" t="s">
        <v>159</v>
      </c>
      <c r="C478" s="25" t="s">
        <v>32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93" t="s">
        <v>159</v>
      </c>
      <c r="U478" s="25" t="s">
        <v>32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3" t="s">
        <v>159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94"/>
      <c r="C479" s="27" t="s">
        <v>33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94"/>
      <c r="U479" s="27" t="s">
        <v>33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4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94"/>
      <c r="C480" s="27" t="s">
        <v>34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94"/>
      <c r="U480" s="27" t="s">
        <v>34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4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94"/>
      <c r="C481" s="27" t="s">
        <v>36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94"/>
      <c r="U481" s="27" t="s">
        <v>36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4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5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95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5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93" t="s">
        <v>160</v>
      </c>
      <c r="C483" s="25" t="s">
        <v>32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93" t="s">
        <v>160</v>
      </c>
      <c r="U483" s="25" t="s">
        <v>32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3" t="s">
        <v>160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94"/>
      <c r="C484" s="27" t="s">
        <v>33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94"/>
      <c r="U484" s="27" t="s">
        <v>33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4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94"/>
      <c r="C485" s="27" t="s">
        <v>34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94"/>
      <c r="U485" s="27" t="s">
        <v>34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4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94"/>
      <c r="C486" s="27" t="s">
        <v>36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94"/>
      <c r="U486" s="27" t="s">
        <v>36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4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5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95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5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93" t="s">
        <v>161</v>
      </c>
      <c r="C488" s="25" t="s">
        <v>32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93" t="s">
        <v>161</v>
      </c>
      <c r="U488" s="25" t="s">
        <v>32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3" t="s">
        <v>161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94"/>
      <c r="C489" s="27" t="s">
        <v>33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94"/>
      <c r="U489" s="27" t="s">
        <v>33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4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94"/>
      <c r="C490" s="27" t="s">
        <v>34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94"/>
      <c r="U490" s="27" t="s">
        <v>34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4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94"/>
      <c r="C491" s="27" t="s">
        <v>36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94"/>
      <c r="U491" s="27" t="s">
        <v>36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4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5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95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5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93" t="s">
        <v>162</v>
      </c>
      <c r="C493" s="25" t="s">
        <v>32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93" t="s">
        <v>162</v>
      </c>
      <c r="U493" s="25" t="s">
        <v>32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3" t="s">
        <v>162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94"/>
      <c r="C494" s="27" t="s">
        <v>33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94"/>
      <c r="U494" s="27" t="s">
        <v>33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4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94"/>
      <c r="C495" s="27" t="s">
        <v>34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94"/>
      <c r="U495" s="27" t="s">
        <v>34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4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94"/>
      <c r="C496" s="27" t="s">
        <v>36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94"/>
      <c r="U496" s="27" t="s">
        <v>36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4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5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95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5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93" t="s">
        <v>163</v>
      </c>
      <c r="C498" s="25" t="s">
        <v>32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93" t="s">
        <v>163</v>
      </c>
      <c r="U498" s="25" t="s">
        <v>32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3" t="s">
        <v>163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94"/>
      <c r="C499" s="27" t="s">
        <v>33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94"/>
      <c r="U499" s="27" t="s">
        <v>33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4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94"/>
      <c r="C500" s="27" t="s">
        <v>34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94"/>
      <c r="U500" s="27" t="s">
        <v>34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4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94"/>
      <c r="C501" s="27" t="s">
        <v>36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94"/>
      <c r="U501" s="27" t="s">
        <v>36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4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5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95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5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93" t="s">
        <v>164</v>
      </c>
      <c r="C503" s="25" t="s">
        <v>32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93" t="s">
        <v>164</v>
      </c>
      <c r="U503" s="25" t="s">
        <v>32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3" t="s">
        <v>164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94"/>
      <c r="C504" s="27" t="s">
        <v>33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94"/>
      <c r="U504" s="27" t="s">
        <v>33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4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94"/>
      <c r="C505" s="27" t="s">
        <v>34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94"/>
      <c r="U505" s="27" t="s">
        <v>34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4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94"/>
      <c r="C506" s="27" t="s">
        <v>36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94"/>
      <c r="U506" s="27" t="s">
        <v>36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4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5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95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5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93" t="s">
        <v>165</v>
      </c>
      <c r="C508" s="25" t="s">
        <v>32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93" t="s">
        <v>165</v>
      </c>
      <c r="U508" s="25" t="s">
        <v>32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3" t="s">
        <v>165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94"/>
      <c r="C509" s="27" t="s">
        <v>33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94"/>
      <c r="U509" s="27" t="s">
        <v>33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4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94"/>
      <c r="C510" s="27" t="s">
        <v>34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94"/>
      <c r="U510" s="27" t="s">
        <v>34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4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94"/>
      <c r="C511" s="27" t="s">
        <v>36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94"/>
      <c r="U511" s="27" t="s">
        <v>36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4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5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95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5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93" t="s">
        <v>166</v>
      </c>
      <c r="C513" s="25" t="s">
        <v>32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93" t="s">
        <v>166</v>
      </c>
      <c r="U513" s="25" t="s">
        <v>32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3" t="s">
        <v>166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94"/>
      <c r="C514" s="27" t="s">
        <v>33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94"/>
      <c r="U514" s="27" t="s">
        <v>33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4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94"/>
      <c r="C515" s="27" t="s">
        <v>34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94"/>
      <c r="U515" s="27" t="s">
        <v>34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4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94"/>
      <c r="C516" s="27" t="s">
        <v>36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94"/>
      <c r="U516" s="27" t="s">
        <v>36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4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5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95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5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93" t="s">
        <v>167</v>
      </c>
      <c r="C518" s="25" t="s">
        <v>32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93" t="s">
        <v>167</v>
      </c>
      <c r="U518" s="25" t="s">
        <v>32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3" t="s">
        <v>167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94"/>
      <c r="C519" s="27" t="s">
        <v>33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94"/>
      <c r="U519" s="27" t="s">
        <v>33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4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94"/>
      <c r="C520" s="27" t="s">
        <v>34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94"/>
      <c r="U520" s="27" t="s">
        <v>34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4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94"/>
      <c r="C521" s="27" t="s">
        <v>36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94"/>
      <c r="U521" s="27" t="s">
        <v>36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4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5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95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5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93" t="s">
        <v>168</v>
      </c>
      <c r="C523" s="25" t="s">
        <v>32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93" t="s">
        <v>168</v>
      </c>
      <c r="U523" s="25" t="s">
        <v>32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3" t="s">
        <v>168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94"/>
      <c r="C524" s="27" t="s">
        <v>33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94"/>
      <c r="U524" s="27" t="s">
        <v>33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4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94"/>
      <c r="C525" s="27" t="s">
        <v>34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94"/>
      <c r="U525" s="27" t="s">
        <v>34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4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94"/>
      <c r="C526" s="27" t="s">
        <v>36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94"/>
      <c r="U526" s="27" t="s">
        <v>36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4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5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95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5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93" t="s">
        <v>169</v>
      </c>
      <c r="C528" s="25" t="s">
        <v>32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93" t="s">
        <v>169</v>
      </c>
      <c r="U528" s="25" t="s">
        <v>32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3" t="s">
        <v>169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94"/>
      <c r="C529" s="27" t="s">
        <v>33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94"/>
      <c r="U529" s="27" t="s">
        <v>33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4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94"/>
      <c r="C530" s="27" t="s">
        <v>34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94"/>
      <c r="U530" s="27" t="s">
        <v>34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4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94"/>
      <c r="C531" s="27" t="s">
        <v>36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94"/>
      <c r="U531" s="27" t="s">
        <v>36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4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5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95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5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93" t="s">
        <v>170</v>
      </c>
      <c r="C533" s="25" t="s">
        <v>32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93" t="s">
        <v>170</v>
      </c>
      <c r="U533" s="25" t="s">
        <v>32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3" t="s">
        <v>170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94"/>
      <c r="C534" s="27" t="s">
        <v>33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94"/>
      <c r="U534" s="27" t="s">
        <v>33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4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94"/>
      <c r="C535" s="27" t="s">
        <v>34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94"/>
      <c r="U535" s="27" t="s">
        <v>34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4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94"/>
      <c r="C536" s="27" t="s">
        <v>36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94"/>
      <c r="U536" s="27" t="s">
        <v>36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4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5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95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5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93" t="s">
        <v>171</v>
      </c>
      <c r="C538" s="25" t="s">
        <v>32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93" t="s">
        <v>171</v>
      </c>
      <c r="U538" s="25" t="s">
        <v>32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3" t="s">
        <v>171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94"/>
      <c r="C539" s="27" t="s">
        <v>33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94"/>
      <c r="U539" s="27" t="s">
        <v>33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4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94"/>
      <c r="C540" s="27" t="s">
        <v>34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94"/>
      <c r="U540" s="27" t="s">
        <v>34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4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94"/>
      <c r="C541" s="27" t="s">
        <v>36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94"/>
      <c r="U541" s="27" t="s">
        <v>36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4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5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95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5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93" t="s">
        <v>172</v>
      </c>
      <c r="C543" s="25" t="s">
        <v>32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93" t="s">
        <v>172</v>
      </c>
      <c r="U543" s="25" t="s">
        <v>32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3" t="s">
        <v>172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94"/>
      <c r="C544" s="27" t="s">
        <v>33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94"/>
      <c r="U544" s="27" t="s">
        <v>33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4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94"/>
      <c r="C545" s="27" t="s">
        <v>34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94"/>
      <c r="U545" s="27" t="s">
        <v>34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4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94"/>
      <c r="C546" s="27" t="s">
        <v>36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94"/>
      <c r="U546" s="27" t="s">
        <v>36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4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5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95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5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93" t="s">
        <v>173</v>
      </c>
      <c r="C548" s="25" t="s">
        <v>32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93" t="s">
        <v>173</v>
      </c>
      <c r="U548" s="25" t="s">
        <v>32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3" t="s">
        <v>173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94"/>
      <c r="C549" s="27" t="s">
        <v>33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94"/>
      <c r="U549" s="27" t="s">
        <v>33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4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94"/>
      <c r="C550" s="27" t="s">
        <v>34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94"/>
      <c r="U550" s="27" t="s">
        <v>34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4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94"/>
      <c r="C551" s="27" t="s">
        <v>36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94"/>
      <c r="U551" s="27" t="s">
        <v>36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4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5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95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5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93" t="s">
        <v>174</v>
      </c>
      <c r="C553" s="25" t="s">
        <v>32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93" t="s">
        <v>174</v>
      </c>
      <c r="U553" s="25" t="s">
        <v>32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3" t="s">
        <v>174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94"/>
      <c r="C554" s="27" t="s">
        <v>33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94"/>
      <c r="U554" s="27" t="s">
        <v>33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4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94"/>
      <c r="C555" s="27" t="s">
        <v>34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94"/>
      <c r="U555" s="27" t="s">
        <v>34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4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94"/>
      <c r="C556" s="27" t="s">
        <v>36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94"/>
      <c r="U556" s="27" t="s">
        <v>36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4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5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95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5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93" t="s">
        <v>175</v>
      </c>
      <c r="C558" s="25" t="s">
        <v>32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93" t="s">
        <v>175</v>
      </c>
      <c r="U558" s="25" t="s">
        <v>32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3" t="s">
        <v>175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94"/>
      <c r="C559" s="27" t="s">
        <v>33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94"/>
      <c r="U559" s="27" t="s">
        <v>33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4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94"/>
      <c r="C560" s="27" t="s">
        <v>34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94"/>
      <c r="U560" s="27" t="s">
        <v>34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4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94"/>
      <c r="C561" s="27" t="s">
        <v>36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94"/>
      <c r="U561" s="27" t="s">
        <v>36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4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5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95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5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93" t="s">
        <v>176</v>
      </c>
      <c r="C563" s="25" t="s">
        <v>32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93" t="s">
        <v>176</v>
      </c>
      <c r="U563" s="25" t="s">
        <v>32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3" t="s">
        <v>176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94"/>
      <c r="C564" s="27" t="s">
        <v>33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94"/>
      <c r="U564" s="27" t="s">
        <v>33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4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94"/>
      <c r="C565" s="27" t="s">
        <v>34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94"/>
      <c r="U565" s="27" t="s">
        <v>34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4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94"/>
      <c r="C566" s="27" t="s">
        <v>36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94"/>
      <c r="U566" s="27" t="s">
        <v>36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4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5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95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5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93" t="s">
        <v>177</v>
      </c>
      <c r="C568" s="25" t="s">
        <v>32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93" t="s">
        <v>177</v>
      </c>
      <c r="U568" s="25" t="s">
        <v>32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3" t="s">
        <v>177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94"/>
      <c r="C569" s="27" t="s">
        <v>33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94"/>
      <c r="U569" s="27" t="s">
        <v>33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4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94"/>
      <c r="C570" s="27" t="s">
        <v>34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94"/>
      <c r="U570" s="27" t="s">
        <v>34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4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94"/>
      <c r="C571" s="27" t="s">
        <v>36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94"/>
      <c r="U571" s="27" t="s">
        <v>36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4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5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95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5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93" t="s">
        <v>178</v>
      </c>
      <c r="C573" s="25" t="s">
        <v>32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93" t="s">
        <v>178</v>
      </c>
      <c r="U573" s="25" t="s">
        <v>32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3" t="s">
        <v>178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94"/>
      <c r="C574" s="27" t="s">
        <v>33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94"/>
      <c r="U574" s="27" t="s">
        <v>33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4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94"/>
      <c r="C575" s="27" t="s">
        <v>34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94"/>
      <c r="U575" s="27" t="s">
        <v>34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4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94"/>
      <c r="C576" s="27" t="s">
        <v>36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94"/>
      <c r="U576" s="27" t="s">
        <v>36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4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5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95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5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93" t="s">
        <v>179</v>
      </c>
      <c r="C578" s="25" t="s">
        <v>32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93" t="s">
        <v>179</v>
      </c>
      <c r="U578" s="25" t="s">
        <v>32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3" t="s">
        <v>179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94"/>
      <c r="C579" s="27" t="s">
        <v>33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94"/>
      <c r="U579" s="27" t="s">
        <v>33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4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94"/>
      <c r="C580" s="27" t="s">
        <v>34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94"/>
      <c r="U580" s="27" t="s">
        <v>34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4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94"/>
      <c r="C581" s="27" t="s">
        <v>36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94"/>
      <c r="U581" s="27" t="s">
        <v>36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4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5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95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5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93" t="s">
        <v>180</v>
      </c>
      <c r="C583" s="25" t="s">
        <v>32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93" t="s">
        <v>180</v>
      </c>
      <c r="U583" s="25" t="s">
        <v>32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3" t="s">
        <v>180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94"/>
      <c r="C584" s="27" t="s">
        <v>33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94"/>
      <c r="U584" s="27" t="s">
        <v>33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4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94"/>
      <c r="C585" s="27" t="s">
        <v>34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94"/>
      <c r="U585" s="27" t="s">
        <v>34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4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94"/>
      <c r="C586" s="27" t="s">
        <v>36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94"/>
      <c r="U586" s="27" t="s">
        <v>36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4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5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95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5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93" t="s">
        <v>181</v>
      </c>
      <c r="C588" s="25" t="s">
        <v>32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93" t="s">
        <v>181</v>
      </c>
      <c r="U588" s="25" t="s">
        <v>32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3" t="s">
        <v>181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94"/>
      <c r="C589" s="27" t="s">
        <v>33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94"/>
      <c r="U589" s="27" t="s">
        <v>33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4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94"/>
      <c r="C590" s="27" t="s">
        <v>34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94"/>
      <c r="U590" s="27" t="s">
        <v>34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4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94"/>
      <c r="C591" s="27" t="s">
        <v>36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94"/>
      <c r="U591" s="27" t="s">
        <v>36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4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5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95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5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93" t="s">
        <v>182</v>
      </c>
      <c r="C593" s="25" t="s">
        <v>32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93" t="s">
        <v>182</v>
      </c>
      <c r="U593" s="25" t="s">
        <v>32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3" t="s">
        <v>182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94"/>
      <c r="C594" s="27" t="s">
        <v>33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94"/>
      <c r="U594" s="27" t="s">
        <v>33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4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94"/>
      <c r="C595" s="27" t="s">
        <v>34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94"/>
      <c r="U595" s="27" t="s">
        <v>34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4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94"/>
      <c r="C596" s="27" t="s">
        <v>36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94"/>
      <c r="U596" s="27" t="s">
        <v>36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4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5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95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5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93" t="s">
        <v>183</v>
      </c>
      <c r="C598" s="25" t="s">
        <v>32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93" t="s">
        <v>183</v>
      </c>
      <c r="U598" s="25" t="s">
        <v>32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3" t="s">
        <v>183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94"/>
      <c r="C599" s="27" t="s">
        <v>33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94"/>
      <c r="U599" s="27" t="s">
        <v>33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4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94"/>
      <c r="C600" s="27" t="s">
        <v>34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94"/>
      <c r="U600" s="27" t="s">
        <v>34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4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94"/>
      <c r="C601" s="27" t="s">
        <v>36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94"/>
      <c r="U601" s="27" t="s">
        <v>36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4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5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95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5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93" t="s">
        <v>184</v>
      </c>
      <c r="C603" s="25" t="s">
        <v>32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93" t="s">
        <v>184</v>
      </c>
      <c r="U603" s="25" t="s">
        <v>32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3" t="s">
        <v>184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94"/>
      <c r="C604" s="27" t="s">
        <v>33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94"/>
      <c r="U604" s="27" t="s">
        <v>33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4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94"/>
      <c r="C605" s="27" t="s">
        <v>34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94"/>
      <c r="U605" s="27" t="s">
        <v>34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4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94"/>
      <c r="C606" s="27" t="s">
        <v>36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94"/>
      <c r="U606" s="27" t="s">
        <v>36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4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5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95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5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93" t="s">
        <v>185</v>
      </c>
      <c r="C608" s="25" t="s">
        <v>32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93" t="s">
        <v>185</v>
      </c>
      <c r="U608" s="25" t="s">
        <v>32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3" t="s">
        <v>185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94"/>
      <c r="C609" s="27" t="s">
        <v>33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94"/>
      <c r="U609" s="27" t="s">
        <v>33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4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94"/>
      <c r="C610" s="27" t="s">
        <v>34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94"/>
      <c r="U610" s="27" t="s">
        <v>34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4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94"/>
      <c r="C611" s="27" t="s">
        <v>36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94"/>
      <c r="U611" s="27" t="s">
        <v>36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4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5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95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5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93" t="s">
        <v>186</v>
      </c>
      <c r="C613" s="25" t="s">
        <v>32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93" t="s">
        <v>186</v>
      </c>
      <c r="U613" s="25" t="s">
        <v>32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3" t="s">
        <v>186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94"/>
      <c r="C614" s="27" t="s">
        <v>33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94"/>
      <c r="U614" s="27" t="s">
        <v>33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4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94"/>
      <c r="C615" s="27" t="s">
        <v>34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94"/>
      <c r="U615" s="27" t="s">
        <v>34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4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94"/>
      <c r="C616" s="27" t="s">
        <v>36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94"/>
      <c r="U616" s="27" t="s">
        <v>36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4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5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95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5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93" t="s">
        <v>187</v>
      </c>
      <c r="C618" s="25" t="s">
        <v>32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93" t="s">
        <v>187</v>
      </c>
      <c r="U618" s="25" t="s">
        <v>32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3" t="s">
        <v>187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94"/>
      <c r="C619" s="27" t="s">
        <v>33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94"/>
      <c r="U619" s="27" t="s">
        <v>33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4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94"/>
      <c r="C620" s="27" t="s">
        <v>34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94"/>
      <c r="U620" s="27" t="s">
        <v>34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4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94"/>
      <c r="C621" s="27" t="s">
        <v>36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94"/>
      <c r="U621" s="27" t="s">
        <v>36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4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5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95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5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93" t="s">
        <v>188</v>
      </c>
      <c r="C623" s="25" t="s">
        <v>32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93" t="s">
        <v>188</v>
      </c>
      <c r="U623" s="25" t="s">
        <v>32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3" t="s">
        <v>188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94"/>
      <c r="C624" s="27" t="s">
        <v>33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94"/>
      <c r="U624" s="27" t="s">
        <v>33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4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94"/>
      <c r="C625" s="27" t="s">
        <v>34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94"/>
      <c r="U625" s="27" t="s">
        <v>34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4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94"/>
      <c r="C626" s="27" t="s">
        <v>36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94"/>
      <c r="U626" s="27" t="s">
        <v>36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4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5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95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5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93" t="s">
        <v>189</v>
      </c>
      <c r="C628" s="25" t="s">
        <v>32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93" t="s">
        <v>189</v>
      </c>
      <c r="U628" s="25" t="s">
        <v>32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3" t="s">
        <v>189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94"/>
      <c r="C629" s="27" t="s">
        <v>33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94"/>
      <c r="U629" s="27" t="s">
        <v>33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4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94"/>
      <c r="C630" s="27" t="s">
        <v>34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94"/>
      <c r="U630" s="27" t="s">
        <v>34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4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94"/>
      <c r="C631" s="27" t="s">
        <v>36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94"/>
      <c r="U631" s="27" t="s">
        <v>36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4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5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95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5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93" t="s">
        <v>190</v>
      </c>
      <c r="C633" s="25" t="s">
        <v>32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93" t="s">
        <v>190</v>
      </c>
      <c r="U633" s="25" t="s">
        <v>32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3" t="s">
        <v>190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94"/>
      <c r="C634" s="27" t="s">
        <v>33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94"/>
      <c r="U634" s="27" t="s">
        <v>33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4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94"/>
      <c r="C635" s="27" t="s">
        <v>34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94"/>
      <c r="U635" s="27" t="s">
        <v>34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4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94"/>
      <c r="C636" s="27" t="s">
        <v>36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94"/>
      <c r="U636" s="27" t="s">
        <v>36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4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5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95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5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49</v>
      </c>
      <c r="G639" s="203" t="s">
        <v>49</v>
      </c>
      <c r="H639" s="203" t="s">
        <v>49</v>
      </c>
      <c r="I639" s="203" t="s">
        <v>49</v>
      </c>
      <c r="J639" s="203" t="s">
        <v>49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49</v>
      </c>
      <c r="Y639" s="203" t="s">
        <v>49</v>
      </c>
      <c r="Z639" s="203" t="s">
        <v>49</v>
      </c>
      <c r="AA639" s="203" t="s">
        <v>49</v>
      </c>
      <c r="AB639" s="203" t="s">
        <v>49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28</v>
      </c>
      <c r="G640" s="249" t="s">
        <v>39</v>
      </c>
      <c r="H640" s="249" t="s">
        <v>42</v>
      </c>
      <c r="I640" s="249" t="s">
        <v>45</v>
      </c>
      <c r="J640" s="249" t="s">
        <v>55</v>
      </c>
      <c r="R640" s="105"/>
      <c r="T640" s="140"/>
      <c r="U640" s="199"/>
      <c r="V640" s="8"/>
      <c r="W640" s="231"/>
      <c r="X640" s="90" t="s">
        <v>28</v>
      </c>
      <c r="Y640" s="249" t="s">
        <v>39</v>
      </c>
      <c r="Z640" s="249" t="s">
        <v>42</v>
      </c>
      <c r="AA640" s="249" t="s">
        <v>45</v>
      </c>
      <c r="AB640" s="249" t="s">
        <v>55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93" t="s">
        <v>191</v>
      </c>
      <c r="C641" s="25" t="s">
        <v>32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26.474685999999998</v>
      </c>
      <c r="G641" s="135">
        <f t="shared" si="59"/>
        <v>30.62199</v>
      </c>
      <c r="H641" s="135">
        <f t="shared" si="59"/>
        <v>0.91664725999999996</v>
      </c>
      <c r="I641" s="135">
        <f t="shared" si="59"/>
        <v>0.95231180999999998</v>
      </c>
      <c r="J641" s="135">
        <f t="shared" si="59"/>
        <v>7.0322309999999999E-2</v>
      </c>
      <c r="K641" s="109"/>
      <c r="L641" s="109"/>
      <c r="M641" s="109"/>
      <c r="N641" s="109"/>
      <c r="O641" s="262"/>
      <c r="P641" s="109"/>
      <c r="Q641" s="110"/>
      <c r="R641" s="111"/>
      <c r="T641" s="293" t="s">
        <v>191</v>
      </c>
      <c r="U641" s="25" t="s">
        <v>32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26.784213999999999</v>
      </c>
      <c r="Y641" s="135">
        <f t="shared" si="60"/>
        <v>31.002791999999999</v>
      </c>
      <c r="Z641" s="135">
        <f t="shared" si="60"/>
        <v>0.91711825000000002</v>
      </c>
      <c r="AA641" s="135">
        <f t="shared" si="60"/>
        <v>0.95287721999999997</v>
      </c>
      <c r="AB641" s="135">
        <f t="shared" si="60"/>
        <v>6.6639610000000002E-2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4"/>
      <c r="C642" s="27" t="s">
        <v>33</v>
      </c>
      <c r="D642" s="107"/>
      <c r="E642" s="263"/>
      <c r="F642" s="18">
        <f t="shared" si="59"/>
        <v>30.886320999999999</v>
      </c>
      <c r="G642" s="18">
        <f t="shared" si="59"/>
        <v>34.679296000000001</v>
      </c>
      <c r="H642" s="18">
        <f t="shared" si="59"/>
        <v>0.95896742000000001</v>
      </c>
      <c r="I642" s="18">
        <f t="shared" si="59"/>
        <v>0.97581163999999998</v>
      </c>
      <c r="J642" s="18">
        <f t="shared" si="59"/>
        <v>3.1708411999999998E-2</v>
      </c>
      <c r="K642" s="112"/>
      <c r="L642" s="112"/>
      <c r="M642" s="112"/>
      <c r="N642" s="112"/>
      <c r="O642" s="264"/>
      <c r="P642" s="112"/>
      <c r="Q642" s="113"/>
      <c r="R642" s="114"/>
      <c r="T642" s="294"/>
      <c r="U642" s="27" t="s">
        <v>33</v>
      </c>
      <c r="V642" s="107"/>
      <c r="W642" s="263"/>
      <c r="X642" s="18">
        <f t="shared" si="60"/>
        <v>31.626673</v>
      </c>
      <c r="Y642" s="18">
        <f t="shared" si="60"/>
        <v>35.262549999999997</v>
      </c>
      <c r="Z642" s="18">
        <f t="shared" si="60"/>
        <v>0.95962479000000001</v>
      </c>
      <c r="AA642" s="18">
        <f t="shared" si="60"/>
        <v>0.97619487999999999</v>
      </c>
      <c r="AB642" s="18">
        <f t="shared" si="60"/>
        <v>2.9050467999999999E-2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4"/>
      <c r="C643" s="27" t="s">
        <v>34</v>
      </c>
      <c r="D643" s="107"/>
      <c r="E643" s="263"/>
      <c r="F643" s="18">
        <f t="shared" si="59"/>
        <v>34.727707000000002</v>
      </c>
      <c r="G643" s="18">
        <f t="shared" si="59"/>
        <v>38.997549999999997</v>
      </c>
      <c r="H643" s="18">
        <f t="shared" si="59"/>
        <v>0.98413976000000003</v>
      </c>
      <c r="I643" s="18">
        <f t="shared" si="59"/>
        <v>0.98993008000000005</v>
      </c>
      <c r="J643" s="18">
        <f t="shared" si="59"/>
        <v>1.2350486000000001E-2</v>
      </c>
      <c r="K643" s="112"/>
      <c r="L643" s="112"/>
      <c r="M643" s="112"/>
      <c r="N643" s="112"/>
      <c r="O643" s="264"/>
      <c r="P643" s="112"/>
      <c r="Q643" s="113"/>
      <c r="R643" s="114"/>
      <c r="T643" s="294"/>
      <c r="U643" s="27" t="s">
        <v>34</v>
      </c>
      <c r="V643" s="107"/>
      <c r="W643" s="263"/>
      <c r="X643" s="18">
        <f t="shared" si="60"/>
        <v>37.048358</v>
      </c>
      <c r="Y643" s="18">
        <f t="shared" si="60"/>
        <v>40.418646000000003</v>
      </c>
      <c r="Z643" s="18">
        <f t="shared" si="60"/>
        <v>0.98466284000000004</v>
      </c>
      <c r="AA643" s="18">
        <f t="shared" si="60"/>
        <v>0.99030748999999996</v>
      </c>
      <c r="AB643" s="18">
        <f t="shared" si="60"/>
        <v>1.1061142E-2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4"/>
      <c r="C644" s="27" t="s">
        <v>36</v>
      </c>
      <c r="D644" s="107"/>
      <c r="E644" s="263"/>
      <c r="F644" s="18">
        <f t="shared" si="59"/>
        <v>36.769208999999996</v>
      </c>
      <c r="G644" s="18">
        <f t="shared" si="59"/>
        <v>41.142302999999998</v>
      </c>
      <c r="H644" s="18">
        <f t="shared" si="59"/>
        <v>0.99247695999999996</v>
      </c>
      <c r="I644" s="18">
        <f t="shared" si="59"/>
        <v>0.99483820000000001</v>
      </c>
      <c r="J644" s="18">
        <f t="shared" si="59"/>
        <v>5.3076874000000003E-3</v>
      </c>
      <c r="K644" s="112"/>
      <c r="L644" s="112"/>
      <c r="M644" s="112"/>
      <c r="N644" s="112"/>
      <c r="O644" s="264"/>
      <c r="P644" s="112"/>
      <c r="Q644" s="113"/>
      <c r="R644" s="114"/>
      <c r="T644" s="294"/>
      <c r="U644" s="27" t="s">
        <v>36</v>
      </c>
      <c r="V644" s="107"/>
      <c r="W644" s="263"/>
      <c r="X644" s="18">
        <f t="shared" si="60"/>
        <v>41.251615000000001</v>
      </c>
      <c r="Y644" s="18">
        <f t="shared" si="60"/>
        <v>44.389035</v>
      </c>
      <c r="Z644" s="18">
        <f t="shared" si="60"/>
        <v>0.99300557</v>
      </c>
      <c r="AA644" s="18">
        <f t="shared" si="60"/>
        <v>0.99564443000000002</v>
      </c>
      <c r="AB644" s="18">
        <f t="shared" si="60"/>
        <v>4.8641780000000003E-3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5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5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5" t="s">
        <v>192</v>
      </c>
      <c r="C646" s="25" t="s">
        <v>32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29.001481999999999</v>
      </c>
      <c r="G646" s="135">
        <f t="shared" si="61"/>
        <v>32.826703999999999</v>
      </c>
      <c r="H646" s="135">
        <f t="shared" si="61"/>
        <v>0.94148282999999999</v>
      </c>
      <c r="I646" s="135">
        <f t="shared" si="61"/>
        <v>0.96894431999999997</v>
      </c>
      <c r="J646" s="135">
        <f t="shared" si="61"/>
        <v>8.9956289999999994E-2</v>
      </c>
      <c r="K646" s="109"/>
      <c r="L646" s="109"/>
      <c r="M646" s="109"/>
      <c r="N646" s="109"/>
      <c r="O646" s="262"/>
      <c r="P646" s="109"/>
      <c r="Q646" s="110"/>
      <c r="R646" s="111"/>
      <c r="T646" s="305" t="s">
        <v>192</v>
      </c>
      <c r="U646" s="25" t="s">
        <v>32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29.029419000000001</v>
      </c>
      <c r="Y646" s="135">
        <f t="shared" si="62"/>
        <v>33.173547999999997</v>
      </c>
      <c r="Z646" s="135">
        <f t="shared" si="62"/>
        <v>0.94183616999999997</v>
      </c>
      <c r="AA646" s="135">
        <f t="shared" si="62"/>
        <v>0.96919257999999997</v>
      </c>
      <c r="AB646" s="135">
        <f t="shared" si="62"/>
        <v>8.2904179999999994E-2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4"/>
      <c r="C647" s="27" t="s">
        <v>33</v>
      </c>
      <c r="D647" s="107"/>
      <c r="E647" s="263"/>
      <c r="F647" s="18">
        <f t="shared" si="61"/>
        <v>33.793317000000002</v>
      </c>
      <c r="G647" s="18">
        <f t="shared" si="61"/>
        <v>37.214562000000001</v>
      </c>
      <c r="H647" s="18">
        <f t="shared" si="61"/>
        <v>0.97402179</v>
      </c>
      <c r="I647" s="18">
        <f t="shared" si="61"/>
        <v>0.98495882999999995</v>
      </c>
      <c r="J647" s="18">
        <f t="shared" si="61"/>
        <v>4.5640979999999998E-2</v>
      </c>
      <c r="K647" s="112"/>
      <c r="L647" s="112"/>
      <c r="M647" s="112"/>
      <c r="N647" s="112"/>
      <c r="O647" s="264"/>
      <c r="P647" s="112"/>
      <c r="Q647" s="113"/>
      <c r="R647" s="114"/>
      <c r="T647" s="294"/>
      <c r="U647" s="27" t="s">
        <v>33</v>
      </c>
      <c r="V647" s="107"/>
      <c r="W647" s="263"/>
      <c r="X647" s="18">
        <f t="shared" si="62"/>
        <v>33.818334999999998</v>
      </c>
      <c r="Y647" s="18">
        <f t="shared" si="62"/>
        <v>37.218283</v>
      </c>
      <c r="Z647" s="18">
        <f t="shared" si="62"/>
        <v>0.97452433000000005</v>
      </c>
      <c r="AA647" s="18">
        <f t="shared" si="62"/>
        <v>0.98540459000000002</v>
      </c>
      <c r="AB647" s="18">
        <f t="shared" si="62"/>
        <v>3.7327702999999997E-2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4"/>
      <c r="C648" s="27" t="s">
        <v>34</v>
      </c>
      <c r="D648" s="107"/>
      <c r="E648" s="263"/>
      <c r="F648" s="18">
        <f t="shared" si="61"/>
        <v>38.579943</v>
      </c>
      <c r="G648" s="18">
        <f t="shared" si="61"/>
        <v>41.993856000000001</v>
      </c>
      <c r="H648" s="18">
        <f t="shared" si="61"/>
        <v>0.98987824000000002</v>
      </c>
      <c r="I648" s="18">
        <f t="shared" si="61"/>
        <v>0.99353482999999998</v>
      </c>
      <c r="J648" s="18">
        <f t="shared" si="61"/>
        <v>2.60535E-2</v>
      </c>
      <c r="K648" s="112"/>
      <c r="L648" s="112"/>
      <c r="M648" s="112"/>
      <c r="N648" s="112"/>
      <c r="O648" s="264"/>
      <c r="P648" s="112"/>
      <c r="Q648" s="113"/>
      <c r="R648" s="114"/>
      <c r="T648" s="294"/>
      <c r="U648" s="27" t="s">
        <v>34</v>
      </c>
      <c r="V648" s="107"/>
      <c r="W648" s="263"/>
      <c r="X648" s="18">
        <f t="shared" si="62"/>
        <v>39.052520999999999</v>
      </c>
      <c r="Y648" s="18">
        <f t="shared" si="62"/>
        <v>42.261612</v>
      </c>
      <c r="Z648" s="18">
        <f t="shared" si="62"/>
        <v>0.99009020000000003</v>
      </c>
      <c r="AA648" s="18">
        <f t="shared" si="62"/>
        <v>0.99405513000000001</v>
      </c>
      <c r="AB648" s="18">
        <f t="shared" si="62"/>
        <v>1.5914253999999999E-2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4"/>
      <c r="C649" s="27" t="s">
        <v>36</v>
      </c>
      <c r="D649" s="107"/>
      <c r="E649" s="263"/>
      <c r="F649" s="18">
        <f t="shared" si="61"/>
        <v>42.776511999999997</v>
      </c>
      <c r="G649" s="18">
        <f t="shared" si="61"/>
        <v>45.980176</v>
      </c>
      <c r="H649" s="18">
        <f t="shared" si="61"/>
        <v>0.99476639</v>
      </c>
      <c r="I649" s="18">
        <f t="shared" si="61"/>
        <v>0.99686456000000001</v>
      </c>
      <c r="J649" s="18">
        <f t="shared" si="61"/>
        <v>1.5967187000000001E-2</v>
      </c>
      <c r="K649" s="112"/>
      <c r="L649" s="112"/>
      <c r="M649" s="112"/>
      <c r="N649" s="112"/>
      <c r="O649" s="264"/>
      <c r="P649" s="112"/>
      <c r="Q649" s="113"/>
      <c r="R649" s="114"/>
      <c r="T649" s="294"/>
      <c r="U649" s="27" t="s">
        <v>36</v>
      </c>
      <c r="V649" s="107"/>
      <c r="W649" s="263"/>
      <c r="X649" s="18">
        <f t="shared" si="62"/>
        <v>43.590527999999999</v>
      </c>
      <c r="Y649" s="18">
        <f t="shared" si="62"/>
        <v>46.611443999999999</v>
      </c>
      <c r="Z649" s="18">
        <f t="shared" si="62"/>
        <v>0.99497910000000001</v>
      </c>
      <c r="AA649" s="18">
        <f t="shared" si="62"/>
        <v>0.99708434000000001</v>
      </c>
      <c r="AB649" s="18">
        <f t="shared" si="62"/>
        <v>7.0800176000000003E-3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5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5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193</v>
      </c>
      <c r="C651" s="25" t="s">
        <v>32</v>
      </c>
      <c r="D651" s="106"/>
      <c r="E651" s="261"/>
      <c r="F651" s="135">
        <f t="shared" ref="F651:J654" si="63">F646-F641</f>
        <v>2.5267960000000009</v>
      </c>
      <c r="G651" s="135">
        <f t="shared" si="63"/>
        <v>2.2047139999999992</v>
      </c>
      <c r="H651" s="135">
        <f t="shared" si="63"/>
        <v>2.4835570000000029E-2</v>
      </c>
      <c r="I651" s="135">
        <f t="shared" si="63"/>
        <v>1.6632509999999989E-2</v>
      </c>
      <c r="J651" s="135">
        <f t="shared" si="63"/>
        <v>1.9633979999999995E-2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193</v>
      </c>
      <c r="U651" s="25" t="s">
        <v>32</v>
      </c>
      <c r="V651" s="106"/>
      <c r="W651" s="261"/>
      <c r="X651" s="135">
        <f t="shared" ref="X651:AB654" si="64">X646-X641</f>
        <v>2.2452050000000021</v>
      </c>
      <c r="Y651" s="135">
        <f t="shared" si="64"/>
        <v>2.1707559999999972</v>
      </c>
      <c r="Z651" s="135">
        <f t="shared" si="64"/>
        <v>2.4717919999999949E-2</v>
      </c>
      <c r="AA651" s="135">
        <f t="shared" si="64"/>
        <v>1.6315360000000001E-2</v>
      </c>
      <c r="AB651" s="135">
        <f t="shared" si="64"/>
        <v>1.6264569999999992E-2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4"/>
      <c r="C652" s="27" t="s">
        <v>33</v>
      </c>
      <c r="D652" s="107"/>
      <c r="E652" s="263"/>
      <c r="F652" s="18">
        <f t="shared" si="63"/>
        <v>2.906996000000003</v>
      </c>
      <c r="G652" s="18">
        <f t="shared" si="63"/>
        <v>2.535266</v>
      </c>
      <c r="H652" s="18">
        <f t="shared" si="63"/>
        <v>1.5054369999999984E-2</v>
      </c>
      <c r="I652" s="18">
        <f t="shared" si="63"/>
        <v>9.1471899999999717E-3</v>
      </c>
      <c r="J652" s="18">
        <f t="shared" si="63"/>
        <v>1.3932567999999999E-2</v>
      </c>
      <c r="K652" s="112"/>
      <c r="L652" s="112"/>
      <c r="M652" s="112"/>
      <c r="N652" s="112"/>
      <c r="O652" s="264"/>
      <c r="P652" s="112"/>
      <c r="Q652" s="113"/>
      <c r="R652" s="114"/>
      <c r="T652" s="294"/>
      <c r="U652" s="27" t="s">
        <v>33</v>
      </c>
      <c r="V652" s="107"/>
      <c r="W652" s="263"/>
      <c r="X652" s="18">
        <f t="shared" si="64"/>
        <v>2.1916619999999973</v>
      </c>
      <c r="Y652" s="18">
        <f t="shared" si="64"/>
        <v>1.9557330000000022</v>
      </c>
      <c r="Z652" s="18">
        <f t="shared" si="64"/>
        <v>1.4899540000000044E-2</v>
      </c>
      <c r="AA652" s="18">
        <f t="shared" si="64"/>
        <v>9.2097100000000376E-3</v>
      </c>
      <c r="AB652" s="18">
        <f t="shared" si="64"/>
        <v>8.2772349999999974E-3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4"/>
      <c r="C653" s="27" t="s">
        <v>34</v>
      </c>
      <c r="D653" s="107"/>
      <c r="E653" s="263"/>
      <c r="F653" s="18">
        <f t="shared" si="63"/>
        <v>3.8522359999999978</v>
      </c>
      <c r="G653" s="18">
        <f t="shared" si="63"/>
        <v>2.9963060000000041</v>
      </c>
      <c r="H653" s="18">
        <f t="shared" si="63"/>
        <v>5.7384799999999903E-3</v>
      </c>
      <c r="I653" s="18">
        <f t="shared" si="63"/>
        <v>3.6047499999999344E-3</v>
      </c>
      <c r="J653" s="18">
        <f t="shared" si="63"/>
        <v>1.3703013999999999E-2</v>
      </c>
      <c r="K653" s="112"/>
      <c r="L653" s="112"/>
      <c r="M653" s="112"/>
      <c r="N653" s="112"/>
      <c r="O653" s="264"/>
      <c r="P653" s="112"/>
      <c r="Q653" s="113"/>
      <c r="R653" s="114"/>
      <c r="T653" s="294"/>
      <c r="U653" s="27" t="s">
        <v>34</v>
      </c>
      <c r="V653" s="107"/>
      <c r="W653" s="263"/>
      <c r="X653" s="18">
        <f t="shared" si="64"/>
        <v>2.0041629999999984</v>
      </c>
      <c r="Y653" s="18">
        <f t="shared" si="64"/>
        <v>1.842965999999997</v>
      </c>
      <c r="Z653" s="18">
        <f t="shared" si="64"/>
        <v>5.4273599999999922E-3</v>
      </c>
      <c r="AA653" s="18">
        <f t="shared" si="64"/>
        <v>3.747640000000052E-3</v>
      </c>
      <c r="AB653" s="18">
        <f t="shared" si="64"/>
        <v>4.8531119999999997E-3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4"/>
      <c r="C654" s="27" t="s">
        <v>36</v>
      </c>
      <c r="D654" s="107"/>
      <c r="E654" s="263"/>
      <c r="F654" s="18">
        <f t="shared" si="63"/>
        <v>6.0073030000000003</v>
      </c>
      <c r="G654" s="18">
        <f t="shared" si="63"/>
        <v>4.8378730000000019</v>
      </c>
      <c r="H654" s="18">
        <f t="shared" si="63"/>
        <v>2.2894300000000367E-3</v>
      </c>
      <c r="I654" s="18">
        <f t="shared" si="63"/>
        <v>2.0263600000000048E-3</v>
      </c>
      <c r="J654" s="18">
        <f t="shared" si="63"/>
        <v>1.06594996E-2</v>
      </c>
      <c r="K654" s="112"/>
      <c r="L654" s="112"/>
      <c r="M654" s="112"/>
      <c r="N654" s="112"/>
      <c r="O654" s="264"/>
      <c r="P654" s="112"/>
      <c r="Q654" s="113"/>
      <c r="R654" s="114"/>
      <c r="T654" s="294"/>
      <c r="U654" s="27" t="s">
        <v>36</v>
      </c>
      <c r="V654" s="107"/>
      <c r="W654" s="263"/>
      <c r="X654" s="18">
        <f t="shared" si="64"/>
        <v>2.338912999999998</v>
      </c>
      <c r="Y654" s="18">
        <f t="shared" si="64"/>
        <v>2.222408999999999</v>
      </c>
      <c r="Z654" s="18">
        <f t="shared" si="64"/>
        <v>1.9735300000000011E-3</v>
      </c>
      <c r="AA654" s="18">
        <f t="shared" si="64"/>
        <v>1.4399099999999887E-3</v>
      </c>
      <c r="AB654" s="18">
        <f t="shared" si="64"/>
        <v>2.2158396E-3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5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5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301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0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0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0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0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301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0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0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0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0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301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0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0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0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0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103:AL107"/>
    <mergeCell ref="T138:T142"/>
    <mergeCell ref="T273:T277"/>
    <mergeCell ref="T53:T57"/>
    <mergeCell ref="C31:R31"/>
    <mergeCell ref="T353:T357"/>
    <mergeCell ref="B538:B542"/>
    <mergeCell ref="B598:B602"/>
    <mergeCell ref="B298:B302"/>
    <mergeCell ref="T548:T552"/>
    <mergeCell ref="T593:T597"/>
    <mergeCell ref="T588:T592"/>
    <mergeCell ref="T58:T62"/>
    <mergeCell ref="B78:B8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</mergeCells>
  <phoneticPr fontId="27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17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3"/>
      <c r="T2" s="141" t="str">
        <f>$B$2</f>
        <v>bartender_track</v>
      </c>
      <c r="U2" s="297" t="str">
        <f>CONCATENATE("Summary [ ",'Summary (auto)'!$C$4," ]")</f>
        <v>Summary [ raht-kFractionBits:20 ]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199"/>
      <c r="AL2" s="161" t="str">
        <f>$B$2</f>
        <v>bartender_track</v>
      </c>
      <c r="AM2" s="302" t="s">
        <v>48</v>
      </c>
      <c r="AN2" s="273"/>
      <c r="AO2" s="273"/>
      <c r="AP2" s="273"/>
      <c r="AQ2" s="298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30</v>
      </c>
      <c r="F3" s="30" t="s">
        <v>49</v>
      </c>
      <c r="G3" s="203" t="s">
        <v>49</v>
      </c>
      <c r="H3" s="203" t="s">
        <v>49</v>
      </c>
      <c r="I3" s="203" t="s">
        <v>49</v>
      </c>
      <c r="J3" s="203" t="s">
        <v>49</v>
      </c>
      <c r="K3" s="203"/>
      <c r="L3" s="203"/>
      <c r="M3" s="203"/>
      <c r="N3" s="203"/>
      <c r="O3" s="235"/>
      <c r="P3" s="304" t="s">
        <v>50</v>
      </c>
      <c r="Q3" s="304" t="s">
        <v>51</v>
      </c>
      <c r="R3" s="310" t="s">
        <v>52</v>
      </c>
      <c r="S3" s="213"/>
      <c r="T3" s="139"/>
      <c r="U3" s="202"/>
      <c r="V3" s="93"/>
      <c r="W3" s="234" t="s">
        <v>30</v>
      </c>
      <c r="X3" s="30" t="s">
        <v>49</v>
      </c>
      <c r="Y3" s="203" t="s">
        <v>49</v>
      </c>
      <c r="Z3" s="203" t="s">
        <v>49</v>
      </c>
      <c r="AA3" s="203" t="s">
        <v>49</v>
      </c>
      <c r="AB3" s="203" t="s">
        <v>49</v>
      </c>
      <c r="AC3" s="203"/>
      <c r="AD3" s="203"/>
      <c r="AE3" s="203"/>
      <c r="AF3" s="203"/>
      <c r="AG3" s="235"/>
      <c r="AH3" s="304" t="s">
        <v>50</v>
      </c>
      <c r="AI3" s="304" t="s">
        <v>51</v>
      </c>
      <c r="AJ3" s="310" t="s">
        <v>52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53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0"/>
      <c r="C4" s="199"/>
      <c r="D4" s="32"/>
      <c r="E4" s="236" t="s">
        <v>54</v>
      </c>
      <c r="F4" s="33" t="s">
        <v>28</v>
      </c>
      <c r="G4" s="237" t="s">
        <v>39</v>
      </c>
      <c r="H4" s="237" t="s">
        <v>42</v>
      </c>
      <c r="I4" s="237" t="s">
        <v>45</v>
      </c>
      <c r="J4" s="237" t="s">
        <v>55</v>
      </c>
      <c r="K4" s="237"/>
      <c r="L4" s="118"/>
      <c r="M4" s="118"/>
      <c r="N4" s="91"/>
      <c r="O4" s="237"/>
      <c r="P4" s="277"/>
      <c r="Q4" s="277"/>
      <c r="R4" s="311"/>
      <c r="S4" s="213"/>
      <c r="T4" s="140"/>
      <c r="U4" s="199"/>
      <c r="V4" s="32"/>
      <c r="W4" s="236" t="s">
        <v>54</v>
      </c>
      <c r="X4" s="33" t="s">
        <v>28</v>
      </c>
      <c r="Y4" s="237" t="s">
        <v>39</v>
      </c>
      <c r="Z4" s="237" t="s">
        <v>42</v>
      </c>
      <c r="AA4" s="237" t="s">
        <v>45</v>
      </c>
      <c r="AB4" s="237" t="s">
        <v>55</v>
      </c>
      <c r="AC4" s="237"/>
      <c r="AD4" s="237"/>
      <c r="AE4" s="237"/>
      <c r="AF4" s="91"/>
      <c r="AG4" s="237"/>
      <c r="AH4" s="277"/>
      <c r="AI4" s="277"/>
      <c r="AJ4" s="311"/>
      <c r="AK4" s="213"/>
      <c r="AL4" s="201"/>
      <c r="AM4" s="90" t="s">
        <v>28</v>
      </c>
      <c r="AN4" s="90" t="s">
        <v>39</v>
      </c>
      <c r="AO4" s="90" t="s">
        <v>42</v>
      </c>
      <c r="AP4" s="90" t="s">
        <v>45</v>
      </c>
      <c r="AQ4" s="164" t="s">
        <v>55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32</v>
      </c>
      <c r="D5" s="26"/>
      <c r="E5" s="125">
        <f>E23</f>
        <v>37948.527999999998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31.755635095238102</v>
      </c>
      <c r="G5" s="30">
        <f t="shared" si="0"/>
        <v>34.971935000000002</v>
      </c>
      <c r="H5" s="30">
        <f t="shared" si="0"/>
        <v>0.97019467904761891</v>
      </c>
      <c r="I5" s="90">
        <f t="shared" si="0"/>
        <v>0.97618636761904753</v>
      </c>
      <c r="J5" s="90">
        <f t="shared" si="0"/>
        <v>6.1267784095238094E-2</v>
      </c>
      <c r="K5" s="55"/>
      <c r="L5" s="55"/>
      <c r="M5" s="55"/>
      <c r="N5" s="26"/>
      <c r="O5" s="56"/>
      <c r="P5" s="130">
        <f t="shared" ref="P5:Q8" si="1">P16</f>
        <v>37.875</v>
      </c>
      <c r="Q5" s="151">
        <f t="shared" si="1"/>
        <v>10.125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306"/>
      <c r="U5" s="25" t="s">
        <v>32</v>
      </c>
      <c r="V5" s="26"/>
      <c r="W5" s="126">
        <f>W23</f>
        <v>37904.303999999996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31.802631285714284</v>
      </c>
      <c r="Y5" s="30">
        <f t="shared" si="2"/>
        <v>35.629791095238105</v>
      </c>
      <c r="Z5" s="30">
        <f t="shared" si="2"/>
        <v>0.97014456142857119</v>
      </c>
      <c r="AA5" s="90">
        <f t="shared" si="2"/>
        <v>0.97613948761904779</v>
      </c>
      <c r="AB5" s="90">
        <f t="shared" si="2"/>
        <v>5.7006689190476176E-2</v>
      </c>
      <c r="AC5" s="55"/>
      <c r="AD5" s="55"/>
      <c r="AE5" s="55"/>
      <c r="AF5" s="26"/>
      <c r="AG5" s="238"/>
      <c r="AH5" s="130">
        <f t="shared" ref="AH5:AI8" si="3">AH16</f>
        <v>38.234000000000002</v>
      </c>
      <c r="AI5" s="151">
        <f t="shared" si="3"/>
        <v>10.14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-0.13962868611627199</v>
      </c>
      <c r="AN5" s="240">
        <f>bdrate($E5:$E8,G5:G8,$W5:$W8,Y5:Y8)</f>
        <v>-0.11193220329643327</v>
      </c>
      <c r="AO5" s="240">
        <f>bdrate($E5:$E8,H5:H8,$W5:$W8,Z5:Z8)</f>
        <v>-9.3471626218891712E-3</v>
      </c>
      <c r="AP5" s="240">
        <f>bdrate($E5:$E8,I5:I8,$W5:$W8,AA5:AA8)</f>
        <v>-2.3870576357866935E-2</v>
      </c>
      <c r="AQ5" s="241">
        <f>bdrateInverted($E5:$E8,J5:J8,$W5:$W8,AB5:AB8)</f>
        <v>-9.991589025641201E-2</v>
      </c>
      <c r="AR5" s="242"/>
      <c r="AS5" s="51"/>
      <c r="AT5" s="19" t="s">
        <v>56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4"/>
      <c r="C6" s="27" t="s">
        <v>33</v>
      </c>
      <c r="D6" s="28"/>
      <c r="E6" s="156">
        <f>E24</f>
        <v>56081.432000000001</v>
      </c>
      <c r="F6" s="90">
        <f t="shared" si="0"/>
        <v>34.329895857142851</v>
      </c>
      <c r="G6" s="90">
        <f t="shared" si="0"/>
        <v>37.957441523809521</v>
      </c>
      <c r="H6" s="90">
        <f t="shared" si="0"/>
        <v>0.98123514571428549</v>
      </c>
      <c r="I6" s="90">
        <f t="shared" si="0"/>
        <v>0.98590186619047637</v>
      </c>
      <c r="J6" s="90">
        <f t="shared" si="0"/>
        <v>4.1539619095238095E-2</v>
      </c>
      <c r="K6" s="56"/>
      <c r="L6" s="56"/>
      <c r="M6" s="56"/>
      <c r="N6" s="28"/>
      <c r="O6" s="56"/>
      <c r="P6" s="130">
        <f t="shared" si="1"/>
        <v>37.984000000000002</v>
      </c>
      <c r="Q6" s="130">
        <f t="shared" si="1"/>
        <v>10.375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94"/>
      <c r="U6" s="27" t="s">
        <v>33</v>
      </c>
      <c r="V6" s="28"/>
      <c r="W6" s="127">
        <f>W24</f>
        <v>56022</v>
      </c>
      <c r="X6" s="90">
        <f t="shared" si="2"/>
        <v>35.265904714285718</v>
      </c>
      <c r="Y6" s="90">
        <f t="shared" si="2"/>
        <v>38.773043047619048</v>
      </c>
      <c r="Z6" s="90">
        <f t="shared" si="2"/>
        <v>0.98141200714285703</v>
      </c>
      <c r="AA6" s="90">
        <f t="shared" si="2"/>
        <v>0.98638870999999972</v>
      </c>
      <c r="AB6" s="90">
        <f t="shared" si="2"/>
        <v>3.7055408857142862E-2</v>
      </c>
      <c r="AC6" s="56"/>
      <c r="AD6" s="56"/>
      <c r="AE6" s="56"/>
      <c r="AF6" s="28"/>
      <c r="AG6" s="238"/>
      <c r="AH6" s="130">
        <f t="shared" si="3"/>
        <v>37.593000000000004</v>
      </c>
      <c r="AI6" s="130">
        <f t="shared" si="3"/>
        <v>10.234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4"/>
      <c r="C7" s="27" t="s">
        <v>34</v>
      </c>
      <c r="D7" s="28"/>
      <c r="E7" s="156">
        <f>E25</f>
        <v>83899.415999999997</v>
      </c>
      <c r="F7" s="90">
        <f t="shared" si="0"/>
        <v>37.467606095238089</v>
      </c>
      <c r="G7" s="90">
        <f t="shared" si="0"/>
        <v>41.642704333333349</v>
      </c>
      <c r="H7" s="90">
        <f t="shared" si="0"/>
        <v>0.99006418190476186</v>
      </c>
      <c r="I7" s="90">
        <f t="shared" si="0"/>
        <v>0.99313430571428574</v>
      </c>
      <c r="J7" s="90">
        <f t="shared" si="0"/>
        <v>2.2487464095238094E-2</v>
      </c>
      <c r="K7" s="56"/>
      <c r="L7" s="56"/>
      <c r="M7" s="56"/>
      <c r="N7" s="28"/>
      <c r="O7" s="56"/>
      <c r="P7" s="130">
        <f t="shared" si="1"/>
        <v>38.405999999999999</v>
      </c>
      <c r="Q7" s="130">
        <f t="shared" si="1"/>
        <v>10.811999999999999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94"/>
      <c r="U7" s="27" t="s">
        <v>34</v>
      </c>
      <c r="V7" s="28"/>
      <c r="W7" s="127">
        <f>W25</f>
        <v>83811.504000000001</v>
      </c>
      <c r="X7" s="90">
        <f t="shared" si="2"/>
        <v>39.532626761904766</v>
      </c>
      <c r="Y7" s="90">
        <f t="shared" si="2"/>
        <v>42.893367857142863</v>
      </c>
      <c r="Z7" s="90">
        <f t="shared" si="2"/>
        <v>0.9902724047619047</v>
      </c>
      <c r="AA7" s="90">
        <f t="shared" si="2"/>
        <v>0.99354173904761889</v>
      </c>
      <c r="AB7" s="90">
        <f t="shared" si="2"/>
        <v>1.789395333333333E-2</v>
      </c>
      <c r="AC7" s="56"/>
      <c r="AD7" s="56"/>
      <c r="AE7" s="56"/>
      <c r="AF7" s="28"/>
      <c r="AG7" s="238"/>
      <c r="AH7" s="130">
        <f t="shared" si="3"/>
        <v>39.280999999999999</v>
      </c>
      <c r="AI7" s="130">
        <f t="shared" si="3"/>
        <v>10.577999999999999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57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4"/>
      <c r="C8" s="27" t="s">
        <v>36</v>
      </c>
      <c r="D8" s="28"/>
      <c r="E8" s="156">
        <f>E26</f>
        <v>121390.568</v>
      </c>
      <c r="F8" s="90">
        <f t="shared" si="0"/>
        <v>39.933718476190471</v>
      </c>
      <c r="G8" s="90">
        <f t="shared" si="0"/>
        <v>44.420052047619052</v>
      </c>
      <c r="H8" s="90">
        <f t="shared" si="0"/>
        <v>0.99394777333333351</v>
      </c>
      <c r="I8" s="90">
        <f t="shared" si="0"/>
        <v>0.99616589142857137</v>
      </c>
      <c r="J8" s="90">
        <f t="shared" si="0"/>
        <v>1.2618574619047621E-2</v>
      </c>
      <c r="K8" s="56"/>
      <c r="L8" s="56"/>
      <c r="M8" s="56"/>
      <c r="N8" s="28"/>
      <c r="O8" s="56"/>
      <c r="P8" s="130">
        <f t="shared" si="1"/>
        <v>38.375</v>
      </c>
      <c r="Q8" s="130">
        <f t="shared" si="1"/>
        <v>11.265000000000001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94"/>
      <c r="U8" s="27" t="s">
        <v>36</v>
      </c>
      <c r="V8" s="28"/>
      <c r="W8" s="127">
        <f>W26</f>
        <v>121287.6</v>
      </c>
      <c r="X8" s="90">
        <f t="shared" si="2"/>
        <v>43.547650666666676</v>
      </c>
      <c r="Y8" s="90">
        <f t="shared" si="2"/>
        <v>46.615720666666675</v>
      </c>
      <c r="Z8" s="90">
        <f t="shared" si="2"/>
        <v>0.99421466952380955</v>
      </c>
      <c r="AA8" s="90">
        <f t="shared" si="2"/>
        <v>0.99675964190476185</v>
      </c>
      <c r="AB8" s="90">
        <f t="shared" si="2"/>
        <v>7.786523200000001E-3</v>
      </c>
      <c r="AC8" s="56"/>
      <c r="AD8" s="56"/>
      <c r="AE8" s="56"/>
      <c r="AF8" s="28"/>
      <c r="AG8" s="238"/>
      <c r="AH8" s="130">
        <f t="shared" si="3"/>
        <v>38.405999999999999</v>
      </c>
      <c r="AI8" s="130">
        <f t="shared" si="3"/>
        <v>11.045999999999999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94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58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38.159282591414438</v>
      </c>
      <c r="Q10" s="154">
        <f>GEOMEAN(Q5:Q8)</f>
        <v>10.635430957008262</v>
      </c>
      <c r="R10" s="134" t="e">
        <f>AVERAGE(R5:R8)</f>
        <v>#DIV/0!</v>
      </c>
      <c r="S10" s="213"/>
      <c r="T10" s="153" t="s">
        <v>58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38.373780175295906</v>
      </c>
      <c r="AI10" s="154">
        <f>GEOMEAN(AI5:AI8)</f>
        <v>10.493563436671556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raht-kFractionBits:20 ]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5"/>
      <c r="C14" s="101"/>
      <c r="D14" s="101"/>
      <c r="E14" s="250" t="s">
        <v>59</v>
      </c>
      <c r="F14" s="135" t="s">
        <v>60</v>
      </c>
      <c r="G14" s="135" t="s">
        <v>61</v>
      </c>
      <c r="H14" s="135" t="s">
        <v>62</v>
      </c>
      <c r="I14" s="135" t="s">
        <v>63</v>
      </c>
      <c r="J14" s="135" t="s">
        <v>64</v>
      </c>
      <c r="K14" s="135" t="s">
        <v>65</v>
      </c>
      <c r="L14" s="135" t="s">
        <v>66</v>
      </c>
      <c r="M14" s="102" t="s">
        <v>67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59</v>
      </c>
      <c r="X14" s="135" t="s">
        <v>60</v>
      </c>
      <c r="Y14" s="135" t="s">
        <v>61</v>
      </c>
      <c r="Z14" s="135" t="s">
        <v>62</v>
      </c>
      <c r="AA14" s="135" t="s">
        <v>63</v>
      </c>
      <c r="AB14" s="135" t="s">
        <v>64</v>
      </c>
      <c r="AC14" s="135" t="s">
        <v>65</v>
      </c>
      <c r="AD14" s="135" t="s">
        <v>66</v>
      </c>
      <c r="AE14" s="102" t="s">
        <v>67</v>
      </c>
      <c r="AF14" s="102"/>
      <c r="AG14" s="251"/>
      <c r="AH14" s="102"/>
      <c r="AI14" s="103"/>
      <c r="AJ14" s="104"/>
      <c r="AK14" s="199"/>
      <c r="AL14" s="199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54</v>
      </c>
      <c r="F15" s="236" t="s">
        <v>54</v>
      </c>
      <c r="G15" s="236" t="s">
        <v>54</v>
      </c>
      <c r="H15" s="236" t="s">
        <v>54</v>
      </c>
      <c r="I15" s="236" t="s">
        <v>54</v>
      </c>
      <c r="J15" s="236" t="s">
        <v>54</v>
      </c>
      <c r="K15" s="236" t="s">
        <v>54</v>
      </c>
      <c r="L15" s="236" t="s">
        <v>54</v>
      </c>
      <c r="M15" s="236" t="s">
        <v>54</v>
      </c>
      <c r="N15" s="33"/>
      <c r="O15" s="237"/>
      <c r="P15" s="204" t="s">
        <v>50</v>
      </c>
      <c r="Q15" s="204" t="s">
        <v>51</v>
      </c>
      <c r="R15" s="34"/>
      <c r="S15" s="213"/>
      <c r="T15" s="148"/>
      <c r="U15" s="32"/>
      <c r="V15" s="32"/>
      <c r="W15" s="236" t="s">
        <v>54</v>
      </c>
      <c r="X15" s="236" t="s">
        <v>54</v>
      </c>
      <c r="Y15" s="236" t="s">
        <v>54</v>
      </c>
      <c r="Z15" s="236" t="s">
        <v>54</v>
      </c>
      <c r="AA15" s="236" t="s">
        <v>54</v>
      </c>
      <c r="AB15" s="236" t="s">
        <v>54</v>
      </c>
      <c r="AC15" s="236" t="s">
        <v>54</v>
      </c>
      <c r="AD15" s="236" t="s">
        <v>54</v>
      </c>
      <c r="AE15" s="236" t="s">
        <v>54</v>
      </c>
      <c r="AF15" s="33"/>
      <c r="AG15" s="237"/>
      <c r="AH15" s="204" t="s">
        <v>50</v>
      </c>
      <c r="AI15" s="204" t="s">
        <v>51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7"/>
      <c r="C16" s="25" t="s">
        <v>32</v>
      </c>
      <c r="D16" s="26"/>
      <c r="E16" s="128">
        <v>5841.6</v>
      </c>
      <c r="F16" s="166">
        <v>7652.5360000000001</v>
      </c>
      <c r="G16" s="166">
        <v>2354.136</v>
      </c>
      <c r="H16" s="166">
        <v>798.68</v>
      </c>
      <c r="I16" s="166">
        <v>228.32</v>
      </c>
      <c r="J16" s="166">
        <v>11434.832</v>
      </c>
      <c r="K16" s="60">
        <v>7192.424</v>
      </c>
      <c r="L16" s="60">
        <v>2446</v>
      </c>
      <c r="M16" s="60">
        <v>7.8879999999999999</v>
      </c>
      <c r="N16" s="55"/>
      <c r="O16" s="252"/>
      <c r="P16" s="129">
        <v>37.875</v>
      </c>
      <c r="Q16" s="129">
        <v>10.125</v>
      </c>
      <c r="R16" s="142"/>
      <c r="S16" s="213"/>
      <c r="T16" s="307"/>
      <c r="U16" s="25" t="s">
        <v>32</v>
      </c>
      <c r="V16" s="26"/>
      <c r="W16" s="128">
        <v>5841.6</v>
      </c>
      <c r="X16" s="166">
        <v>7609.1440000000002</v>
      </c>
      <c r="Y16" s="166">
        <v>2353.8879999999999</v>
      </c>
      <c r="Z16" s="166">
        <v>798.68</v>
      </c>
      <c r="AA16" s="166">
        <v>227.928</v>
      </c>
      <c r="AB16" s="166">
        <v>11434.8</v>
      </c>
      <c r="AC16" s="60">
        <v>7192.2</v>
      </c>
      <c r="AD16" s="60">
        <v>2446.0639999999999</v>
      </c>
      <c r="AE16" s="60">
        <v>7.8879999999999999</v>
      </c>
      <c r="AF16" s="55"/>
      <c r="AG16" s="252"/>
      <c r="AH16" s="129">
        <v>38.234000000000002</v>
      </c>
      <c r="AI16" s="129">
        <v>10.14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4"/>
      <c r="C17" s="27" t="s">
        <v>33</v>
      </c>
      <c r="D17" s="28"/>
      <c r="E17" s="143">
        <v>5841.6</v>
      </c>
      <c r="F17" s="167">
        <v>10136.487999999999</v>
      </c>
      <c r="G17" s="167">
        <v>6796.3040000000001</v>
      </c>
      <c r="H17" s="167">
        <v>3527.424</v>
      </c>
      <c r="I17" s="167">
        <v>2013.9839999999999</v>
      </c>
      <c r="J17" s="167">
        <v>14807.672</v>
      </c>
      <c r="K17" s="62">
        <v>9696.3919999999998</v>
      </c>
      <c r="L17" s="62">
        <v>3261.5680000000002</v>
      </c>
      <c r="M17" s="62">
        <v>7.88</v>
      </c>
      <c r="N17" s="56"/>
      <c r="O17" s="238"/>
      <c r="P17" s="144">
        <v>37.984000000000002</v>
      </c>
      <c r="Q17" s="144">
        <v>10.375</v>
      </c>
      <c r="R17" s="145"/>
      <c r="S17" s="213"/>
      <c r="T17" s="294"/>
      <c r="U17" s="27" t="s">
        <v>33</v>
      </c>
      <c r="V17" s="28"/>
      <c r="W17" s="143">
        <v>5841.6</v>
      </c>
      <c r="X17" s="167">
        <v>10081.856</v>
      </c>
      <c r="Y17" s="167">
        <v>6794.3360000000002</v>
      </c>
      <c r="Z17" s="167">
        <v>3527.08</v>
      </c>
      <c r="AA17" s="167">
        <v>2012.472</v>
      </c>
      <c r="AB17" s="167">
        <v>14806.944</v>
      </c>
      <c r="AC17" s="62">
        <v>9696.1039999999994</v>
      </c>
      <c r="AD17" s="62">
        <v>3261.6080000000002</v>
      </c>
      <c r="AE17" s="62">
        <v>7.88</v>
      </c>
      <c r="AF17" s="56"/>
      <c r="AG17" s="238"/>
      <c r="AH17" s="144">
        <v>37.593000000000004</v>
      </c>
      <c r="AI17" s="144">
        <v>10.234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4"/>
      <c r="C18" s="27" t="s">
        <v>34</v>
      </c>
      <c r="D18" s="28"/>
      <c r="E18" s="143">
        <v>5841.6</v>
      </c>
      <c r="F18" s="167">
        <v>12719.752</v>
      </c>
      <c r="G18" s="167">
        <v>13026.328</v>
      </c>
      <c r="H18" s="167">
        <v>9536.84</v>
      </c>
      <c r="I18" s="167">
        <v>8083.1440000000002</v>
      </c>
      <c r="J18" s="167">
        <v>18293.495999999999</v>
      </c>
      <c r="K18" s="62">
        <v>12290.712</v>
      </c>
      <c r="L18" s="62">
        <v>4107.5439999999999</v>
      </c>
      <c r="M18" s="62">
        <v>7.8639999999999999</v>
      </c>
      <c r="N18" s="56"/>
      <c r="O18" s="238"/>
      <c r="P18" s="144">
        <v>38.405999999999999</v>
      </c>
      <c r="Q18" s="144">
        <v>10.811999999999999</v>
      </c>
      <c r="R18" s="145"/>
      <c r="S18" s="213"/>
      <c r="T18" s="294"/>
      <c r="U18" s="27" t="s">
        <v>34</v>
      </c>
      <c r="V18" s="28"/>
      <c r="W18" s="143">
        <v>5841.6</v>
      </c>
      <c r="X18" s="167">
        <v>12647.976000000001</v>
      </c>
      <c r="Y18" s="167">
        <v>13022.864</v>
      </c>
      <c r="Z18" s="167">
        <v>9530.4879999999994</v>
      </c>
      <c r="AA18" s="167">
        <v>8077.5839999999998</v>
      </c>
      <c r="AB18" s="167">
        <v>18293.151999999998</v>
      </c>
      <c r="AC18" s="62">
        <v>12290.32</v>
      </c>
      <c r="AD18" s="62">
        <v>4107.5200000000004</v>
      </c>
      <c r="AE18" s="62">
        <v>7.8639999999999999</v>
      </c>
      <c r="AF18" s="56"/>
      <c r="AG18" s="238"/>
      <c r="AH18" s="144">
        <v>39.280999999999999</v>
      </c>
      <c r="AI18" s="144">
        <v>10.577999999999999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4"/>
      <c r="C19" s="27" t="s">
        <v>36</v>
      </c>
      <c r="D19" s="28"/>
      <c r="E19" s="143">
        <v>5841.6</v>
      </c>
      <c r="F19" s="167">
        <v>15194.368</v>
      </c>
      <c r="G19" s="167">
        <v>19983.295999999998</v>
      </c>
      <c r="H19" s="167">
        <v>18827.400000000001</v>
      </c>
      <c r="I19" s="167">
        <v>19622.727999999999</v>
      </c>
      <c r="J19" s="167">
        <v>21915.168000000001</v>
      </c>
      <c r="K19" s="62">
        <v>15010.368</v>
      </c>
      <c r="L19" s="62">
        <v>4995.6400000000003</v>
      </c>
      <c r="M19" s="62">
        <v>7.7359999999999998</v>
      </c>
      <c r="N19" s="56"/>
      <c r="O19" s="238"/>
      <c r="P19" s="144">
        <v>38.375</v>
      </c>
      <c r="Q19" s="144">
        <v>11.265000000000001</v>
      </c>
      <c r="R19" s="145"/>
      <c r="S19" s="213"/>
      <c r="T19" s="294"/>
      <c r="U19" s="27" t="s">
        <v>36</v>
      </c>
      <c r="V19" s="28"/>
      <c r="W19" s="143">
        <v>5841.6</v>
      </c>
      <c r="X19" s="167">
        <v>15110.688</v>
      </c>
      <c r="Y19" s="167">
        <v>19982.232</v>
      </c>
      <c r="Z19" s="167">
        <v>18818.135999999999</v>
      </c>
      <c r="AA19" s="167">
        <v>19613.991999999998</v>
      </c>
      <c r="AB19" s="167">
        <v>21915.144</v>
      </c>
      <c r="AC19" s="62">
        <v>15010.216</v>
      </c>
      <c r="AD19" s="62">
        <v>4995.5919999999996</v>
      </c>
      <c r="AE19" s="62">
        <v>7.7359999999999998</v>
      </c>
      <c r="AF19" s="56"/>
      <c r="AG19" s="238"/>
      <c r="AH19" s="144">
        <v>38.405999999999999</v>
      </c>
      <c r="AI19" s="144">
        <v>11.045999999999999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4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94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1"/>
      <c r="C21" s="93"/>
      <c r="D21" s="93"/>
      <c r="E21" s="234" t="s">
        <v>30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1"/>
      <c r="U21" s="93"/>
      <c r="V21" s="93"/>
      <c r="W21" s="254" t="s">
        <v>30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36" t="s">
        <v>54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2"/>
      <c r="U22" s="32"/>
      <c r="V22" s="32"/>
      <c r="W22" s="255" t="s">
        <v>54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x14ac:dyDescent="0.15">
      <c r="B23" s="305"/>
      <c r="C23" s="25" t="s">
        <v>32</v>
      </c>
      <c r="D23" s="26"/>
      <c r="E23" s="127">
        <f>SUM(E16:L16)</f>
        <v>37948.527999999998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305"/>
      <c r="U23" s="25" t="s">
        <v>32</v>
      </c>
      <c r="V23" s="26"/>
      <c r="W23" s="127">
        <f>SUM(W16:AD16)</f>
        <v>37904.303999999996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4"/>
      <c r="C24" s="27" t="s">
        <v>33</v>
      </c>
      <c r="D24" s="28"/>
      <c r="E24" s="127">
        <f>SUM(E17:L17)</f>
        <v>56081.432000000001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94"/>
      <c r="U24" s="27" t="s">
        <v>33</v>
      </c>
      <c r="V24" s="28"/>
      <c r="W24" s="127">
        <f>SUM(W17:AD17)</f>
        <v>56022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4"/>
      <c r="C25" s="27" t="s">
        <v>34</v>
      </c>
      <c r="D25" s="28"/>
      <c r="E25" s="127">
        <f>SUM(E18:L18)</f>
        <v>83899.415999999997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94"/>
      <c r="U25" s="27" t="s">
        <v>34</v>
      </c>
      <c r="V25" s="28"/>
      <c r="W25" s="127">
        <f>SUM(W18:AD18)</f>
        <v>83811.504000000001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4"/>
      <c r="C26" s="27" t="s">
        <v>36</v>
      </c>
      <c r="D26" s="28"/>
      <c r="E26" s="127">
        <f>SUM(E19:L19)</f>
        <v>121390.568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94"/>
      <c r="U26" s="27" t="s">
        <v>36</v>
      </c>
      <c r="V26" s="28"/>
      <c r="W26" s="127">
        <f>SUM(W19:AD19)</f>
        <v>121287.6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5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95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3"/>
      <c r="T31" s="21"/>
      <c r="U31" s="297" t="str">
        <f>CONCATENATE("View Synthesis [ ",'Summary (auto)'!$C$4," ]")</f>
        <v>View Synthesis [ raht-kFractionBits:20 ]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199"/>
      <c r="AL31" s="199"/>
      <c r="AM31" s="309" t="s">
        <v>68</v>
      </c>
      <c r="AN31" s="283"/>
      <c r="AO31" s="283"/>
      <c r="AP31" s="283"/>
      <c r="AQ31" s="152"/>
      <c r="AR31" s="199"/>
      <c r="AS31" s="199"/>
      <c r="AT31" s="199"/>
    </row>
    <row r="32" spans="2:56" ht="13.5" customHeight="1" thickBot="1" x14ac:dyDescent="0.2">
      <c r="B32" s="24" t="s">
        <v>69</v>
      </c>
      <c r="C32" s="94"/>
      <c r="D32" s="94"/>
      <c r="E32" s="213"/>
      <c r="F32" s="22" t="s">
        <v>28</v>
      </c>
      <c r="G32" s="22" t="s">
        <v>39</v>
      </c>
      <c r="H32" s="22" t="s">
        <v>42</v>
      </c>
      <c r="I32" s="22" t="s">
        <v>45</v>
      </c>
      <c r="J32" s="22" t="s">
        <v>55</v>
      </c>
      <c r="K32" s="22"/>
      <c r="L32" s="118"/>
      <c r="M32" s="118"/>
      <c r="N32" s="22"/>
      <c r="O32" s="256"/>
      <c r="P32" s="22"/>
      <c r="Q32" s="22"/>
      <c r="R32" s="23" t="s">
        <v>52</v>
      </c>
      <c r="S32" s="213"/>
      <c r="T32" s="24" t="s">
        <v>69</v>
      </c>
      <c r="U32" s="94"/>
      <c r="V32" s="94"/>
      <c r="W32" s="213"/>
      <c r="X32" s="22" t="s">
        <v>28</v>
      </c>
      <c r="Y32" s="22" t="s">
        <v>39</v>
      </c>
      <c r="Z32" s="22" t="s">
        <v>42</v>
      </c>
      <c r="AA32" s="22" t="s">
        <v>45</v>
      </c>
      <c r="AB32" s="22" t="s">
        <v>55</v>
      </c>
      <c r="AC32" s="22"/>
      <c r="AD32" s="213"/>
      <c r="AE32" s="213"/>
      <c r="AF32" s="22"/>
      <c r="AG32" s="256"/>
      <c r="AH32" s="22"/>
      <c r="AI32" s="22"/>
      <c r="AJ32" s="23" t="s">
        <v>52</v>
      </c>
      <c r="AK32" s="199"/>
      <c r="AL32" s="24" t="s">
        <v>69</v>
      </c>
      <c r="AM32" s="98" t="s">
        <v>28</v>
      </c>
      <c r="AN32" s="30" t="s">
        <v>39</v>
      </c>
      <c r="AO32" s="30" t="s">
        <v>42</v>
      </c>
      <c r="AP32" s="30" t="s">
        <v>45</v>
      </c>
      <c r="AQ32" s="97" t="s">
        <v>55</v>
      </c>
      <c r="AR32" s="90"/>
      <c r="AS32" s="249"/>
      <c r="AT32" s="90"/>
    </row>
    <row r="33" spans="2:52" x14ac:dyDescent="0.15">
      <c r="B33" s="296" t="s">
        <v>70</v>
      </c>
      <c r="C33" s="25" t="s">
        <v>32</v>
      </c>
      <c r="D33" s="39"/>
      <c r="E33" s="55"/>
      <c r="F33" s="96">
        <v>30.627144999999999</v>
      </c>
      <c r="G33" s="96">
        <v>33.654103999999997</v>
      </c>
      <c r="H33" s="96">
        <v>0.96910246</v>
      </c>
      <c r="I33" s="60">
        <v>0.97199323999999998</v>
      </c>
      <c r="J33" s="60">
        <v>7.1138610000000005E-2</v>
      </c>
      <c r="K33" s="61"/>
      <c r="L33" s="257"/>
      <c r="M33" s="257"/>
      <c r="N33" s="55"/>
      <c r="O33" s="26"/>
      <c r="P33" s="55"/>
      <c r="Q33" s="26"/>
      <c r="R33" s="131"/>
      <c r="S33" s="213"/>
      <c r="T33" s="296" t="s">
        <v>70</v>
      </c>
      <c r="U33" s="25" t="s">
        <v>32</v>
      </c>
      <c r="V33" s="39"/>
      <c r="W33" s="55"/>
      <c r="X33" s="96">
        <v>30.744259</v>
      </c>
      <c r="Y33" s="96">
        <v>34.694702999999997</v>
      </c>
      <c r="Z33" s="96">
        <v>0.96915759000000001</v>
      </c>
      <c r="AA33" s="60">
        <v>0.97174130000000003</v>
      </c>
      <c r="AB33" s="60">
        <v>6.1984400000000002E-2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6" t="s">
        <v>70</v>
      </c>
      <c r="AM33" s="119">
        <f t="shared" ref="AM33:AM96" si="4">IF(OR(X33="",F33=""),"",X33-F33)</f>
        <v>0.11711400000000083</v>
      </c>
      <c r="AN33" s="95">
        <f t="shared" ref="AN33:AN96" si="5">IF(OR(Y33="",G33=""),"",Y33-G33)</f>
        <v>1.0405990000000003</v>
      </c>
      <c r="AO33" s="95">
        <f t="shared" ref="AO33:AO96" si="6">IF(OR(Z33="",H33=""),"",Z33-H33)</f>
        <v>5.5130000000014334E-5</v>
      </c>
      <c r="AP33" s="95">
        <f t="shared" ref="AP33:AP96" si="7">IF(OR(AA33="",I33=""),"",AA33-I33)</f>
        <v>-2.5193999999995054E-4</v>
      </c>
      <c r="AQ33" s="120">
        <f t="shared" ref="AQ33:AQ96" si="8">IF(OR(AB33="",J33=""),"",AB33-J33)</f>
        <v>-9.1542100000000029E-3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33</v>
      </c>
      <c r="D34" s="186"/>
      <c r="E34" s="56"/>
      <c r="F34" s="187">
        <v>33.375081000000002</v>
      </c>
      <c r="G34" s="187">
        <v>36.891778000000002</v>
      </c>
      <c r="H34" s="187">
        <v>0.98115781999999996</v>
      </c>
      <c r="I34" s="62">
        <v>0.98371333999999999</v>
      </c>
      <c r="J34" s="62">
        <v>4.6053186000000003E-2</v>
      </c>
      <c r="K34" s="188"/>
      <c r="L34" s="258"/>
      <c r="M34" s="258"/>
      <c r="N34" s="56"/>
      <c r="O34" s="28"/>
      <c r="P34" s="56"/>
      <c r="Q34" s="28"/>
      <c r="R34" s="132"/>
      <c r="S34" s="213"/>
      <c r="T34" s="294"/>
      <c r="U34" s="27" t="s">
        <v>33</v>
      </c>
      <c r="V34" s="186"/>
      <c r="W34" s="56"/>
      <c r="X34" s="187">
        <v>34.502009000000001</v>
      </c>
      <c r="Y34" s="187">
        <v>38.023204999999997</v>
      </c>
      <c r="Z34" s="187">
        <v>0.98129509000000004</v>
      </c>
      <c r="AA34" s="62">
        <v>0.98450720000000003</v>
      </c>
      <c r="AB34" s="62">
        <v>3.8051076000000003E-2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4"/>
      <c r="AM34" s="86">
        <f t="shared" si="4"/>
        <v>1.1269279999999995</v>
      </c>
      <c r="AN34" s="121">
        <f t="shared" si="5"/>
        <v>1.1314269999999951</v>
      </c>
      <c r="AO34" s="121">
        <f t="shared" si="6"/>
        <v>1.3727000000007816E-4</v>
      </c>
      <c r="AP34" s="121">
        <f t="shared" si="7"/>
        <v>7.9386000000003509E-4</v>
      </c>
      <c r="AQ34" s="87">
        <f t="shared" si="8"/>
        <v>-8.0021099999999998E-3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34</v>
      </c>
      <c r="D35" s="186"/>
      <c r="E35" s="56"/>
      <c r="F35" s="187">
        <v>36.749667000000002</v>
      </c>
      <c r="G35" s="187">
        <v>41.155943999999998</v>
      </c>
      <c r="H35" s="187">
        <v>0.99007679000000004</v>
      </c>
      <c r="I35" s="62">
        <v>0.99271005000000001</v>
      </c>
      <c r="J35" s="62">
        <v>2.4628988000000001E-2</v>
      </c>
      <c r="K35" s="188"/>
      <c r="L35" s="258"/>
      <c r="M35" s="258"/>
      <c r="N35" s="56"/>
      <c r="O35" s="28"/>
      <c r="P35" s="56"/>
      <c r="Q35" s="28"/>
      <c r="R35" s="132"/>
      <c r="S35" s="213"/>
      <c r="T35" s="294"/>
      <c r="U35" s="27" t="s">
        <v>34</v>
      </c>
      <c r="V35" s="186"/>
      <c r="W35" s="56"/>
      <c r="X35" s="187">
        <v>39.552979000000001</v>
      </c>
      <c r="Y35" s="187">
        <v>42.683981000000003</v>
      </c>
      <c r="Z35" s="187">
        <v>0.99032927999999998</v>
      </c>
      <c r="AA35" s="62">
        <v>0.99299256000000002</v>
      </c>
      <c r="AB35" s="62">
        <v>1.7603522E-2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4"/>
      <c r="AM35" s="86">
        <f t="shared" si="4"/>
        <v>2.8033119999999982</v>
      </c>
      <c r="AN35" s="121">
        <f t="shared" si="5"/>
        <v>1.5280370000000048</v>
      </c>
      <c r="AO35" s="121">
        <f t="shared" si="6"/>
        <v>2.524899999999386E-4</v>
      </c>
      <c r="AP35" s="121">
        <f t="shared" si="7"/>
        <v>2.8251000000001358E-4</v>
      </c>
      <c r="AQ35" s="87">
        <f t="shared" si="8"/>
        <v>-7.025466000000001E-3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36</v>
      </c>
      <c r="D36" s="186"/>
      <c r="E36" s="56"/>
      <c r="F36" s="187">
        <v>38.812691999999998</v>
      </c>
      <c r="G36" s="187">
        <v>43.487045000000002</v>
      </c>
      <c r="H36" s="187">
        <v>0.99388832000000005</v>
      </c>
      <c r="I36" s="62">
        <v>0.99608187999999998</v>
      </c>
      <c r="J36" s="62">
        <v>1.4835922E-2</v>
      </c>
      <c r="K36" s="188"/>
      <c r="L36" s="258"/>
      <c r="M36" s="258"/>
      <c r="N36" s="56"/>
      <c r="O36" s="28"/>
      <c r="P36" s="56"/>
      <c r="Q36" s="28"/>
      <c r="R36" s="132"/>
      <c r="S36" s="213"/>
      <c r="T36" s="294"/>
      <c r="U36" s="27" t="s">
        <v>36</v>
      </c>
      <c r="V36" s="186"/>
      <c r="W36" s="56"/>
      <c r="X36" s="187">
        <v>43.501452</v>
      </c>
      <c r="Y36" s="187">
        <v>46.586145999999999</v>
      </c>
      <c r="Z36" s="187">
        <v>0.99424570000000001</v>
      </c>
      <c r="AA36" s="62">
        <v>0.99664564</v>
      </c>
      <c r="AB36" s="62">
        <v>7.2821609999999997E-3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4"/>
      <c r="AM36" s="86">
        <f t="shared" si="4"/>
        <v>4.688760000000002</v>
      </c>
      <c r="AN36" s="121">
        <f t="shared" si="5"/>
        <v>3.0991009999999974</v>
      </c>
      <c r="AO36" s="121">
        <f t="shared" si="6"/>
        <v>3.5737999999996273E-4</v>
      </c>
      <c r="AP36" s="121">
        <f t="shared" si="7"/>
        <v>5.6376000000002424E-4</v>
      </c>
      <c r="AQ36" s="87">
        <f t="shared" si="8"/>
        <v>-7.553761E-3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94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4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71</v>
      </c>
      <c r="C38" s="25" t="s">
        <v>32</v>
      </c>
      <c r="D38" s="39"/>
      <c r="E38" s="55"/>
      <c r="F38" s="96">
        <v>31.199984000000001</v>
      </c>
      <c r="G38" s="96">
        <v>34.371468</v>
      </c>
      <c r="H38" s="96">
        <v>0.97068518000000004</v>
      </c>
      <c r="I38" s="60">
        <v>0.97451690000000002</v>
      </c>
      <c r="J38" s="60">
        <v>6.4037899999999995E-2</v>
      </c>
      <c r="K38" s="61"/>
      <c r="L38" s="257"/>
      <c r="M38" s="257"/>
      <c r="N38" s="55"/>
      <c r="O38" s="26"/>
      <c r="P38" s="55"/>
      <c r="Q38" s="26"/>
      <c r="R38" s="131"/>
      <c r="S38" s="213"/>
      <c r="T38" s="296" t="s">
        <v>71</v>
      </c>
      <c r="U38" s="25" t="s">
        <v>32</v>
      </c>
      <c r="V38" s="39"/>
      <c r="W38" s="55"/>
      <c r="X38" s="96">
        <v>31.152118000000002</v>
      </c>
      <c r="Y38" s="96">
        <v>35.085850000000001</v>
      </c>
      <c r="Z38" s="96">
        <v>0.97071328000000001</v>
      </c>
      <c r="AA38" s="60">
        <v>0.97439198000000005</v>
      </c>
      <c r="AB38" s="60">
        <v>5.8414637999999998E-2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6" t="s">
        <v>71</v>
      </c>
      <c r="AM38" s="119">
        <f t="shared" si="4"/>
        <v>-4.7865999999999076E-2</v>
      </c>
      <c r="AN38" s="95">
        <f t="shared" si="5"/>
        <v>0.71438200000000052</v>
      </c>
      <c r="AO38" s="95">
        <f t="shared" si="6"/>
        <v>2.8099999999975367E-5</v>
      </c>
      <c r="AP38" s="95">
        <f t="shared" si="7"/>
        <v>-1.2491999999997283E-4</v>
      </c>
      <c r="AQ38" s="120">
        <f t="shared" si="8"/>
        <v>-5.6232619999999969E-3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33</v>
      </c>
      <c r="D39" s="186"/>
      <c r="E39" s="56"/>
      <c r="F39" s="187">
        <v>33.780332999999999</v>
      </c>
      <c r="G39" s="187">
        <v>37.485148000000002</v>
      </c>
      <c r="H39" s="187">
        <v>0.98165190999999996</v>
      </c>
      <c r="I39" s="62">
        <v>0.98468476000000005</v>
      </c>
      <c r="J39" s="62">
        <v>4.2864369999999999E-2</v>
      </c>
      <c r="K39" s="188"/>
      <c r="L39" s="258"/>
      <c r="M39" s="258"/>
      <c r="N39" s="56"/>
      <c r="O39" s="28"/>
      <c r="P39" s="56"/>
      <c r="Q39" s="28"/>
      <c r="R39" s="132"/>
      <c r="S39" s="213"/>
      <c r="T39" s="294"/>
      <c r="U39" s="27" t="s">
        <v>33</v>
      </c>
      <c r="V39" s="186"/>
      <c r="W39" s="56"/>
      <c r="X39" s="187">
        <v>34.752934000000003</v>
      </c>
      <c r="Y39" s="187">
        <v>38.293703000000001</v>
      </c>
      <c r="Z39" s="187">
        <v>0.98180931999999999</v>
      </c>
      <c r="AA39" s="62">
        <v>0.98516879000000002</v>
      </c>
      <c r="AB39" s="62">
        <v>3.8254990000000003E-2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4"/>
      <c r="AM39" s="86">
        <f t="shared" si="4"/>
        <v>0.97260100000000449</v>
      </c>
      <c r="AN39" s="121">
        <f t="shared" si="5"/>
        <v>0.80855499999999836</v>
      </c>
      <c r="AO39" s="121">
        <f t="shared" si="6"/>
        <v>1.5741000000002447E-4</v>
      </c>
      <c r="AP39" s="121">
        <f t="shared" si="7"/>
        <v>4.8402999999996865E-4</v>
      </c>
      <c r="AQ39" s="87">
        <f t="shared" si="8"/>
        <v>-4.6093799999999963E-3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34</v>
      </c>
      <c r="D40" s="186"/>
      <c r="E40" s="56"/>
      <c r="F40" s="187">
        <v>36.904045000000004</v>
      </c>
      <c r="G40" s="187">
        <v>41.184108000000002</v>
      </c>
      <c r="H40" s="187">
        <v>0.99008631999999996</v>
      </c>
      <c r="I40" s="62">
        <v>0.99297849000000005</v>
      </c>
      <c r="J40" s="62">
        <v>2.3278585000000001E-2</v>
      </c>
      <c r="K40" s="188"/>
      <c r="L40" s="258"/>
      <c r="M40" s="258"/>
      <c r="N40" s="56"/>
      <c r="O40" s="28"/>
      <c r="P40" s="56"/>
      <c r="Q40" s="28"/>
      <c r="R40" s="132"/>
      <c r="S40" s="213"/>
      <c r="T40" s="294"/>
      <c r="U40" s="27" t="s">
        <v>34</v>
      </c>
      <c r="V40" s="186"/>
      <c r="W40" s="56"/>
      <c r="X40" s="187">
        <v>39.633152000000003</v>
      </c>
      <c r="Y40" s="187">
        <v>42.876924000000002</v>
      </c>
      <c r="Z40" s="187">
        <v>0.99032240999999999</v>
      </c>
      <c r="AA40" s="62">
        <v>0.99342980999999997</v>
      </c>
      <c r="AB40" s="62">
        <v>1.718832E-2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4"/>
      <c r="AM40" s="86">
        <f t="shared" si="4"/>
        <v>2.7291069999999991</v>
      </c>
      <c r="AN40" s="121">
        <f t="shared" si="5"/>
        <v>1.6928160000000005</v>
      </c>
      <c r="AO40" s="121">
        <f t="shared" si="6"/>
        <v>2.3609000000002212E-4</v>
      </c>
      <c r="AP40" s="121">
        <f t="shared" si="7"/>
        <v>4.5131999999992178E-4</v>
      </c>
      <c r="AQ40" s="87">
        <f t="shared" si="8"/>
        <v>-6.090265000000001E-3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36</v>
      </c>
      <c r="D41" s="186"/>
      <c r="E41" s="56"/>
      <c r="F41" s="187">
        <v>39.127370999999997</v>
      </c>
      <c r="G41" s="187">
        <v>43.700366000000002</v>
      </c>
      <c r="H41" s="187">
        <v>0.99394433999999998</v>
      </c>
      <c r="I41" s="62">
        <v>0.99618065</v>
      </c>
      <c r="J41" s="62">
        <v>1.4180632E-2</v>
      </c>
      <c r="K41" s="188"/>
      <c r="L41" s="258"/>
      <c r="M41" s="258"/>
      <c r="N41" s="56"/>
      <c r="O41" s="28"/>
      <c r="P41" s="56"/>
      <c r="Q41" s="28"/>
      <c r="R41" s="132"/>
      <c r="S41" s="213"/>
      <c r="T41" s="294"/>
      <c r="U41" s="27" t="s">
        <v>36</v>
      </c>
      <c r="V41" s="186"/>
      <c r="W41" s="56"/>
      <c r="X41" s="187">
        <v>43.524163999999999</v>
      </c>
      <c r="Y41" s="187">
        <v>46.622321999999997</v>
      </c>
      <c r="Z41" s="187">
        <v>0.99429237000000004</v>
      </c>
      <c r="AA41" s="62">
        <v>0.99668776000000003</v>
      </c>
      <c r="AB41" s="62">
        <v>7.2177433999999997E-3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4"/>
      <c r="AM41" s="86">
        <f t="shared" si="4"/>
        <v>4.3967930000000024</v>
      </c>
      <c r="AN41" s="121">
        <f t="shared" si="5"/>
        <v>2.9219559999999944</v>
      </c>
      <c r="AO41" s="121">
        <f t="shared" si="6"/>
        <v>3.4803000000005468E-4</v>
      </c>
      <c r="AP41" s="121">
        <f t="shared" si="7"/>
        <v>5.0711000000003281E-4</v>
      </c>
      <c r="AQ41" s="87">
        <f t="shared" si="8"/>
        <v>-6.9628886000000006E-3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94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4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72</v>
      </c>
      <c r="C43" s="25" t="s">
        <v>32</v>
      </c>
      <c r="D43" s="39"/>
      <c r="E43" s="55"/>
      <c r="F43" s="96">
        <v>30.982371000000001</v>
      </c>
      <c r="G43" s="96">
        <v>34.060940000000002</v>
      </c>
      <c r="H43" s="96">
        <v>0.97162294000000005</v>
      </c>
      <c r="I43" s="60">
        <v>0.97553080000000003</v>
      </c>
      <c r="J43" s="60">
        <v>6.2681559999999997E-2</v>
      </c>
      <c r="K43" s="61"/>
      <c r="L43" s="257"/>
      <c r="M43" s="257"/>
      <c r="N43" s="55"/>
      <c r="O43" s="26"/>
      <c r="P43" s="55"/>
      <c r="Q43" s="26"/>
      <c r="R43" s="131"/>
      <c r="S43" s="213"/>
      <c r="T43" s="296" t="s">
        <v>72</v>
      </c>
      <c r="U43" s="25" t="s">
        <v>32</v>
      </c>
      <c r="V43" s="39"/>
      <c r="W43" s="55"/>
      <c r="X43" s="96">
        <v>31.219176999999998</v>
      </c>
      <c r="Y43" s="96">
        <v>34.688276000000002</v>
      </c>
      <c r="Z43" s="96">
        <v>0.97168765000000001</v>
      </c>
      <c r="AA43" s="60">
        <v>0.97541113999999995</v>
      </c>
      <c r="AB43" s="60">
        <v>5.4551959999999997E-2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6" t="s">
        <v>72</v>
      </c>
      <c r="AM43" s="119">
        <f t="shared" si="4"/>
        <v>0.23680599999999785</v>
      </c>
      <c r="AN43" s="95">
        <f t="shared" si="5"/>
        <v>0.62733599999999967</v>
      </c>
      <c r="AO43" s="95">
        <f t="shared" si="6"/>
        <v>6.4709999999967849E-5</v>
      </c>
      <c r="AP43" s="95">
        <f t="shared" si="7"/>
        <v>-1.1966000000007693E-4</v>
      </c>
      <c r="AQ43" s="120">
        <f t="shared" si="8"/>
        <v>-8.1296000000000007E-3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33</v>
      </c>
      <c r="D44" s="186"/>
      <c r="E44" s="56"/>
      <c r="F44" s="187">
        <v>33.306395999999999</v>
      </c>
      <c r="G44" s="187">
        <v>37.108282000000003</v>
      </c>
      <c r="H44" s="187">
        <v>0.98161944999999995</v>
      </c>
      <c r="I44" s="62">
        <v>0.98502471999999996</v>
      </c>
      <c r="J44" s="62">
        <v>4.4957083000000002E-2</v>
      </c>
      <c r="K44" s="188"/>
      <c r="L44" s="258"/>
      <c r="M44" s="258"/>
      <c r="N44" s="56"/>
      <c r="O44" s="28"/>
      <c r="P44" s="56"/>
      <c r="Q44" s="28"/>
      <c r="R44" s="132"/>
      <c r="S44" s="213"/>
      <c r="T44" s="294"/>
      <c r="U44" s="27" t="s">
        <v>33</v>
      </c>
      <c r="V44" s="186"/>
      <c r="W44" s="56"/>
      <c r="X44" s="187">
        <v>34.624200999999999</v>
      </c>
      <c r="Y44" s="187">
        <v>38.015819</v>
      </c>
      <c r="Z44" s="187">
        <v>0.98182809999999998</v>
      </c>
      <c r="AA44" s="62">
        <v>0.98522763000000002</v>
      </c>
      <c r="AB44" s="62">
        <v>3.713267E-2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4"/>
      <c r="AM44" s="86">
        <f t="shared" si="4"/>
        <v>1.3178049999999999</v>
      </c>
      <c r="AN44" s="121">
        <f t="shared" si="5"/>
        <v>0.90753699999999782</v>
      </c>
      <c r="AO44" s="121">
        <f t="shared" si="6"/>
        <v>2.0865000000003242E-4</v>
      </c>
      <c r="AP44" s="121">
        <f t="shared" si="7"/>
        <v>2.029100000000561E-4</v>
      </c>
      <c r="AQ44" s="87">
        <f t="shared" si="8"/>
        <v>-7.8244130000000023E-3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34</v>
      </c>
      <c r="D45" s="186"/>
      <c r="E45" s="56"/>
      <c r="F45" s="187">
        <v>36.507210000000001</v>
      </c>
      <c r="G45" s="187">
        <v>40.988062999999997</v>
      </c>
      <c r="H45" s="187">
        <v>0.98998180000000002</v>
      </c>
      <c r="I45" s="62">
        <v>0.99300732000000003</v>
      </c>
      <c r="J45" s="62">
        <v>2.4987927E-2</v>
      </c>
      <c r="K45" s="188"/>
      <c r="L45" s="258"/>
      <c r="M45" s="258"/>
      <c r="N45" s="56"/>
      <c r="O45" s="28"/>
      <c r="P45" s="56"/>
      <c r="Q45" s="28"/>
      <c r="R45" s="132"/>
      <c r="S45" s="213"/>
      <c r="T45" s="294"/>
      <c r="U45" s="27" t="s">
        <v>34</v>
      </c>
      <c r="V45" s="186"/>
      <c r="W45" s="56"/>
      <c r="X45" s="187">
        <v>39.053705000000001</v>
      </c>
      <c r="Y45" s="187">
        <v>42.547829</v>
      </c>
      <c r="Z45" s="187">
        <v>0.99019416999999998</v>
      </c>
      <c r="AA45" s="62">
        <v>0.99358928999999996</v>
      </c>
      <c r="AB45" s="62">
        <v>1.7350226999999999E-2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4"/>
      <c r="AM45" s="86">
        <f t="shared" si="4"/>
        <v>2.5464950000000002</v>
      </c>
      <c r="AN45" s="121">
        <f t="shared" si="5"/>
        <v>1.5597660000000033</v>
      </c>
      <c r="AO45" s="121">
        <f t="shared" si="6"/>
        <v>2.1236999999996176E-4</v>
      </c>
      <c r="AP45" s="121">
        <f t="shared" si="7"/>
        <v>5.8196999999993171E-4</v>
      </c>
      <c r="AQ45" s="87">
        <f t="shared" si="8"/>
        <v>-7.6377000000000007E-3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36</v>
      </c>
      <c r="D46" s="186"/>
      <c r="E46" s="56"/>
      <c r="F46" s="187">
        <v>38.812629999999999</v>
      </c>
      <c r="G46" s="187">
        <v>43.612067000000003</v>
      </c>
      <c r="H46" s="187">
        <v>0.99389576999999996</v>
      </c>
      <c r="I46" s="62">
        <v>0.99602243999999995</v>
      </c>
      <c r="J46" s="62">
        <v>1.5111492000000001E-2</v>
      </c>
      <c r="K46" s="188"/>
      <c r="L46" s="258"/>
      <c r="M46" s="258"/>
      <c r="N46" s="56"/>
      <c r="O46" s="28"/>
      <c r="P46" s="56"/>
      <c r="Q46" s="28"/>
      <c r="R46" s="132"/>
      <c r="S46" s="213"/>
      <c r="T46" s="294"/>
      <c r="U46" s="27" t="s">
        <v>36</v>
      </c>
      <c r="V46" s="186"/>
      <c r="W46" s="56"/>
      <c r="X46" s="187">
        <v>42.868302</v>
      </c>
      <c r="Y46" s="187">
        <v>46.10398</v>
      </c>
      <c r="Z46" s="187">
        <v>0.99422135</v>
      </c>
      <c r="AA46" s="62">
        <v>0.99656107000000005</v>
      </c>
      <c r="AB46" s="62">
        <v>7.6043380000000004E-3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4"/>
      <c r="AM46" s="86">
        <f t="shared" si="4"/>
        <v>4.0556720000000013</v>
      </c>
      <c r="AN46" s="121">
        <f t="shared" si="5"/>
        <v>2.4919129999999967</v>
      </c>
      <c r="AO46" s="121">
        <f t="shared" si="6"/>
        <v>3.255800000000475E-4</v>
      </c>
      <c r="AP46" s="121">
        <f t="shared" si="7"/>
        <v>5.3863000000009542E-4</v>
      </c>
      <c r="AQ46" s="87">
        <f t="shared" si="8"/>
        <v>-7.5071540000000003E-3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94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4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73</v>
      </c>
      <c r="C48" s="25" t="s">
        <v>32</v>
      </c>
      <c r="D48" s="39"/>
      <c r="E48" s="55"/>
      <c r="F48" s="96">
        <v>31.525745000000001</v>
      </c>
      <c r="G48" s="96">
        <v>34.147168999999998</v>
      </c>
      <c r="H48" s="96">
        <v>0.97098653000000001</v>
      </c>
      <c r="I48" s="60">
        <v>0.97634111000000001</v>
      </c>
      <c r="J48" s="60">
        <v>5.5875577000000003E-2</v>
      </c>
      <c r="K48" s="61"/>
      <c r="L48" s="257"/>
      <c r="M48" s="257"/>
      <c r="N48" s="55"/>
      <c r="O48" s="26"/>
      <c r="P48" s="55"/>
      <c r="Q48" s="26"/>
      <c r="R48" s="131"/>
      <c r="S48" s="213"/>
      <c r="T48" s="296" t="s">
        <v>73</v>
      </c>
      <c r="U48" s="25" t="s">
        <v>32</v>
      </c>
      <c r="V48" s="39"/>
      <c r="W48" s="55"/>
      <c r="X48" s="96">
        <v>30.904903999999998</v>
      </c>
      <c r="Y48" s="96">
        <v>34.902524999999997</v>
      </c>
      <c r="Z48" s="96">
        <v>0.97103863000000001</v>
      </c>
      <c r="AA48" s="60">
        <v>0.97608287999999999</v>
      </c>
      <c r="AB48" s="60">
        <v>5.0775583999999999E-2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6" t="s">
        <v>73</v>
      </c>
      <c r="AM48" s="119">
        <f t="shared" si="4"/>
        <v>-0.6208410000000022</v>
      </c>
      <c r="AN48" s="95">
        <f t="shared" si="5"/>
        <v>0.75535599999999903</v>
      </c>
      <c r="AO48" s="95">
        <f t="shared" si="6"/>
        <v>5.2099999999999369E-5</v>
      </c>
      <c r="AP48" s="95">
        <f t="shared" si="7"/>
        <v>-2.5823000000002594E-4</v>
      </c>
      <c r="AQ48" s="120">
        <f t="shared" si="8"/>
        <v>-5.0999930000000041E-3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33</v>
      </c>
      <c r="D49" s="186"/>
      <c r="E49" s="56"/>
      <c r="F49" s="187">
        <v>34.367755000000002</v>
      </c>
      <c r="G49" s="187">
        <v>37.508856000000002</v>
      </c>
      <c r="H49" s="187">
        <v>0.98116228999999999</v>
      </c>
      <c r="I49" s="62">
        <v>0.98568568999999995</v>
      </c>
      <c r="J49" s="62">
        <v>3.9224833000000001E-2</v>
      </c>
      <c r="K49" s="188"/>
      <c r="L49" s="258"/>
      <c r="M49" s="258"/>
      <c r="N49" s="56"/>
      <c r="O49" s="28"/>
      <c r="P49" s="56"/>
      <c r="Q49" s="28"/>
      <c r="R49" s="132"/>
      <c r="S49" s="213"/>
      <c r="T49" s="294"/>
      <c r="U49" s="27" t="s">
        <v>33</v>
      </c>
      <c r="V49" s="186"/>
      <c r="W49" s="56"/>
      <c r="X49" s="187">
        <v>34.838054</v>
      </c>
      <c r="Y49" s="187">
        <v>38.383243</v>
      </c>
      <c r="Z49" s="187">
        <v>0.98138188000000004</v>
      </c>
      <c r="AA49" s="62">
        <v>0.98605151999999996</v>
      </c>
      <c r="AB49" s="62">
        <v>3.3948086000000002E-2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4"/>
      <c r="AM49" s="86">
        <f t="shared" si="4"/>
        <v>0.47029899999999714</v>
      </c>
      <c r="AN49" s="121">
        <f t="shared" si="5"/>
        <v>0.87438699999999869</v>
      </c>
      <c r="AO49" s="121">
        <f t="shared" si="6"/>
        <v>2.1959000000004725E-4</v>
      </c>
      <c r="AP49" s="121">
        <f t="shared" si="7"/>
        <v>3.6583000000001142E-4</v>
      </c>
      <c r="AQ49" s="87">
        <f t="shared" si="8"/>
        <v>-5.2767469999999983E-3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34</v>
      </c>
      <c r="D50" s="186"/>
      <c r="E50" s="56"/>
      <c r="F50" s="187">
        <v>37.750833</v>
      </c>
      <c r="G50" s="187">
        <v>41.738880000000002</v>
      </c>
      <c r="H50" s="187">
        <v>0.98973438000000002</v>
      </c>
      <c r="I50" s="62">
        <v>0.99295283000000001</v>
      </c>
      <c r="J50" s="62">
        <v>2.0384983999999998E-2</v>
      </c>
      <c r="K50" s="188"/>
      <c r="L50" s="258"/>
      <c r="M50" s="258"/>
      <c r="N50" s="56"/>
      <c r="O50" s="28"/>
      <c r="P50" s="56"/>
      <c r="Q50" s="28"/>
      <c r="R50" s="132"/>
      <c r="S50" s="213"/>
      <c r="T50" s="294"/>
      <c r="U50" s="27" t="s">
        <v>34</v>
      </c>
      <c r="V50" s="186"/>
      <c r="W50" s="56"/>
      <c r="X50" s="187">
        <v>39.451151000000003</v>
      </c>
      <c r="Y50" s="187">
        <v>42.710281000000002</v>
      </c>
      <c r="Z50" s="187">
        <v>0.98992442999999997</v>
      </c>
      <c r="AA50" s="62">
        <v>0.99347635000000001</v>
      </c>
      <c r="AB50" s="62">
        <v>1.6204104E-2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4"/>
      <c r="AM50" s="86">
        <f t="shared" si="4"/>
        <v>1.7003180000000029</v>
      </c>
      <c r="AN50" s="121">
        <f t="shared" si="5"/>
        <v>0.97140100000000018</v>
      </c>
      <c r="AO50" s="121">
        <f t="shared" si="6"/>
        <v>1.9004999999994165E-4</v>
      </c>
      <c r="AP50" s="121">
        <f t="shared" si="7"/>
        <v>5.2351999999999954E-4</v>
      </c>
      <c r="AQ50" s="87">
        <f t="shared" si="8"/>
        <v>-4.1808799999999979E-3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36</v>
      </c>
      <c r="D51" s="186"/>
      <c r="E51" s="56"/>
      <c r="F51" s="187">
        <v>39.906131000000002</v>
      </c>
      <c r="G51" s="187">
        <v>44.341990000000003</v>
      </c>
      <c r="H51" s="187">
        <v>0.99370225000000001</v>
      </c>
      <c r="I51" s="62">
        <v>0.99574764999999998</v>
      </c>
      <c r="J51" s="62">
        <v>1.1532534000000001E-2</v>
      </c>
      <c r="K51" s="188"/>
      <c r="L51" s="258"/>
      <c r="M51" s="258"/>
      <c r="N51" s="56"/>
      <c r="O51" s="28"/>
      <c r="P51" s="56"/>
      <c r="Q51" s="28"/>
      <c r="R51" s="132"/>
      <c r="S51" s="213"/>
      <c r="T51" s="294"/>
      <c r="U51" s="27" t="s">
        <v>36</v>
      </c>
      <c r="V51" s="186"/>
      <c r="W51" s="56"/>
      <c r="X51" s="187">
        <v>43.352908999999997</v>
      </c>
      <c r="Y51" s="187">
        <v>46.378900999999999</v>
      </c>
      <c r="Z51" s="187">
        <v>0.99400177000000001</v>
      </c>
      <c r="AA51" s="62">
        <v>0.99649728000000004</v>
      </c>
      <c r="AB51" s="62">
        <v>7.1239103999999999E-3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4"/>
      <c r="AM51" s="86">
        <f t="shared" si="4"/>
        <v>3.4467779999999948</v>
      </c>
      <c r="AN51" s="121">
        <f t="shared" si="5"/>
        <v>2.0369109999999964</v>
      </c>
      <c r="AO51" s="121">
        <f t="shared" si="6"/>
        <v>2.9951999999999757E-4</v>
      </c>
      <c r="AP51" s="121">
        <f t="shared" si="7"/>
        <v>7.4963000000005664E-4</v>
      </c>
      <c r="AQ51" s="87">
        <f t="shared" si="8"/>
        <v>-4.4086236000000006E-3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94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4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74</v>
      </c>
      <c r="C53" s="25" t="s">
        <v>32</v>
      </c>
      <c r="D53" s="39"/>
      <c r="E53" s="55"/>
      <c r="F53" s="96">
        <v>31.769103999999999</v>
      </c>
      <c r="G53" s="96">
        <v>34.283330999999997</v>
      </c>
      <c r="H53" s="96">
        <v>0.97146907999999998</v>
      </c>
      <c r="I53" s="60">
        <v>0.97757209</v>
      </c>
      <c r="J53" s="60">
        <v>5.7170569999999997E-2</v>
      </c>
      <c r="K53" s="61"/>
      <c r="L53" s="257"/>
      <c r="M53" s="257"/>
      <c r="N53" s="55"/>
      <c r="O53" s="26"/>
      <c r="P53" s="55"/>
      <c r="Q53" s="26"/>
      <c r="R53" s="131"/>
      <c r="S53" s="213"/>
      <c r="T53" s="296" t="s">
        <v>74</v>
      </c>
      <c r="U53" s="25" t="s">
        <v>32</v>
      </c>
      <c r="V53" s="39"/>
      <c r="W53" s="55"/>
      <c r="X53" s="96">
        <v>31.347494999999999</v>
      </c>
      <c r="Y53" s="96">
        <v>34.987707999999998</v>
      </c>
      <c r="Z53" s="96">
        <v>0.97136281999999996</v>
      </c>
      <c r="AA53" s="60">
        <v>0.97683220000000004</v>
      </c>
      <c r="AB53" s="60">
        <v>5.2286796000000003E-2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6" t="s">
        <v>74</v>
      </c>
      <c r="AM53" s="119">
        <f t="shared" si="4"/>
        <v>-0.42160900000000012</v>
      </c>
      <c r="AN53" s="95">
        <f t="shared" si="5"/>
        <v>0.70437700000000092</v>
      </c>
      <c r="AO53" s="95">
        <f t="shared" si="6"/>
        <v>-1.0626000000002467E-4</v>
      </c>
      <c r="AP53" s="95">
        <f t="shared" si="7"/>
        <v>-7.398899999999653E-4</v>
      </c>
      <c r="AQ53" s="120">
        <f t="shared" si="8"/>
        <v>-4.8837739999999935E-3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33</v>
      </c>
      <c r="D54" s="186"/>
      <c r="E54" s="56"/>
      <c r="F54" s="187">
        <v>34.306956999999997</v>
      </c>
      <c r="G54" s="187">
        <v>37.570573000000003</v>
      </c>
      <c r="H54" s="187">
        <v>0.98126952999999995</v>
      </c>
      <c r="I54" s="62">
        <v>0.98590063999999999</v>
      </c>
      <c r="J54" s="62">
        <v>3.9739344000000003E-2</v>
      </c>
      <c r="K54" s="188"/>
      <c r="L54" s="258"/>
      <c r="M54" s="258"/>
      <c r="N54" s="56"/>
      <c r="O54" s="28"/>
      <c r="P54" s="56"/>
      <c r="Q54" s="28"/>
      <c r="R54" s="132"/>
      <c r="S54" s="213"/>
      <c r="T54" s="294"/>
      <c r="U54" s="27" t="s">
        <v>33</v>
      </c>
      <c r="V54" s="186"/>
      <c r="W54" s="56"/>
      <c r="X54" s="187">
        <v>35.275686999999998</v>
      </c>
      <c r="Y54" s="187">
        <v>38.575223999999999</v>
      </c>
      <c r="Z54" s="187">
        <v>0.98150501000000001</v>
      </c>
      <c r="AA54" s="62">
        <v>0.98651608999999996</v>
      </c>
      <c r="AB54" s="62">
        <v>3.3904124000000001E-2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4"/>
      <c r="AM54" s="86">
        <f t="shared" si="4"/>
        <v>0.96873000000000076</v>
      </c>
      <c r="AN54" s="121">
        <f t="shared" si="5"/>
        <v>1.0046509999999955</v>
      </c>
      <c r="AO54" s="121">
        <f t="shared" si="6"/>
        <v>2.3548000000006564E-4</v>
      </c>
      <c r="AP54" s="121">
        <f t="shared" si="7"/>
        <v>6.1544999999996186E-4</v>
      </c>
      <c r="AQ54" s="87">
        <f t="shared" si="8"/>
        <v>-5.8352200000000021E-3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34</v>
      </c>
      <c r="D55" s="186"/>
      <c r="E55" s="56"/>
      <c r="F55" s="187">
        <v>37.832439000000001</v>
      </c>
      <c r="G55" s="187">
        <v>41.898353999999998</v>
      </c>
      <c r="H55" s="187">
        <v>0.98973469000000003</v>
      </c>
      <c r="I55" s="62">
        <v>0.99299137000000004</v>
      </c>
      <c r="J55" s="62">
        <v>2.0164103999999999E-2</v>
      </c>
      <c r="K55" s="188"/>
      <c r="L55" s="258"/>
      <c r="M55" s="258"/>
      <c r="N55" s="56"/>
      <c r="O55" s="28"/>
      <c r="P55" s="56"/>
      <c r="Q55" s="28"/>
      <c r="R55" s="132"/>
      <c r="S55" s="213"/>
      <c r="T55" s="294"/>
      <c r="U55" s="27" t="s">
        <v>34</v>
      </c>
      <c r="V55" s="186"/>
      <c r="W55" s="56"/>
      <c r="X55" s="187">
        <v>39.779055</v>
      </c>
      <c r="Y55" s="187">
        <v>43.044862000000002</v>
      </c>
      <c r="Z55" s="187">
        <v>0.98990184999999997</v>
      </c>
      <c r="AA55" s="62">
        <v>0.99334705000000001</v>
      </c>
      <c r="AB55" s="62">
        <v>1.6651473999999999E-2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4"/>
      <c r="AM55" s="86">
        <f t="shared" si="4"/>
        <v>1.9466159999999988</v>
      </c>
      <c r="AN55" s="121">
        <f t="shared" si="5"/>
        <v>1.1465080000000043</v>
      </c>
      <c r="AO55" s="121">
        <f t="shared" si="6"/>
        <v>1.6715999999994402E-4</v>
      </c>
      <c r="AP55" s="121">
        <f t="shared" si="7"/>
        <v>3.5567999999996935E-4</v>
      </c>
      <c r="AQ55" s="87">
        <f t="shared" si="8"/>
        <v>-3.5126299999999992E-3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36</v>
      </c>
      <c r="D56" s="186"/>
      <c r="E56" s="56"/>
      <c r="F56" s="187">
        <v>39.6601</v>
      </c>
      <c r="G56" s="187">
        <v>44.376734999999996</v>
      </c>
      <c r="H56" s="187">
        <v>0.99379627999999998</v>
      </c>
      <c r="I56" s="62">
        <v>0.99593430999999999</v>
      </c>
      <c r="J56" s="62">
        <v>1.2291318000000001E-2</v>
      </c>
      <c r="K56" s="188"/>
      <c r="L56" s="258"/>
      <c r="M56" s="258"/>
      <c r="N56" s="56"/>
      <c r="O56" s="28"/>
      <c r="P56" s="56"/>
      <c r="Q56" s="28"/>
      <c r="R56" s="132"/>
      <c r="S56" s="213"/>
      <c r="T56" s="294"/>
      <c r="U56" s="27" t="s">
        <v>36</v>
      </c>
      <c r="V56" s="186"/>
      <c r="W56" s="56"/>
      <c r="X56" s="187">
        <v>43.341773000000003</v>
      </c>
      <c r="Y56" s="187">
        <v>46.403789000000003</v>
      </c>
      <c r="Z56" s="187">
        <v>0.99405032999999998</v>
      </c>
      <c r="AA56" s="62">
        <v>0.99653347000000003</v>
      </c>
      <c r="AB56" s="62">
        <v>7.3580475999999997E-3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4"/>
      <c r="AM56" s="86">
        <f t="shared" si="4"/>
        <v>3.6816730000000035</v>
      </c>
      <c r="AN56" s="121">
        <f t="shared" si="5"/>
        <v>2.0270540000000068</v>
      </c>
      <c r="AO56" s="121">
        <f t="shared" si="6"/>
        <v>2.5405000000000566E-4</v>
      </c>
      <c r="AP56" s="121">
        <f t="shared" si="7"/>
        <v>5.9916000000004299E-4</v>
      </c>
      <c r="AQ56" s="87">
        <f t="shared" si="8"/>
        <v>-4.933270400000001E-3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94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4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75</v>
      </c>
      <c r="C58" s="25" t="s">
        <v>32</v>
      </c>
      <c r="D58" s="39"/>
      <c r="E58" s="55"/>
      <c r="F58" s="96">
        <v>31.567695000000001</v>
      </c>
      <c r="G58" s="96">
        <v>34.462153000000001</v>
      </c>
      <c r="H58" s="96">
        <v>0.97157908999999998</v>
      </c>
      <c r="I58" s="60">
        <v>0.97756016000000001</v>
      </c>
      <c r="J58" s="60">
        <v>6.1020214000000003E-2</v>
      </c>
      <c r="K58" s="61"/>
      <c r="L58" s="257"/>
      <c r="M58" s="257"/>
      <c r="N58" s="55"/>
      <c r="O58" s="26"/>
      <c r="P58" s="55"/>
      <c r="Q58" s="26"/>
      <c r="R58" s="131"/>
      <c r="S58" s="213"/>
      <c r="T58" s="296" t="s">
        <v>75</v>
      </c>
      <c r="U58" s="25" t="s">
        <v>32</v>
      </c>
      <c r="V58" s="39"/>
      <c r="W58" s="55"/>
      <c r="X58" s="96">
        <v>31.849406999999999</v>
      </c>
      <c r="Y58" s="96">
        <v>34.844132999999999</v>
      </c>
      <c r="Z58" s="96">
        <v>0.97147512999999996</v>
      </c>
      <c r="AA58" s="60">
        <v>0.97729003999999997</v>
      </c>
      <c r="AB58" s="60">
        <v>5.5178770000000002E-2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6" t="s">
        <v>75</v>
      </c>
      <c r="AM58" s="119">
        <f t="shared" si="4"/>
        <v>0.28171199999999885</v>
      </c>
      <c r="AN58" s="95">
        <f t="shared" si="5"/>
        <v>0.38197999999999865</v>
      </c>
      <c r="AO58" s="95">
        <f t="shared" si="6"/>
        <v>-1.0396000000001404E-4</v>
      </c>
      <c r="AP58" s="95">
        <f t="shared" si="7"/>
        <v>-2.7012000000004033E-4</v>
      </c>
      <c r="AQ58" s="120">
        <f t="shared" si="8"/>
        <v>-5.8414440000000012E-3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33</v>
      </c>
      <c r="D59" s="186"/>
      <c r="E59" s="56"/>
      <c r="F59" s="187">
        <v>33.684824999999996</v>
      </c>
      <c r="G59" s="187">
        <v>37.524697000000003</v>
      </c>
      <c r="H59" s="187">
        <v>0.98144016999999995</v>
      </c>
      <c r="I59" s="62">
        <v>0.98596463999999995</v>
      </c>
      <c r="J59" s="62">
        <v>4.3232220000000002E-2</v>
      </c>
      <c r="K59" s="188"/>
      <c r="L59" s="258"/>
      <c r="M59" s="258"/>
      <c r="N59" s="56"/>
      <c r="O59" s="28"/>
      <c r="P59" s="56"/>
      <c r="Q59" s="28"/>
      <c r="R59" s="132"/>
      <c r="S59" s="213"/>
      <c r="T59" s="294"/>
      <c r="U59" s="27" t="s">
        <v>33</v>
      </c>
      <c r="V59" s="186"/>
      <c r="W59" s="56"/>
      <c r="X59" s="187">
        <v>34.915422999999997</v>
      </c>
      <c r="Y59" s="187">
        <v>38.251435999999998</v>
      </c>
      <c r="Z59" s="187">
        <v>0.98167828000000001</v>
      </c>
      <c r="AA59" s="62">
        <v>0.98638614000000002</v>
      </c>
      <c r="AB59" s="62">
        <v>3.6319700000000003E-2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4"/>
      <c r="AM59" s="86">
        <f t="shared" si="4"/>
        <v>1.2305980000000005</v>
      </c>
      <c r="AN59" s="121">
        <f t="shared" si="5"/>
        <v>0.72673899999999492</v>
      </c>
      <c r="AO59" s="121">
        <f t="shared" si="6"/>
        <v>2.381100000000691E-4</v>
      </c>
      <c r="AP59" s="121">
        <f t="shared" si="7"/>
        <v>4.2150000000007459E-4</v>
      </c>
      <c r="AQ59" s="87">
        <f t="shared" si="8"/>
        <v>-6.9125199999999984E-3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34</v>
      </c>
      <c r="D60" s="186"/>
      <c r="E60" s="56"/>
      <c r="F60" s="187">
        <v>37.233274999999999</v>
      </c>
      <c r="G60" s="187">
        <v>41.674750000000003</v>
      </c>
      <c r="H60" s="187">
        <v>0.98999234999999997</v>
      </c>
      <c r="I60" s="62">
        <v>0.99316786999999995</v>
      </c>
      <c r="J60" s="62">
        <v>2.2832432999999999E-2</v>
      </c>
      <c r="K60" s="188"/>
      <c r="L60" s="258"/>
      <c r="M60" s="258"/>
      <c r="N60" s="56"/>
      <c r="O60" s="28"/>
      <c r="P60" s="56"/>
      <c r="Q60" s="28"/>
      <c r="R60" s="132"/>
      <c r="S60" s="213"/>
      <c r="T60" s="294"/>
      <c r="U60" s="27" t="s">
        <v>34</v>
      </c>
      <c r="V60" s="186"/>
      <c r="W60" s="56"/>
      <c r="X60" s="187">
        <v>39.027481000000002</v>
      </c>
      <c r="Y60" s="187">
        <v>42.564917000000001</v>
      </c>
      <c r="Z60" s="187">
        <v>0.99013461999999997</v>
      </c>
      <c r="AA60" s="62">
        <v>0.99347134999999998</v>
      </c>
      <c r="AB60" s="62">
        <v>1.8187389000000002E-2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4"/>
      <c r="AM60" s="86">
        <f t="shared" si="4"/>
        <v>1.7942060000000026</v>
      </c>
      <c r="AN60" s="121">
        <f t="shared" si="5"/>
        <v>0.89016699999999815</v>
      </c>
      <c r="AO60" s="121">
        <f t="shared" si="6"/>
        <v>1.422699999999999E-4</v>
      </c>
      <c r="AP60" s="121">
        <f t="shared" si="7"/>
        <v>3.0348000000002262E-4</v>
      </c>
      <c r="AQ60" s="87">
        <f t="shared" si="8"/>
        <v>-4.6450439999999975E-3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36</v>
      </c>
      <c r="D61" s="186"/>
      <c r="E61" s="56"/>
      <c r="F61" s="187">
        <v>39.958139000000003</v>
      </c>
      <c r="G61" s="187">
        <v>44.646968999999999</v>
      </c>
      <c r="H61" s="187">
        <v>0.99397508000000001</v>
      </c>
      <c r="I61" s="62">
        <v>0.99613439999999998</v>
      </c>
      <c r="J61" s="62">
        <v>1.1735719E-2</v>
      </c>
      <c r="K61" s="188"/>
      <c r="L61" s="258"/>
      <c r="M61" s="258"/>
      <c r="N61" s="56"/>
      <c r="O61" s="28"/>
      <c r="P61" s="56"/>
      <c r="Q61" s="28"/>
      <c r="R61" s="132"/>
      <c r="S61" s="213"/>
      <c r="T61" s="294"/>
      <c r="U61" s="27" t="s">
        <v>36</v>
      </c>
      <c r="V61" s="186"/>
      <c r="W61" s="56"/>
      <c r="X61" s="187">
        <v>43.170029</v>
      </c>
      <c r="Y61" s="187">
        <v>46.327759999999998</v>
      </c>
      <c r="Z61" s="187">
        <v>0.99417228999999996</v>
      </c>
      <c r="AA61" s="62">
        <v>0.99656542999999997</v>
      </c>
      <c r="AB61" s="62">
        <v>7.4836356E-3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4"/>
      <c r="AM61" s="86">
        <f t="shared" si="4"/>
        <v>3.2118899999999968</v>
      </c>
      <c r="AN61" s="121">
        <f t="shared" si="5"/>
        <v>1.6807909999999993</v>
      </c>
      <c r="AO61" s="121">
        <f t="shared" si="6"/>
        <v>1.972099999999477E-4</v>
      </c>
      <c r="AP61" s="121">
        <f t="shared" si="7"/>
        <v>4.3102999999999891E-4</v>
      </c>
      <c r="AQ61" s="87">
        <f t="shared" si="8"/>
        <v>-4.2520834000000004E-3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94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4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76</v>
      </c>
      <c r="C63" s="25" t="s">
        <v>32</v>
      </c>
      <c r="D63" s="39"/>
      <c r="E63" s="55"/>
      <c r="F63" s="96">
        <v>32.711374999999997</v>
      </c>
      <c r="G63" s="96">
        <v>36.087051000000002</v>
      </c>
      <c r="H63" s="96">
        <v>0.96976631999999996</v>
      </c>
      <c r="I63" s="60">
        <v>0.97864901000000004</v>
      </c>
      <c r="J63" s="60">
        <v>5.7249769999999998E-2</v>
      </c>
      <c r="K63" s="61"/>
      <c r="L63" s="257"/>
      <c r="M63" s="257"/>
      <c r="N63" s="55"/>
      <c r="O63" s="26"/>
      <c r="P63" s="55"/>
      <c r="Q63" s="26"/>
      <c r="R63" s="131"/>
      <c r="S63" s="213"/>
      <c r="T63" s="296" t="s">
        <v>76</v>
      </c>
      <c r="U63" s="25" t="s">
        <v>32</v>
      </c>
      <c r="V63" s="39"/>
      <c r="W63" s="55"/>
      <c r="X63" s="96">
        <v>32.697251000000001</v>
      </c>
      <c r="Y63" s="96">
        <v>36.471293000000003</v>
      </c>
      <c r="Z63" s="96">
        <v>0.96959812999999995</v>
      </c>
      <c r="AA63" s="60">
        <v>0.97820094999999996</v>
      </c>
      <c r="AB63" s="60">
        <v>5.6885025999999998E-2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6" t="s">
        <v>76</v>
      </c>
      <c r="AM63" s="119">
        <f t="shared" si="4"/>
        <v>-1.4123999999995362E-2</v>
      </c>
      <c r="AN63" s="95">
        <f t="shared" si="5"/>
        <v>0.38424200000000042</v>
      </c>
      <c r="AO63" s="95">
        <f t="shared" si="6"/>
        <v>-1.681900000000125E-4</v>
      </c>
      <c r="AP63" s="95">
        <f t="shared" si="7"/>
        <v>-4.4806000000008339E-4</v>
      </c>
      <c r="AQ63" s="120">
        <f t="shared" si="8"/>
        <v>-3.6474400000000018E-4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33</v>
      </c>
      <c r="D64" s="186"/>
      <c r="E64" s="56"/>
      <c r="F64" s="187">
        <v>35.255183000000002</v>
      </c>
      <c r="G64" s="187">
        <v>38.689394999999998</v>
      </c>
      <c r="H64" s="187">
        <v>0.98082502999999999</v>
      </c>
      <c r="I64" s="62">
        <v>0.98655090000000001</v>
      </c>
      <c r="J64" s="62">
        <v>3.9031163000000001E-2</v>
      </c>
      <c r="K64" s="188"/>
      <c r="L64" s="258"/>
      <c r="M64" s="258"/>
      <c r="N64" s="56"/>
      <c r="O64" s="28"/>
      <c r="P64" s="56"/>
      <c r="Q64" s="28"/>
      <c r="R64" s="132"/>
      <c r="S64" s="213"/>
      <c r="T64" s="294"/>
      <c r="U64" s="27" t="s">
        <v>33</v>
      </c>
      <c r="V64" s="186"/>
      <c r="W64" s="56"/>
      <c r="X64" s="187">
        <v>35.437370999999999</v>
      </c>
      <c r="Y64" s="187">
        <v>39.005557000000003</v>
      </c>
      <c r="Z64" s="187">
        <v>0.98099566999999999</v>
      </c>
      <c r="AA64" s="62">
        <v>0.98680933000000004</v>
      </c>
      <c r="AB64" s="62">
        <v>3.8128602999999997E-2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4"/>
      <c r="AM64" s="86">
        <f t="shared" si="4"/>
        <v>0.18218799999999646</v>
      </c>
      <c r="AN64" s="121">
        <f t="shared" si="5"/>
        <v>0.31616200000000561</v>
      </c>
      <c r="AO64" s="121">
        <f t="shared" si="6"/>
        <v>1.7063999999999968E-4</v>
      </c>
      <c r="AP64" s="121">
        <f t="shared" si="7"/>
        <v>2.5843000000003169E-4</v>
      </c>
      <c r="AQ64" s="87">
        <f t="shared" si="8"/>
        <v>-9.0256000000000364E-4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34</v>
      </c>
      <c r="D65" s="186"/>
      <c r="E65" s="56"/>
      <c r="F65" s="187">
        <v>38.821005999999997</v>
      </c>
      <c r="G65" s="187">
        <v>42.558416000000001</v>
      </c>
      <c r="H65" s="187">
        <v>0.98985402</v>
      </c>
      <c r="I65" s="62">
        <v>0.99312151999999998</v>
      </c>
      <c r="J65" s="62">
        <v>1.9833380000000001E-2</v>
      </c>
      <c r="K65" s="188"/>
      <c r="L65" s="258"/>
      <c r="M65" s="258"/>
      <c r="N65" s="56"/>
      <c r="O65" s="28"/>
      <c r="P65" s="56"/>
      <c r="Q65" s="28"/>
      <c r="R65" s="132"/>
      <c r="S65" s="213"/>
      <c r="T65" s="294"/>
      <c r="U65" s="27" t="s">
        <v>34</v>
      </c>
      <c r="V65" s="186"/>
      <c r="W65" s="56"/>
      <c r="X65" s="187">
        <v>39.718215000000001</v>
      </c>
      <c r="Y65" s="187">
        <v>43.066491999999997</v>
      </c>
      <c r="Z65" s="187">
        <v>0.99000330999999997</v>
      </c>
      <c r="AA65" s="62">
        <v>0.99333612000000004</v>
      </c>
      <c r="AB65" s="62">
        <v>1.8603175999999999E-2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4"/>
      <c r="AM65" s="86">
        <f t="shared" si="4"/>
        <v>0.8972090000000037</v>
      </c>
      <c r="AN65" s="121">
        <f t="shared" si="5"/>
        <v>0.50807599999999553</v>
      </c>
      <c r="AO65" s="121">
        <f t="shared" si="6"/>
        <v>1.4928999999996861E-4</v>
      </c>
      <c r="AP65" s="121">
        <f t="shared" si="7"/>
        <v>2.1460000000006474E-4</v>
      </c>
      <c r="AQ65" s="87">
        <f t="shared" si="8"/>
        <v>-1.2302040000000021E-3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36</v>
      </c>
      <c r="D66" s="186"/>
      <c r="E66" s="56"/>
      <c r="F66" s="187">
        <v>41.659484999999997</v>
      </c>
      <c r="G66" s="187">
        <v>45.524918</v>
      </c>
      <c r="H66" s="187">
        <v>0.99386945000000004</v>
      </c>
      <c r="I66" s="62">
        <v>0.99604362000000002</v>
      </c>
      <c r="J66" s="62">
        <v>9.3011689999999998E-3</v>
      </c>
      <c r="K66" s="188"/>
      <c r="L66" s="258"/>
      <c r="M66" s="258"/>
      <c r="N66" s="56"/>
      <c r="O66" s="28"/>
      <c r="P66" s="56"/>
      <c r="Q66" s="28"/>
      <c r="R66" s="132"/>
      <c r="S66" s="213"/>
      <c r="T66" s="294"/>
      <c r="U66" s="27" t="s">
        <v>36</v>
      </c>
      <c r="V66" s="186"/>
      <c r="W66" s="56"/>
      <c r="X66" s="187">
        <v>43.517851999999998</v>
      </c>
      <c r="Y66" s="187">
        <v>46.574168</v>
      </c>
      <c r="Z66" s="187">
        <v>0.99401161999999998</v>
      </c>
      <c r="AA66" s="62">
        <v>0.99659761000000002</v>
      </c>
      <c r="AB66" s="62">
        <v>7.8589460000000003E-3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4"/>
      <c r="AM66" s="86">
        <f t="shared" si="4"/>
        <v>1.8583670000000012</v>
      </c>
      <c r="AN66" s="121">
        <f t="shared" si="5"/>
        <v>1.0492500000000007</v>
      </c>
      <c r="AO66" s="121">
        <f t="shared" si="6"/>
        <v>1.4216999999994151E-4</v>
      </c>
      <c r="AP66" s="121">
        <f t="shared" si="7"/>
        <v>5.539900000000042E-4</v>
      </c>
      <c r="AQ66" s="87">
        <f t="shared" si="8"/>
        <v>-1.4422229999999994E-3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94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4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77</v>
      </c>
      <c r="C68" s="25" t="s">
        <v>32</v>
      </c>
      <c r="D68" s="39"/>
      <c r="E68" s="55"/>
      <c r="F68" s="96">
        <v>30.398133999999999</v>
      </c>
      <c r="G68" s="96">
        <v>33.733097999999998</v>
      </c>
      <c r="H68" s="96">
        <v>0.96639260999999999</v>
      </c>
      <c r="I68" s="60">
        <v>0.97105370000000002</v>
      </c>
      <c r="J68" s="60">
        <v>7.0964009999999994E-2</v>
      </c>
      <c r="K68" s="61"/>
      <c r="L68" s="257"/>
      <c r="M68" s="257"/>
      <c r="N68" s="55"/>
      <c r="O68" s="26"/>
      <c r="P68" s="55"/>
      <c r="Q68" s="26"/>
      <c r="R68" s="131"/>
      <c r="S68" s="213"/>
      <c r="T68" s="296" t="s">
        <v>77</v>
      </c>
      <c r="U68" s="25" t="s">
        <v>32</v>
      </c>
      <c r="V68" s="39"/>
      <c r="W68" s="55"/>
      <c r="X68" s="96">
        <v>30.933855000000001</v>
      </c>
      <c r="Y68" s="96">
        <v>34.595272999999999</v>
      </c>
      <c r="Z68" s="96">
        <v>0.96640649999999995</v>
      </c>
      <c r="AA68" s="60">
        <v>0.97025490999999997</v>
      </c>
      <c r="AB68" s="60">
        <v>6.1707273E-2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6" t="s">
        <v>77</v>
      </c>
      <c r="AM68" s="119">
        <f t="shared" si="4"/>
        <v>0.53572100000000233</v>
      </c>
      <c r="AN68" s="95">
        <f t="shared" si="5"/>
        <v>0.86217500000000058</v>
      </c>
      <c r="AO68" s="95">
        <f t="shared" si="6"/>
        <v>1.3889999999960878E-5</v>
      </c>
      <c r="AP68" s="95">
        <f t="shared" si="7"/>
        <v>-7.9879000000004918E-4</v>
      </c>
      <c r="AQ68" s="120">
        <f t="shared" si="8"/>
        <v>-9.2567369999999941E-3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33</v>
      </c>
      <c r="D69" s="186"/>
      <c r="E69" s="56"/>
      <c r="F69" s="187">
        <v>32.964004000000003</v>
      </c>
      <c r="G69" s="187">
        <v>36.927545000000002</v>
      </c>
      <c r="H69" s="187">
        <v>0.98028727000000004</v>
      </c>
      <c r="I69" s="62">
        <v>0.98395484</v>
      </c>
      <c r="J69" s="62">
        <v>4.7331209999999999E-2</v>
      </c>
      <c r="K69" s="188"/>
      <c r="L69" s="258"/>
      <c r="M69" s="258"/>
      <c r="N69" s="56"/>
      <c r="O69" s="28"/>
      <c r="P69" s="56"/>
      <c r="Q69" s="28"/>
      <c r="R69" s="132"/>
      <c r="S69" s="213"/>
      <c r="T69" s="294"/>
      <c r="U69" s="27" t="s">
        <v>33</v>
      </c>
      <c r="V69" s="186"/>
      <c r="W69" s="56"/>
      <c r="X69" s="187">
        <v>34.752246999999997</v>
      </c>
      <c r="Y69" s="187">
        <v>38.127780000000001</v>
      </c>
      <c r="Z69" s="187">
        <v>0.98048341999999999</v>
      </c>
      <c r="AA69" s="62">
        <v>0.98466098999999996</v>
      </c>
      <c r="AB69" s="62">
        <v>3.739605E-2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4"/>
      <c r="AM69" s="86">
        <f t="shared" si="4"/>
        <v>1.7882429999999943</v>
      </c>
      <c r="AN69" s="121">
        <f t="shared" si="5"/>
        <v>1.2002349999999993</v>
      </c>
      <c r="AO69" s="121">
        <f t="shared" si="6"/>
        <v>1.9614999999995053E-4</v>
      </c>
      <c r="AP69" s="121">
        <f t="shared" si="7"/>
        <v>7.0614999999996098E-4</v>
      </c>
      <c r="AQ69" s="87">
        <f t="shared" si="8"/>
        <v>-9.9351599999999984E-3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34</v>
      </c>
      <c r="D70" s="186"/>
      <c r="E70" s="56"/>
      <c r="F70" s="187">
        <v>36.326689000000002</v>
      </c>
      <c r="G70" s="187">
        <v>40.922449</v>
      </c>
      <c r="H70" s="187">
        <v>0.98996434</v>
      </c>
      <c r="I70" s="62">
        <v>0.99245320000000004</v>
      </c>
      <c r="J70" s="62">
        <v>2.5141150000000001E-2</v>
      </c>
      <c r="K70" s="188"/>
      <c r="L70" s="258"/>
      <c r="M70" s="258"/>
      <c r="N70" s="56"/>
      <c r="O70" s="28"/>
      <c r="P70" s="56"/>
      <c r="Q70" s="28"/>
      <c r="R70" s="132"/>
      <c r="S70" s="213"/>
      <c r="T70" s="294"/>
      <c r="U70" s="27" t="s">
        <v>34</v>
      </c>
      <c r="V70" s="186"/>
      <c r="W70" s="56"/>
      <c r="X70" s="187">
        <v>39.230497999999997</v>
      </c>
      <c r="Y70" s="187">
        <v>42.502898999999999</v>
      </c>
      <c r="Z70" s="187">
        <v>0.99023746999999995</v>
      </c>
      <c r="AA70" s="62">
        <v>0.99286810000000003</v>
      </c>
      <c r="AB70" s="62">
        <v>1.7021034000000001E-2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4"/>
      <c r="AM70" s="86">
        <f t="shared" si="4"/>
        <v>2.9038089999999954</v>
      </c>
      <c r="AN70" s="121">
        <f t="shared" si="5"/>
        <v>1.580449999999999</v>
      </c>
      <c r="AO70" s="121">
        <f t="shared" si="6"/>
        <v>2.731299999999548E-4</v>
      </c>
      <c r="AP70" s="121">
        <f t="shared" si="7"/>
        <v>4.1489999999999583E-4</v>
      </c>
      <c r="AQ70" s="87">
        <f t="shared" si="8"/>
        <v>-8.1201160000000001E-3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36</v>
      </c>
      <c r="D71" s="186"/>
      <c r="E71" s="56"/>
      <c r="F71" s="187">
        <v>38.623103</v>
      </c>
      <c r="G71" s="187">
        <v>43.421472999999999</v>
      </c>
      <c r="H71" s="187">
        <v>0.99389238999999996</v>
      </c>
      <c r="I71" s="62">
        <v>0.99609789000000004</v>
      </c>
      <c r="J71" s="62">
        <v>1.5029035499999999E-2</v>
      </c>
      <c r="K71" s="188"/>
      <c r="L71" s="258"/>
      <c r="M71" s="258"/>
      <c r="N71" s="56"/>
      <c r="O71" s="28"/>
      <c r="P71" s="56"/>
      <c r="Q71" s="28"/>
      <c r="R71" s="132"/>
      <c r="S71" s="213"/>
      <c r="T71" s="294"/>
      <c r="U71" s="27" t="s">
        <v>36</v>
      </c>
      <c r="V71" s="186"/>
      <c r="W71" s="56"/>
      <c r="X71" s="187">
        <v>43.816234000000001</v>
      </c>
      <c r="Y71" s="187">
        <v>46.720384000000003</v>
      </c>
      <c r="Z71" s="187">
        <v>0.99427962000000003</v>
      </c>
      <c r="AA71" s="62">
        <v>0.99670199999999998</v>
      </c>
      <c r="AB71" s="62">
        <v>7.0423945000000002E-3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4"/>
      <c r="AM71" s="86">
        <f t="shared" si="4"/>
        <v>5.1931310000000011</v>
      </c>
      <c r="AN71" s="121">
        <f t="shared" si="5"/>
        <v>3.2989110000000039</v>
      </c>
      <c r="AO71" s="121">
        <f t="shared" si="6"/>
        <v>3.8723000000007168E-4</v>
      </c>
      <c r="AP71" s="121">
        <f t="shared" si="7"/>
        <v>6.0410999999993553E-4</v>
      </c>
      <c r="AQ71" s="87">
        <f t="shared" si="8"/>
        <v>-7.9866409999999992E-3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94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4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78</v>
      </c>
      <c r="C73" s="25" t="s">
        <v>32</v>
      </c>
      <c r="D73" s="39"/>
      <c r="E73" s="55"/>
      <c r="F73" s="96">
        <v>31.873574999999999</v>
      </c>
      <c r="G73" s="96">
        <v>35.060625000000002</v>
      </c>
      <c r="H73" s="96">
        <v>0.96927213000000001</v>
      </c>
      <c r="I73" s="60">
        <v>0.97578553000000001</v>
      </c>
      <c r="J73" s="60">
        <v>5.7861414E-2</v>
      </c>
      <c r="K73" s="61"/>
      <c r="L73" s="257"/>
      <c r="M73" s="257"/>
      <c r="N73" s="55"/>
      <c r="O73" s="26"/>
      <c r="P73" s="55"/>
      <c r="Q73" s="26"/>
      <c r="R73" s="131"/>
      <c r="S73" s="213"/>
      <c r="T73" s="296" t="s">
        <v>78</v>
      </c>
      <c r="U73" s="25" t="s">
        <v>32</v>
      </c>
      <c r="V73" s="39"/>
      <c r="W73" s="55"/>
      <c r="X73" s="96">
        <v>31.215685000000001</v>
      </c>
      <c r="Y73" s="96">
        <v>35.530892999999999</v>
      </c>
      <c r="Z73" s="96">
        <v>0.96937048000000003</v>
      </c>
      <c r="AA73" s="60">
        <v>0.97602984000000004</v>
      </c>
      <c r="AB73" s="60">
        <v>5.5702910000000001E-2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6" t="s">
        <v>78</v>
      </c>
      <c r="AM73" s="119">
        <f t="shared" si="4"/>
        <v>-0.65788999999999831</v>
      </c>
      <c r="AN73" s="95">
        <f t="shared" si="5"/>
        <v>0.47026799999999724</v>
      </c>
      <c r="AO73" s="95">
        <f t="shared" si="6"/>
        <v>9.8350000000024806E-5</v>
      </c>
      <c r="AP73" s="95">
        <f t="shared" si="7"/>
        <v>2.4431000000002534E-4</v>
      </c>
      <c r="AQ73" s="120">
        <f t="shared" si="8"/>
        <v>-2.1585039999999986E-3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33</v>
      </c>
      <c r="D74" s="186"/>
      <c r="E74" s="56"/>
      <c r="F74" s="187">
        <v>34.727798</v>
      </c>
      <c r="G74" s="187">
        <v>38.314132000000001</v>
      </c>
      <c r="H74" s="187">
        <v>0.98131157999999996</v>
      </c>
      <c r="I74" s="62">
        <v>0.98591408999999997</v>
      </c>
      <c r="J74" s="62">
        <v>3.9271029999999998E-2</v>
      </c>
      <c r="K74" s="188"/>
      <c r="L74" s="258"/>
      <c r="M74" s="258"/>
      <c r="N74" s="56"/>
      <c r="O74" s="28"/>
      <c r="P74" s="56"/>
      <c r="Q74" s="28"/>
      <c r="R74" s="132"/>
      <c r="S74" s="213"/>
      <c r="T74" s="294"/>
      <c r="U74" s="27" t="s">
        <v>33</v>
      </c>
      <c r="V74" s="186"/>
      <c r="W74" s="56"/>
      <c r="X74" s="187">
        <v>34.975172000000001</v>
      </c>
      <c r="Y74" s="187">
        <v>38.664619000000002</v>
      </c>
      <c r="Z74" s="187">
        <v>0.98153345000000003</v>
      </c>
      <c r="AA74" s="62">
        <v>0.98653972999999995</v>
      </c>
      <c r="AB74" s="62">
        <v>3.7571670000000001E-2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4"/>
      <c r="AM74" s="86">
        <f t="shared" si="4"/>
        <v>0.24737400000000065</v>
      </c>
      <c r="AN74" s="121">
        <f t="shared" si="5"/>
        <v>0.3504870000000011</v>
      </c>
      <c r="AO74" s="121">
        <f t="shared" si="6"/>
        <v>2.218700000000684E-4</v>
      </c>
      <c r="AP74" s="121">
        <f t="shared" si="7"/>
        <v>6.2563999999998288E-4</v>
      </c>
      <c r="AQ74" s="87">
        <f t="shared" si="8"/>
        <v>-1.699359999999997E-3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34</v>
      </c>
      <c r="D75" s="186"/>
      <c r="E75" s="56"/>
      <c r="F75" s="187">
        <v>37.985798000000003</v>
      </c>
      <c r="G75" s="187">
        <v>41.975071</v>
      </c>
      <c r="H75" s="187">
        <v>0.99022690000000002</v>
      </c>
      <c r="I75" s="62">
        <v>0.99314124000000004</v>
      </c>
      <c r="J75" s="62">
        <v>1.9663391999999998E-2</v>
      </c>
      <c r="K75" s="188"/>
      <c r="L75" s="258"/>
      <c r="M75" s="258"/>
      <c r="N75" s="56"/>
      <c r="O75" s="28"/>
      <c r="P75" s="56"/>
      <c r="Q75" s="28"/>
      <c r="R75" s="132"/>
      <c r="S75" s="213"/>
      <c r="T75" s="294"/>
      <c r="U75" s="27" t="s">
        <v>34</v>
      </c>
      <c r="V75" s="186"/>
      <c r="W75" s="56"/>
      <c r="X75" s="187">
        <v>39.430453</v>
      </c>
      <c r="Y75" s="187">
        <v>42.936503999999999</v>
      </c>
      <c r="Z75" s="187">
        <v>0.99049186</v>
      </c>
      <c r="AA75" s="62">
        <v>0.99366156000000005</v>
      </c>
      <c r="AB75" s="62">
        <v>1.6751867E-2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4"/>
      <c r="AM75" s="86">
        <f t="shared" si="4"/>
        <v>1.4446549999999974</v>
      </c>
      <c r="AN75" s="121">
        <f t="shared" si="5"/>
        <v>0.96143299999999954</v>
      </c>
      <c r="AO75" s="121">
        <f t="shared" si="6"/>
        <v>2.6495999999998077E-4</v>
      </c>
      <c r="AP75" s="121">
        <f t="shared" si="7"/>
        <v>5.2032000000001855E-4</v>
      </c>
      <c r="AQ75" s="87">
        <f t="shared" si="8"/>
        <v>-2.9115249999999981E-3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36</v>
      </c>
      <c r="D76" s="186"/>
      <c r="E76" s="56"/>
      <c r="F76" s="187">
        <v>39.487130000000001</v>
      </c>
      <c r="G76" s="187">
        <v>44.007078</v>
      </c>
      <c r="H76" s="187">
        <v>0.99398562000000001</v>
      </c>
      <c r="I76" s="62">
        <v>0.99617977999999996</v>
      </c>
      <c r="J76" s="62">
        <v>1.3585445E-2</v>
      </c>
      <c r="K76" s="188"/>
      <c r="L76" s="258"/>
      <c r="M76" s="258"/>
      <c r="N76" s="56"/>
      <c r="O76" s="28"/>
      <c r="P76" s="56"/>
      <c r="Q76" s="28"/>
      <c r="R76" s="132"/>
      <c r="S76" s="213"/>
      <c r="T76" s="294"/>
      <c r="U76" s="27" t="s">
        <v>36</v>
      </c>
      <c r="V76" s="186"/>
      <c r="W76" s="56"/>
      <c r="X76" s="187">
        <v>43.885553000000002</v>
      </c>
      <c r="Y76" s="187">
        <v>46.833824</v>
      </c>
      <c r="Z76" s="187">
        <v>0.99436161999999995</v>
      </c>
      <c r="AA76" s="62">
        <v>0.99675824999999996</v>
      </c>
      <c r="AB76" s="62">
        <v>6.8782223000000003E-3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4"/>
      <c r="AM76" s="86">
        <f t="shared" si="4"/>
        <v>4.3984230000000011</v>
      </c>
      <c r="AN76" s="121">
        <f t="shared" si="5"/>
        <v>2.826746</v>
      </c>
      <c r="AO76" s="121">
        <f t="shared" si="6"/>
        <v>3.7599999999993194E-4</v>
      </c>
      <c r="AP76" s="121">
        <f t="shared" si="7"/>
        <v>5.784699999999976E-4</v>
      </c>
      <c r="AQ76" s="87">
        <f t="shared" si="8"/>
        <v>-6.7072226999999995E-3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94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4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79</v>
      </c>
      <c r="C78" s="25" t="s">
        <v>32</v>
      </c>
      <c r="D78" s="39"/>
      <c r="E78" s="55"/>
      <c r="F78" s="96">
        <v>31.419723999999999</v>
      </c>
      <c r="G78" s="96">
        <v>34.682445999999999</v>
      </c>
      <c r="H78" s="96">
        <v>0.96940786999999995</v>
      </c>
      <c r="I78" s="60">
        <v>0.97500865999999997</v>
      </c>
      <c r="J78" s="60">
        <v>5.9105699999999997E-2</v>
      </c>
      <c r="K78" s="61"/>
      <c r="L78" s="257"/>
      <c r="M78" s="257"/>
      <c r="N78" s="55"/>
      <c r="O78" s="26"/>
      <c r="P78" s="55"/>
      <c r="Q78" s="26"/>
      <c r="R78" s="131"/>
      <c r="S78" s="213"/>
      <c r="T78" s="296" t="s">
        <v>79</v>
      </c>
      <c r="U78" s="25" t="s">
        <v>32</v>
      </c>
      <c r="V78" s="39"/>
      <c r="W78" s="55"/>
      <c r="X78" s="96">
        <v>31.447039</v>
      </c>
      <c r="Y78" s="96">
        <v>35.286932999999998</v>
      </c>
      <c r="Z78" s="96">
        <v>0.96958095</v>
      </c>
      <c r="AA78" s="60">
        <v>0.97535715999999995</v>
      </c>
      <c r="AB78" s="60">
        <v>5.3802259999999998E-2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6" t="s">
        <v>79</v>
      </c>
      <c r="AM78" s="119">
        <f t="shared" si="4"/>
        <v>2.7315000000001532E-2</v>
      </c>
      <c r="AN78" s="95">
        <f t="shared" si="5"/>
        <v>0.60448699999999889</v>
      </c>
      <c r="AO78" s="95">
        <f t="shared" si="6"/>
        <v>1.7308000000004764E-4</v>
      </c>
      <c r="AP78" s="95">
        <f t="shared" si="7"/>
        <v>3.4849999999997383E-4</v>
      </c>
      <c r="AQ78" s="120">
        <f t="shared" si="8"/>
        <v>-5.3034399999999995E-3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33</v>
      </c>
      <c r="D79" s="186"/>
      <c r="E79" s="56"/>
      <c r="F79" s="187">
        <v>33.911895999999999</v>
      </c>
      <c r="G79" s="187">
        <v>37.754103000000001</v>
      </c>
      <c r="H79" s="187">
        <v>0.98101771000000004</v>
      </c>
      <c r="I79" s="62">
        <v>0.98591211999999995</v>
      </c>
      <c r="J79" s="62">
        <v>4.0575154000000002E-2</v>
      </c>
      <c r="K79" s="188"/>
      <c r="L79" s="258"/>
      <c r="M79" s="258"/>
      <c r="N79" s="56"/>
      <c r="O79" s="28"/>
      <c r="P79" s="56"/>
      <c r="Q79" s="28"/>
      <c r="R79" s="132"/>
      <c r="S79" s="213"/>
      <c r="T79" s="294"/>
      <c r="U79" s="27" t="s">
        <v>33</v>
      </c>
      <c r="V79" s="186"/>
      <c r="W79" s="56"/>
      <c r="X79" s="187">
        <v>35.146683000000003</v>
      </c>
      <c r="Y79" s="187">
        <v>38.744163999999998</v>
      </c>
      <c r="Z79" s="187">
        <v>0.98122946</v>
      </c>
      <c r="AA79" s="62">
        <v>0.98649803999999996</v>
      </c>
      <c r="AB79" s="62">
        <v>3.4935229999999998E-2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4"/>
      <c r="AM79" s="86">
        <f t="shared" si="4"/>
        <v>1.2347870000000043</v>
      </c>
      <c r="AN79" s="121">
        <f t="shared" si="5"/>
        <v>0.99006099999999719</v>
      </c>
      <c r="AO79" s="121">
        <f t="shared" si="6"/>
        <v>2.1174999999995503E-4</v>
      </c>
      <c r="AP79" s="121">
        <f t="shared" si="7"/>
        <v>5.8592000000001754E-4</v>
      </c>
      <c r="AQ79" s="87">
        <f t="shared" si="8"/>
        <v>-5.6399240000000045E-3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34</v>
      </c>
      <c r="D80" s="186"/>
      <c r="E80" s="56"/>
      <c r="F80" s="187">
        <v>36.678038000000001</v>
      </c>
      <c r="G80" s="187">
        <v>40.950789999999998</v>
      </c>
      <c r="H80" s="187">
        <v>0.98989483</v>
      </c>
      <c r="I80" s="62">
        <v>0.99318565000000003</v>
      </c>
      <c r="J80" s="62">
        <v>2.250222E-2</v>
      </c>
      <c r="K80" s="188"/>
      <c r="L80" s="258"/>
      <c r="M80" s="258"/>
      <c r="N80" s="56"/>
      <c r="O80" s="28"/>
      <c r="P80" s="56"/>
      <c r="Q80" s="28"/>
      <c r="R80" s="132"/>
      <c r="S80" s="213"/>
      <c r="T80" s="294"/>
      <c r="U80" s="27" t="s">
        <v>34</v>
      </c>
      <c r="V80" s="186"/>
      <c r="W80" s="56"/>
      <c r="X80" s="187">
        <v>39.430948999999998</v>
      </c>
      <c r="Y80" s="187">
        <v>42.876005999999997</v>
      </c>
      <c r="Z80" s="187">
        <v>0.99018706999999995</v>
      </c>
      <c r="AA80" s="62">
        <v>0.99349394000000002</v>
      </c>
      <c r="AB80" s="62">
        <v>1.6480086000000001E-2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4"/>
      <c r="AM80" s="86">
        <f t="shared" si="4"/>
        <v>2.7529109999999974</v>
      </c>
      <c r="AN80" s="121">
        <f t="shared" si="5"/>
        <v>1.9252159999999989</v>
      </c>
      <c r="AO80" s="121">
        <f t="shared" si="6"/>
        <v>2.9223999999994366E-4</v>
      </c>
      <c r="AP80" s="121">
        <f t="shared" si="7"/>
        <v>3.0828999999998885E-4</v>
      </c>
      <c r="AQ80" s="87">
        <f t="shared" si="8"/>
        <v>-6.0221339999999984E-3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36</v>
      </c>
      <c r="D81" s="186"/>
      <c r="E81" s="56"/>
      <c r="F81" s="187">
        <v>38.949638999999998</v>
      </c>
      <c r="G81" s="187">
        <v>43.674332</v>
      </c>
      <c r="H81" s="187">
        <v>0.99378032999999999</v>
      </c>
      <c r="I81" s="62">
        <v>0.99612650000000003</v>
      </c>
      <c r="J81" s="62">
        <v>1.4699283E-2</v>
      </c>
      <c r="K81" s="188"/>
      <c r="L81" s="258"/>
      <c r="M81" s="258"/>
      <c r="N81" s="56"/>
      <c r="O81" s="28"/>
      <c r="P81" s="56"/>
      <c r="Q81" s="28"/>
      <c r="R81" s="132"/>
      <c r="S81" s="213"/>
      <c r="T81" s="294"/>
      <c r="U81" s="27" t="s">
        <v>36</v>
      </c>
      <c r="V81" s="186"/>
      <c r="W81" s="56"/>
      <c r="X81" s="187">
        <v>43.432138999999999</v>
      </c>
      <c r="Y81" s="187">
        <v>46.481572999999997</v>
      </c>
      <c r="Z81" s="187">
        <v>0.99413472000000003</v>
      </c>
      <c r="AA81" s="62">
        <v>0.99669631999999997</v>
      </c>
      <c r="AB81" s="62">
        <v>7.3620810000000004E-3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4"/>
      <c r="AM81" s="86">
        <f t="shared" si="4"/>
        <v>4.4825000000000017</v>
      </c>
      <c r="AN81" s="121">
        <f t="shared" si="5"/>
        <v>2.8072409999999977</v>
      </c>
      <c r="AO81" s="121">
        <f t="shared" si="6"/>
        <v>3.5439000000003773E-4</v>
      </c>
      <c r="AP81" s="121">
        <f t="shared" si="7"/>
        <v>5.6981999999994315E-4</v>
      </c>
      <c r="AQ81" s="87">
        <f t="shared" si="8"/>
        <v>-7.3372020000000001E-3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94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4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80</v>
      </c>
      <c r="C83" s="25" t="s">
        <v>32</v>
      </c>
      <c r="D83" s="39"/>
      <c r="E83" s="55"/>
      <c r="F83" s="96">
        <v>31.541339000000001</v>
      </c>
      <c r="G83" s="96">
        <v>34.442867</v>
      </c>
      <c r="H83" s="96">
        <v>0.96926685999999995</v>
      </c>
      <c r="I83" s="60">
        <v>0.97565226999999999</v>
      </c>
      <c r="J83" s="60">
        <v>5.9649889999999997E-2</v>
      </c>
      <c r="K83" s="61"/>
      <c r="L83" s="257"/>
      <c r="M83" s="257"/>
      <c r="N83" s="55"/>
      <c r="O83" s="26"/>
      <c r="P83" s="55"/>
      <c r="Q83" s="26"/>
      <c r="R83" s="131"/>
      <c r="S83" s="213"/>
      <c r="T83" s="293" t="s">
        <v>80</v>
      </c>
      <c r="U83" s="25" t="s">
        <v>32</v>
      </c>
      <c r="V83" s="39"/>
      <c r="W83" s="55"/>
      <c r="X83" s="96">
        <v>31.467271</v>
      </c>
      <c r="Y83" s="96">
        <v>35.112118000000002</v>
      </c>
      <c r="Z83" s="96">
        <v>0.96930965999999996</v>
      </c>
      <c r="AA83" s="60">
        <v>0.97576870000000004</v>
      </c>
      <c r="AB83" s="60">
        <v>5.4637476999999997E-2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3" t="s">
        <v>80</v>
      </c>
      <c r="AM83" s="119">
        <f t="shared" si="4"/>
        <v>-7.4068000000000467E-2</v>
      </c>
      <c r="AN83" s="95">
        <f t="shared" si="5"/>
        <v>0.6692510000000027</v>
      </c>
      <c r="AO83" s="95">
        <f t="shared" si="6"/>
        <v>4.2800000000009497E-5</v>
      </c>
      <c r="AP83" s="95">
        <f t="shared" si="7"/>
        <v>1.1643000000005621E-4</v>
      </c>
      <c r="AQ83" s="120">
        <f t="shared" si="8"/>
        <v>-5.0124130000000003E-3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33</v>
      </c>
      <c r="D84" s="186"/>
      <c r="E84" s="56"/>
      <c r="F84" s="187">
        <v>34.221224999999997</v>
      </c>
      <c r="G84" s="187">
        <v>37.776105999999999</v>
      </c>
      <c r="H84" s="187">
        <v>0.98092106000000001</v>
      </c>
      <c r="I84" s="62">
        <v>0.98601516</v>
      </c>
      <c r="J84" s="62">
        <v>4.0242154000000002E-2</v>
      </c>
      <c r="K84" s="188"/>
      <c r="L84" s="258"/>
      <c r="M84" s="258"/>
      <c r="N84" s="56"/>
      <c r="O84" s="28"/>
      <c r="P84" s="56"/>
      <c r="Q84" s="28"/>
      <c r="R84" s="132"/>
      <c r="S84" s="213"/>
      <c r="T84" s="294"/>
      <c r="U84" s="27" t="s">
        <v>33</v>
      </c>
      <c r="V84" s="186"/>
      <c r="W84" s="56"/>
      <c r="X84" s="187">
        <v>35.379953999999998</v>
      </c>
      <c r="Y84" s="187">
        <v>38.805698999999997</v>
      </c>
      <c r="Z84" s="187">
        <v>0.98117283</v>
      </c>
      <c r="AA84" s="62">
        <v>0.98673858999999997</v>
      </c>
      <c r="AB84" s="62">
        <v>3.4368969999999999E-2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4"/>
      <c r="AM84" s="86">
        <f t="shared" si="4"/>
        <v>1.158729000000001</v>
      </c>
      <c r="AN84" s="121">
        <f t="shared" si="5"/>
        <v>1.0295929999999984</v>
      </c>
      <c r="AO84" s="121">
        <f t="shared" si="6"/>
        <v>2.5176999999998451E-4</v>
      </c>
      <c r="AP84" s="121">
        <f t="shared" si="7"/>
        <v>7.2342999999996938E-4</v>
      </c>
      <c r="AQ84" s="87">
        <f t="shared" si="8"/>
        <v>-5.8731840000000035E-3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34</v>
      </c>
      <c r="D85" s="186"/>
      <c r="E85" s="56"/>
      <c r="F85" s="187">
        <v>37.183152</v>
      </c>
      <c r="G85" s="187">
        <v>41.496212</v>
      </c>
      <c r="H85" s="187">
        <v>0.98984755999999996</v>
      </c>
      <c r="I85" s="62">
        <v>0.99307630999999996</v>
      </c>
      <c r="J85" s="62">
        <v>2.1646479999999999E-2</v>
      </c>
      <c r="K85" s="188"/>
      <c r="L85" s="258"/>
      <c r="M85" s="258"/>
      <c r="N85" s="56"/>
      <c r="O85" s="28"/>
      <c r="P85" s="56"/>
      <c r="Q85" s="28"/>
      <c r="R85" s="132"/>
      <c r="S85" s="213"/>
      <c r="T85" s="294"/>
      <c r="U85" s="27" t="s">
        <v>34</v>
      </c>
      <c r="V85" s="186"/>
      <c r="W85" s="56"/>
      <c r="X85" s="187">
        <v>39.560358999999998</v>
      </c>
      <c r="Y85" s="187">
        <v>42.842056999999997</v>
      </c>
      <c r="Z85" s="187">
        <v>0.99005080000000001</v>
      </c>
      <c r="AA85" s="62">
        <v>0.99344471999999995</v>
      </c>
      <c r="AB85" s="62">
        <v>1.6488444000000001E-2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4"/>
      <c r="AM85" s="86">
        <f t="shared" si="4"/>
        <v>2.3772069999999985</v>
      </c>
      <c r="AN85" s="121">
        <f t="shared" si="5"/>
        <v>1.3458449999999971</v>
      </c>
      <c r="AO85" s="121">
        <f t="shared" si="6"/>
        <v>2.0324000000004894E-4</v>
      </c>
      <c r="AP85" s="121">
        <f t="shared" si="7"/>
        <v>3.6840999999998569E-4</v>
      </c>
      <c r="AQ85" s="87">
        <f t="shared" si="8"/>
        <v>-5.1580359999999978E-3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36</v>
      </c>
      <c r="D86" s="186"/>
      <c r="E86" s="56"/>
      <c r="F86" s="187">
        <v>39.279578999999998</v>
      </c>
      <c r="G86" s="187">
        <v>43.854771</v>
      </c>
      <c r="H86" s="187">
        <v>0.99370665999999996</v>
      </c>
      <c r="I86" s="62">
        <v>0.99587210999999998</v>
      </c>
      <c r="J86" s="62">
        <v>1.2787015000000001E-2</v>
      </c>
      <c r="K86" s="188"/>
      <c r="L86" s="258"/>
      <c r="M86" s="258"/>
      <c r="N86" s="56"/>
      <c r="O86" s="28"/>
      <c r="P86" s="56"/>
      <c r="Q86" s="28"/>
      <c r="R86" s="132"/>
      <c r="S86" s="213"/>
      <c r="T86" s="294"/>
      <c r="U86" s="27" t="s">
        <v>36</v>
      </c>
      <c r="V86" s="186"/>
      <c r="W86" s="56"/>
      <c r="X86" s="187">
        <v>43.202804</v>
      </c>
      <c r="Y86" s="187">
        <v>46.253200999999997</v>
      </c>
      <c r="Z86" s="187">
        <v>0.99399614999999997</v>
      </c>
      <c r="AA86" s="62">
        <v>0.99661177999999995</v>
      </c>
      <c r="AB86" s="62">
        <v>7.5189597000000002E-3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4"/>
      <c r="AM86" s="86">
        <f t="shared" si="4"/>
        <v>3.9232250000000022</v>
      </c>
      <c r="AN86" s="121">
        <f t="shared" si="5"/>
        <v>2.3984299999999976</v>
      </c>
      <c r="AO86" s="121">
        <f t="shared" si="6"/>
        <v>2.8949000000000336E-4</v>
      </c>
      <c r="AP86" s="121">
        <f t="shared" si="7"/>
        <v>7.3966999999997007E-4</v>
      </c>
      <c r="AQ86" s="87">
        <f t="shared" si="8"/>
        <v>-5.2680553000000003E-3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95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5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81</v>
      </c>
      <c r="C88" s="25" t="s">
        <v>32</v>
      </c>
      <c r="D88" s="39"/>
      <c r="E88" s="55"/>
      <c r="F88" s="96">
        <v>32.105583000000003</v>
      </c>
      <c r="G88" s="96">
        <v>35.213870999999997</v>
      </c>
      <c r="H88" s="96">
        <v>0.96976143000000004</v>
      </c>
      <c r="I88" s="60">
        <v>0.97681010999999995</v>
      </c>
      <c r="J88" s="60">
        <v>5.7078324E-2</v>
      </c>
      <c r="K88" s="61"/>
      <c r="L88" s="257"/>
      <c r="M88" s="257"/>
      <c r="N88" s="55"/>
      <c r="O88" s="26"/>
      <c r="P88" s="55"/>
      <c r="Q88" s="26"/>
      <c r="R88" s="131"/>
      <c r="S88" s="213"/>
      <c r="T88" s="293" t="s">
        <v>81</v>
      </c>
      <c r="U88" s="25" t="s">
        <v>32</v>
      </c>
      <c r="V88" s="39"/>
      <c r="W88" s="55"/>
      <c r="X88" s="96">
        <v>31.842666000000001</v>
      </c>
      <c r="Y88" s="96">
        <v>35.787936999999999</v>
      </c>
      <c r="Z88" s="96">
        <v>0.96962853999999998</v>
      </c>
      <c r="AA88" s="60">
        <v>0.97645828999999995</v>
      </c>
      <c r="AB88" s="60">
        <v>5.4693489999999997E-2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3" t="s">
        <v>81</v>
      </c>
      <c r="AM88" s="119">
        <f t="shared" si="4"/>
        <v>-0.26291700000000162</v>
      </c>
      <c r="AN88" s="95">
        <f t="shared" si="5"/>
        <v>0.57406600000000196</v>
      </c>
      <c r="AO88" s="95">
        <f t="shared" si="6"/>
        <v>-1.3289000000005213E-4</v>
      </c>
      <c r="AP88" s="95">
        <f t="shared" si="7"/>
        <v>-3.5182000000000269E-4</v>
      </c>
      <c r="AQ88" s="120">
        <f t="shared" si="8"/>
        <v>-2.3848340000000023E-3</v>
      </c>
      <c r="AR88" s="37"/>
      <c r="AS88" s="233"/>
      <c r="AT88" s="37"/>
    </row>
    <row r="89" spans="2:52" ht="13.5" customHeight="1" x14ac:dyDescent="0.15">
      <c r="B89" s="294"/>
      <c r="C89" s="27" t="s">
        <v>33</v>
      </c>
      <c r="D89" s="186"/>
      <c r="E89" s="56"/>
      <c r="F89" s="187">
        <v>34.872824000000001</v>
      </c>
      <c r="G89" s="187">
        <v>38.458309</v>
      </c>
      <c r="H89" s="187">
        <v>0.98122536000000005</v>
      </c>
      <c r="I89" s="62">
        <v>0.98646513999999996</v>
      </c>
      <c r="J89" s="62">
        <v>3.8109129999999998E-2</v>
      </c>
      <c r="K89" s="188"/>
      <c r="L89" s="258"/>
      <c r="M89" s="258"/>
      <c r="N89" s="56"/>
      <c r="O89" s="28"/>
      <c r="P89" s="56"/>
      <c r="Q89" s="28"/>
      <c r="R89" s="132"/>
      <c r="S89" s="213"/>
      <c r="T89" s="294"/>
      <c r="U89" s="27" t="s">
        <v>33</v>
      </c>
      <c r="V89" s="186"/>
      <c r="W89" s="56"/>
      <c r="X89" s="187">
        <v>35.825876000000001</v>
      </c>
      <c r="Y89" s="187">
        <v>39.341648999999997</v>
      </c>
      <c r="Z89" s="187">
        <v>0.98144235000000002</v>
      </c>
      <c r="AA89" s="62">
        <v>0.98696989000000002</v>
      </c>
      <c r="AB89" s="62">
        <v>3.4975923999999999E-2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4"/>
      <c r="AM89" s="86">
        <f t="shared" si="4"/>
        <v>0.95305199999999957</v>
      </c>
      <c r="AN89" s="121">
        <f t="shared" si="5"/>
        <v>0.88333999999999691</v>
      </c>
      <c r="AO89" s="121">
        <f t="shared" si="6"/>
        <v>2.1698999999997248E-4</v>
      </c>
      <c r="AP89" s="121">
        <f t="shared" si="7"/>
        <v>5.0475000000005377E-4</v>
      </c>
      <c r="AQ89" s="87">
        <f t="shared" si="8"/>
        <v>-3.1332059999999995E-3</v>
      </c>
      <c r="AR89" s="37"/>
      <c r="AS89" s="233"/>
      <c r="AT89" s="37"/>
    </row>
    <row r="90" spans="2:52" ht="13.5" customHeight="1" x14ac:dyDescent="0.15">
      <c r="B90" s="294"/>
      <c r="C90" s="27" t="s">
        <v>34</v>
      </c>
      <c r="D90" s="186"/>
      <c r="E90" s="56"/>
      <c r="F90" s="187">
        <v>38.120409000000002</v>
      </c>
      <c r="G90" s="187">
        <v>42.221496000000002</v>
      </c>
      <c r="H90" s="187">
        <v>0.99000823999999998</v>
      </c>
      <c r="I90" s="62">
        <v>0.99322686999999998</v>
      </c>
      <c r="J90" s="62">
        <v>1.9632941000000001E-2</v>
      </c>
      <c r="K90" s="188"/>
      <c r="L90" s="258"/>
      <c r="M90" s="258"/>
      <c r="N90" s="56"/>
      <c r="O90" s="28"/>
      <c r="P90" s="56"/>
      <c r="Q90" s="28"/>
      <c r="R90" s="132"/>
      <c r="S90" s="213"/>
      <c r="T90" s="294"/>
      <c r="U90" s="27" t="s">
        <v>34</v>
      </c>
      <c r="V90" s="186"/>
      <c r="W90" s="56"/>
      <c r="X90" s="187">
        <v>39.954287000000001</v>
      </c>
      <c r="Y90" s="187">
        <v>43.323230000000002</v>
      </c>
      <c r="Z90" s="187">
        <v>0.99020743</v>
      </c>
      <c r="AA90" s="62">
        <v>0.9936779</v>
      </c>
      <c r="AB90" s="62">
        <v>1.6599335E-2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4"/>
      <c r="AM90" s="86">
        <f t="shared" si="4"/>
        <v>1.8338779999999986</v>
      </c>
      <c r="AN90" s="121">
        <f t="shared" si="5"/>
        <v>1.1017340000000004</v>
      </c>
      <c r="AO90" s="121">
        <f t="shared" si="6"/>
        <v>1.9919000000001574E-4</v>
      </c>
      <c r="AP90" s="121">
        <f t="shared" si="7"/>
        <v>4.5103000000001892E-4</v>
      </c>
      <c r="AQ90" s="87">
        <f t="shared" si="8"/>
        <v>-3.0336060000000012E-3</v>
      </c>
      <c r="AR90" s="37"/>
      <c r="AS90" s="233"/>
      <c r="AT90" s="37"/>
    </row>
    <row r="91" spans="2:52" ht="13.5" customHeight="1" x14ac:dyDescent="0.15">
      <c r="B91" s="294"/>
      <c r="C91" s="27" t="s">
        <v>36</v>
      </c>
      <c r="D91" s="186"/>
      <c r="E91" s="56"/>
      <c r="F91" s="187">
        <v>39.786042000000002</v>
      </c>
      <c r="G91" s="187">
        <v>44.450481000000003</v>
      </c>
      <c r="H91" s="187">
        <v>0.99394757</v>
      </c>
      <c r="I91" s="62">
        <v>0.99603401999999996</v>
      </c>
      <c r="J91" s="62">
        <v>1.2380430499999999E-2</v>
      </c>
      <c r="K91" s="188"/>
      <c r="L91" s="258"/>
      <c r="M91" s="258"/>
      <c r="N91" s="56"/>
      <c r="O91" s="28"/>
      <c r="P91" s="56"/>
      <c r="Q91" s="28"/>
      <c r="R91" s="132"/>
      <c r="S91" s="213"/>
      <c r="T91" s="294"/>
      <c r="U91" s="27" t="s">
        <v>36</v>
      </c>
      <c r="V91" s="186"/>
      <c r="W91" s="56"/>
      <c r="X91" s="187">
        <v>43.553265000000003</v>
      </c>
      <c r="Y91" s="187">
        <v>46.616019000000001</v>
      </c>
      <c r="Z91" s="187">
        <v>0.99418591000000001</v>
      </c>
      <c r="AA91" s="62">
        <v>0.99673197000000002</v>
      </c>
      <c r="AB91" s="62">
        <v>7.3778849999999998E-3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4"/>
      <c r="AM91" s="86">
        <f t="shared" si="4"/>
        <v>3.7672230000000013</v>
      </c>
      <c r="AN91" s="121">
        <f t="shared" si="5"/>
        <v>2.165537999999998</v>
      </c>
      <c r="AO91" s="121">
        <f t="shared" si="6"/>
        <v>2.3834000000000355E-4</v>
      </c>
      <c r="AP91" s="121">
        <f t="shared" si="7"/>
        <v>6.9795000000005825E-4</v>
      </c>
      <c r="AQ91" s="87">
        <f t="shared" si="8"/>
        <v>-5.0025454999999995E-3</v>
      </c>
      <c r="AR91" s="37"/>
      <c r="AS91" s="233"/>
      <c r="AT91" s="37"/>
    </row>
    <row r="92" spans="2:52" ht="13.5" customHeight="1" thickBot="1" x14ac:dyDescent="0.2">
      <c r="B92" s="295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95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5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93" t="s">
        <v>82</v>
      </c>
      <c r="C93" s="25" t="s">
        <v>32</v>
      </c>
      <c r="D93" s="39"/>
      <c r="E93" s="55"/>
      <c r="F93" s="96">
        <v>32.018259</v>
      </c>
      <c r="G93" s="96">
        <v>35.420046999999997</v>
      </c>
      <c r="H93" s="96">
        <v>0.96943126999999996</v>
      </c>
      <c r="I93" s="60">
        <v>0.97700113</v>
      </c>
      <c r="J93" s="60">
        <v>5.9556934999999998E-2</v>
      </c>
      <c r="K93" s="61"/>
      <c r="L93" s="257"/>
      <c r="M93" s="257"/>
      <c r="N93" s="55"/>
      <c r="O93" s="26"/>
      <c r="P93" s="55"/>
      <c r="Q93" s="26"/>
      <c r="R93" s="131"/>
      <c r="S93" s="213"/>
      <c r="T93" s="293" t="s">
        <v>82</v>
      </c>
      <c r="U93" s="25" t="s">
        <v>32</v>
      </c>
      <c r="V93" s="39"/>
      <c r="W93" s="55"/>
      <c r="X93" s="96">
        <v>32.289681999999999</v>
      </c>
      <c r="Y93" s="96">
        <v>35.855668999999999</v>
      </c>
      <c r="Z93" s="96">
        <v>0.96929120999999996</v>
      </c>
      <c r="AA93" s="60">
        <v>0.97697699000000005</v>
      </c>
      <c r="AB93" s="60">
        <v>5.6837029999999997E-2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3" t="s">
        <v>82</v>
      </c>
      <c r="AM93" s="119">
        <f t="shared" si="4"/>
        <v>0.27142299999999864</v>
      </c>
      <c r="AN93" s="95">
        <f t="shared" si="5"/>
        <v>0.43562200000000217</v>
      </c>
      <c r="AO93" s="95">
        <f t="shared" si="6"/>
        <v>-1.4005999999999741E-4</v>
      </c>
      <c r="AP93" s="95">
        <f t="shared" si="7"/>
        <v>-2.4139999999950312E-5</v>
      </c>
      <c r="AQ93" s="120">
        <f t="shared" si="8"/>
        <v>-2.7199050000000016E-3</v>
      </c>
      <c r="AR93" s="37"/>
      <c r="AS93" s="233"/>
      <c r="AT93" s="37"/>
    </row>
    <row r="94" spans="2:52" ht="13.5" customHeight="1" x14ac:dyDescent="0.15">
      <c r="B94" s="294"/>
      <c r="C94" s="27" t="s">
        <v>33</v>
      </c>
      <c r="D94" s="186"/>
      <c r="E94" s="56"/>
      <c r="F94" s="187">
        <v>34.232444000000001</v>
      </c>
      <c r="G94" s="187">
        <v>38.051313</v>
      </c>
      <c r="H94" s="187">
        <v>0.98074402999999999</v>
      </c>
      <c r="I94" s="62">
        <v>0.98601786999999996</v>
      </c>
      <c r="J94" s="62">
        <v>3.9899677000000001E-2</v>
      </c>
      <c r="K94" s="188"/>
      <c r="L94" s="258"/>
      <c r="M94" s="258"/>
      <c r="N94" s="56"/>
      <c r="O94" s="28"/>
      <c r="P94" s="56"/>
      <c r="Q94" s="28"/>
      <c r="R94" s="132"/>
      <c r="S94" s="213"/>
      <c r="T94" s="294"/>
      <c r="U94" s="27" t="s">
        <v>33</v>
      </c>
      <c r="V94" s="186"/>
      <c r="W94" s="56"/>
      <c r="X94" s="187">
        <v>35.248553999999999</v>
      </c>
      <c r="Y94" s="187">
        <v>38.811996000000001</v>
      </c>
      <c r="Z94" s="187">
        <v>0.98101092000000001</v>
      </c>
      <c r="AA94" s="62">
        <v>0.98636617999999998</v>
      </c>
      <c r="AB94" s="62">
        <v>3.6627844E-2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4"/>
      <c r="AM94" s="86">
        <f t="shared" si="4"/>
        <v>1.0161099999999976</v>
      </c>
      <c r="AN94" s="121">
        <f t="shared" si="5"/>
        <v>0.76068300000000022</v>
      </c>
      <c r="AO94" s="121">
        <f t="shared" si="6"/>
        <v>2.6689000000001961E-4</v>
      </c>
      <c r="AP94" s="121">
        <f t="shared" si="7"/>
        <v>3.4831000000001833E-4</v>
      </c>
      <c r="AQ94" s="87">
        <f t="shared" si="8"/>
        <v>-3.2718330000000018E-3</v>
      </c>
      <c r="AR94" s="37"/>
      <c r="AS94" s="233"/>
      <c r="AT94" s="37"/>
    </row>
    <row r="95" spans="2:52" ht="13.5" customHeight="1" x14ac:dyDescent="0.15">
      <c r="B95" s="294"/>
      <c r="C95" s="27" t="s">
        <v>34</v>
      </c>
      <c r="D95" s="186"/>
      <c r="E95" s="56"/>
      <c r="F95" s="187">
        <v>37.636941999999998</v>
      </c>
      <c r="G95" s="187">
        <v>41.867640999999999</v>
      </c>
      <c r="H95" s="187">
        <v>0.98998938000000003</v>
      </c>
      <c r="I95" s="62">
        <v>0.99308430000000003</v>
      </c>
      <c r="J95" s="62">
        <v>2.0997943000000002E-2</v>
      </c>
      <c r="K95" s="188"/>
      <c r="L95" s="258"/>
      <c r="M95" s="258"/>
      <c r="N95" s="56"/>
      <c r="O95" s="28"/>
      <c r="P95" s="56"/>
      <c r="Q95" s="28"/>
      <c r="R95" s="132"/>
      <c r="S95" s="213"/>
      <c r="T95" s="294"/>
      <c r="U95" s="27" t="s">
        <v>34</v>
      </c>
      <c r="V95" s="186"/>
      <c r="W95" s="56"/>
      <c r="X95" s="187">
        <v>39.589283999999999</v>
      </c>
      <c r="Y95" s="187">
        <v>43.111293000000003</v>
      </c>
      <c r="Z95" s="187">
        <v>0.99017856999999998</v>
      </c>
      <c r="AA95" s="62">
        <v>0.99352244000000001</v>
      </c>
      <c r="AB95" s="62">
        <v>1.7430472999999998E-2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4"/>
      <c r="AM95" s="86">
        <f t="shared" si="4"/>
        <v>1.9523420000000016</v>
      </c>
      <c r="AN95" s="121">
        <f t="shared" si="5"/>
        <v>1.2436520000000044</v>
      </c>
      <c r="AO95" s="121">
        <f t="shared" si="6"/>
        <v>1.8918999999995023E-4</v>
      </c>
      <c r="AP95" s="121">
        <f t="shared" si="7"/>
        <v>4.3813999999997577E-4</v>
      </c>
      <c r="AQ95" s="87">
        <f t="shared" si="8"/>
        <v>-3.5674700000000031E-3</v>
      </c>
      <c r="AR95" s="37"/>
      <c r="AS95" s="233"/>
      <c r="AT95" s="37"/>
    </row>
    <row r="96" spans="2:52" ht="13.5" customHeight="1" x14ac:dyDescent="0.15">
      <c r="B96" s="294"/>
      <c r="C96" s="27" t="s">
        <v>36</v>
      </c>
      <c r="D96" s="186"/>
      <c r="E96" s="56"/>
      <c r="F96" s="187">
        <v>40.364167000000002</v>
      </c>
      <c r="G96" s="187">
        <v>44.802982999999998</v>
      </c>
      <c r="H96" s="187">
        <v>0.99398191000000002</v>
      </c>
      <c r="I96" s="62">
        <v>0.99599691999999995</v>
      </c>
      <c r="J96" s="62">
        <v>1.0986671E-2</v>
      </c>
      <c r="K96" s="188"/>
      <c r="L96" s="258"/>
      <c r="M96" s="258"/>
      <c r="N96" s="56"/>
      <c r="O96" s="28"/>
      <c r="P96" s="56"/>
      <c r="Q96" s="28"/>
      <c r="R96" s="132"/>
      <c r="S96" s="213"/>
      <c r="T96" s="294"/>
      <c r="U96" s="27" t="s">
        <v>36</v>
      </c>
      <c r="V96" s="186"/>
      <c r="W96" s="56"/>
      <c r="X96" s="187">
        <v>43.578546000000003</v>
      </c>
      <c r="Y96" s="187">
        <v>46.720874999999999</v>
      </c>
      <c r="Z96" s="187">
        <v>0.99418761</v>
      </c>
      <c r="AA96" s="62">
        <v>0.99670320999999995</v>
      </c>
      <c r="AB96" s="62">
        <v>7.3880576999999998E-3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4"/>
      <c r="AM96" s="86">
        <f t="shared" si="4"/>
        <v>3.214379000000001</v>
      </c>
      <c r="AN96" s="121">
        <f t="shared" si="5"/>
        <v>1.9178920000000019</v>
      </c>
      <c r="AO96" s="121">
        <f t="shared" si="6"/>
        <v>2.0569999999997535E-4</v>
      </c>
      <c r="AP96" s="121">
        <f t="shared" si="7"/>
        <v>7.0628999999999831E-4</v>
      </c>
      <c r="AQ96" s="87">
        <f t="shared" si="8"/>
        <v>-3.5986133000000002E-3</v>
      </c>
      <c r="AR96" s="37"/>
      <c r="AS96" s="233"/>
      <c r="AT96" s="37"/>
    </row>
    <row r="97" spans="2:46" ht="13.5" customHeight="1" thickBot="1" x14ac:dyDescent="0.2">
      <c r="B97" s="295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95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5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93" t="s">
        <v>83</v>
      </c>
      <c r="C98" s="25" t="s">
        <v>32</v>
      </c>
      <c r="D98" s="39"/>
      <c r="E98" s="55"/>
      <c r="F98" s="96">
        <v>32.322293000000002</v>
      </c>
      <c r="G98" s="96">
        <v>35.842236999999997</v>
      </c>
      <c r="H98" s="96">
        <v>0.96802178999999999</v>
      </c>
      <c r="I98" s="60">
        <v>0.97652541000000004</v>
      </c>
      <c r="J98" s="60">
        <v>5.9748320000000001E-2</v>
      </c>
      <c r="K98" s="61"/>
      <c r="L98" s="257"/>
      <c r="M98" s="257"/>
      <c r="N98" s="55"/>
      <c r="O98" s="26"/>
      <c r="P98" s="55"/>
      <c r="Q98" s="26"/>
      <c r="R98" s="131"/>
      <c r="S98" s="213"/>
      <c r="T98" s="293" t="s">
        <v>83</v>
      </c>
      <c r="U98" s="25" t="s">
        <v>32</v>
      </c>
      <c r="V98" s="39"/>
      <c r="W98" s="55"/>
      <c r="X98" s="96">
        <v>32.514494999999997</v>
      </c>
      <c r="Y98" s="96">
        <v>36.302180999999997</v>
      </c>
      <c r="Z98" s="96">
        <v>0.96785012000000004</v>
      </c>
      <c r="AA98" s="60">
        <v>0.97602823000000005</v>
      </c>
      <c r="AB98" s="60">
        <v>5.9113204000000003E-2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3" t="s">
        <v>83</v>
      </c>
      <c r="AM98" s="119">
        <f t="shared" si="14"/>
        <v>0.19220199999999465</v>
      </c>
      <c r="AN98" s="95">
        <f t="shared" si="15"/>
        <v>0.45994400000000013</v>
      </c>
      <c r="AO98" s="95">
        <f t="shared" si="16"/>
        <v>-1.7166999999995713E-4</v>
      </c>
      <c r="AP98" s="95">
        <f t="shared" si="17"/>
        <v>-4.9717999999998597E-4</v>
      </c>
      <c r="AQ98" s="120">
        <f t="shared" si="18"/>
        <v>-6.3511599999999807E-4</v>
      </c>
      <c r="AR98" s="37"/>
      <c r="AS98" s="233"/>
      <c r="AT98" s="37"/>
    </row>
    <row r="99" spans="2:46" ht="13.5" customHeight="1" x14ac:dyDescent="0.15">
      <c r="B99" s="294"/>
      <c r="C99" s="27" t="s">
        <v>33</v>
      </c>
      <c r="D99" s="186"/>
      <c r="E99" s="56"/>
      <c r="F99" s="187">
        <v>34.912751</v>
      </c>
      <c r="G99" s="187">
        <v>38.452083999999999</v>
      </c>
      <c r="H99" s="187">
        <v>0.98035797999999996</v>
      </c>
      <c r="I99" s="62">
        <v>0.98583368999999998</v>
      </c>
      <c r="J99" s="62">
        <v>3.9156537999999998E-2</v>
      </c>
      <c r="K99" s="188"/>
      <c r="L99" s="258"/>
      <c r="M99" s="258"/>
      <c r="N99" s="56"/>
      <c r="O99" s="28"/>
      <c r="P99" s="56"/>
      <c r="Q99" s="28"/>
      <c r="R99" s="132"/>
      <c r="S99" s="213"/>
      <c r="T99" s="294"/>
      <c r="U99" s="27" t="s">
        <v>33</v>
      </c>
      <c r="V99" s="186"/>
      <c r="W99" s="56"/>
      <c r="X99" s="187">
        <v>35.475610000000003</v>
      </c>
      <c r="Y99" s="187">
        <v>38.952616999999996</v>
      </c>
      <c r="Z99" s="187">
        <v>0.98053634000000001</v>
      </c>
      <c r="AA99" s="62">
        <v>0.98616139000000003</v>
      </c>
      <c r="AB99" s="62">
        <v>3.7958869999999999E-2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4"/>
      <c r="AM99" s="86">
        <f t="shared" si="14"/>
        <v>0.56285900000000311</v>
      </c>
      <c r="AN99" s="121">
        <f t="shared" si="15"/>
        <v>0.50053299999999723</v>
      </c>
      <c r="AO99" s="121">
        <f t="shared" si="16"/>
        <v>1.7836000000004404E-4</v>
      </c>
      <c r="AP99" s="121">
        <f t="shared" si="17"/>
        <v>3.2770000000004185E-4</v>
      </c>
      <c r="AQ99" s="87">
        <f t="shared" si="18"/>
        <v>-1.197667999999999E-3</v>
      </c>
      <c r="AR99" s="37"/>
      <c r="AS99" s="233"/>
      <c r="AT99" s="37"/>
    </row>
    <row r="100" spans="2:46" ht="13.5" customHeight="1" x14ac:dyDescent="0.15">
      <c r="B100" s="294"/>
      <c r="C100" s="27" t="s">
        <v>34</v>
      </c>
      <c r="D100" s="186"/>
      <c r="E100" s="56"/>
      <c r="F100" s="187">
        <v>38.262551000000002</v>
      </c>
      <c r="G100" s="187">
        <v>42.177270999999998</v>
      </c>
      <c r="H100" s="187">
        <v>0.98979680000000003</v>
      </c>
      <c r="I100" s="62">
        <v>0.99287241000000004</v>
      </c>
      <c r="J100" s="62">
        <v>2.0178212000000001E-2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94"/>
      <c r="U100" s="27" t="s">
        <v>34</v>
      </c>
      <c r="V100" s="186"/>
      <c r="W100" s="56"/>
      <c r="X100" s="187">
        <v>39.721226000000001</v>
      </c>
      <c r="Y100" s="187">
        <v>43.070121999999998</v>
      </c>
      <c r="Z100" s="187">
        <v>0.98998098999999995</v>
      </c>
      <c r="AA100" s="62">
        <v>0.99330996999999999</v>
      </c>
      <c r="AB100" s="62">
        <v>1.8341449999999999E-2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4"/>
      <c r="AM100" s="86">
        <f t="shared" si="14"/>
        <v>1.4586749999999995</v>
      </c>
      <c r="AN100" s="121">
        <f t="shared" si="15"/>
        <v>0.89285100000000028</v>
      </c>
      <c r="AO100" s="121">
        <f t="shared" si="16"/>
        <v>1.8418999999991748E-4</v>
      </c>
      <c r="AP100" s="121">
        <f t="shared" si="17"/>
        <v>4.3755999999994799E-4</v>
      </c>
      <c r="AQ100" s="87">
        <f t="shared" si="18"/>
        <v>-1.8367620000000022E-3</v>
      </c>
      <c r="AR100" s="37"/>
      <c r="AS100" s="233"/>
      <c r="AT100" s="37"/>
    </row>
    <row r="101" spans="2:46" ht="13.5" customHeight="1" x14ac:dyDescent="0.15">
      <c r="B101" s="294"/>
      <c r="C101" s="27" t="s">
        <v>36</v>
      </c>
      <c r="D101" s="186"/>
      <c r="E101" s="56"/>
      <c r="F101" s="187">
        <v>41.399588000000001</v>
      </c>
      <c r="G101" s="187">
        <v>45.329070999999999</v>
      </c>
      <c r="H101" s="187">
        <v>0.99390652999999995</v>
      </c>
      <c r="I101" s="62">
        <v>0.99595317999999999</v>
      </c>
      <c r="J101" s="62">
        <v>9.2363129999999995E-3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94"/>
      <c r="U101" s="27" t="s">
        <v>36</v>
      </c>
      <c r="V101" s="186"/>
      <c r="W101" s="56"/>
      <c r="X101" s="187">
        <v>43.626828000000003</v>
      </c>
      <c r="Y101" s="187">
        <v>46.652000000000001</v>
      </c>
      <c r="Z101" s="187">
        <v>0.99405885999999999</v>
      </c>
      <c r="AA101" s="62">
        <v>0.99661999999999995</v>
      </c>
      <c r="AB101" s="62">
        <v>7.6210030000000003E-3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4"/>
      <c r="AM101" s="86">
        <f t="shared" si="14"/>
        <v>2.2272400000000019</v>
      </c>
      <c r="AN101" s="121">
        <f t="shared" si="15"/>
        <v>1.322929000000002</v>
      </c>
      <c r="AO101" s="121">
        <f t="shared" si="16"/>
        <v>1.5233000000003383E-4</v>
      </c>
      <c r="AP101" s="121">
        <f t="shared" si="17"/>
        <v>6.6681999999995689E-4</v>
      </c>
      <c r="AQ101" s="87">
        <f t="shared" si="18"/>
        <v>-1.6153099999999991E-3</v>
      </c>
      <c r="AR101" s="37"/>
      <c r="AS101" s="233"/>
      <c r="AT101" s="37"/>
    </row>
    <row r="102" spans="2:46" ht="13.5" customHeight="1" thickBot="1" x14ac:dyDescent="0.2">
      <c r="B102" s="295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95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5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93" t="s">
        <v>84</v>
      </c>
      <c r="C103" s="25" t="s">
        <v>32</v>
      </c>
      <c r="D103" s="39"/>
      <c r="E103" s="55"/>
      <c r="F103" s="96">
        <v>31.441094</v>
      </c>
      <c r="G103" s="96">
        <v>34.605598000000001</v>
      </c>
      <c r="H103" s="96">
        <v>0.96975694999999995</v>
      </c>
      <c r="I103" s="60">
        <v>0.97452958999999995</v>
      </c>
      <c r="J103" s="60">
        <v>6.7585640000000002E-2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93" t="s">
        <v>84</v>
      </c>
      <c r="U103" s="25" t="s">
        <v>32</v>
      </c>
      <c r="V103" s="39"/>
      <c r="W103" s="55"/>
      <c r="X103" s="96">
        <v>31.638155999999999</v>
      </c>
      <c r="Y103" s="96">
        <v>35.674917000000001</v>
      </c>
      <c r="Z103" s="96">
        <v>0.96968483000000005</v>
      </c>
      <c r="AA103" s="60">
        <v>0.97484901999999996</v>
      </c>
      <c r="AB103" s="60">
        <v>6.0056991999999997E-2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3" t="s">
        <v>84</v>
      </c>
      <c r="AM103" s="119">
        <f t="shared" si="14"/>
        <v>0.19706199999999896</v>
      </c>
      <c r="AN103" s="95">
        <f t="shared" si="15"/>
        <v>1.0693190000000001</v>
      </c>
      <c r="AO103" s="95">
        <f t="shared" si="16"/>
        <v>-7.2119999999897821E-5</v>
      </c>
      <c r="AP103" s="95">
        <f t="shared" si="17"/>
        <v>3.1943000000000943E-4</v>
      </c>
      <c r="AQ103" s="120">
        <f t="shared" si="18"/>
        <v>-7.5286480000000058E-3</v>
      </c>
      <c r="AR103" s="37"/>
      <c r="AS103" s="233"/>
      <c r="AT103" s="37"/>
    </row>
    <row r="104" spans="2:46" ht="13.5" customHeight="1" x14ac:dyDescent="0.15">
      <c r="B104" s="294"/>
      <c r="C104" s="27" t="s">
        <v>33</v>
      </c>
      <c r="D104" s="186"/>
      <c r="E104" s="56"/>
      <c r="F104" s="187">
        <v>33.827033</v>
      </c>
      <c r="G104" s="187">
        <v>37.640192999999996</v>
      </c>
      <c r="H104" s="187">
        <v>0.98130761</v>
      </c>
      <c r="I104" s="62">
        <v>0.98569311999999998</v>
      </c>
      <c r="J104" s="62">
        <v>4.591816E-2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94"/>
      <c r="U104" s="27" t="s">
        <v>33</v>
      </c>
      <c r="V104" s="186"/>
      <c r="W104" s="56"/>
      <c r="X104" s="187">
        <v>35.479846999999999</v>
      </c>
      <c r="Y104" s="187">
        <v>38.983423999999999</v>
      </c>
      <c r="Z104" s="187">
        <v>0.98148756000000004</v>
      </c>
      <c r="AA104" s="62">
        <v>0.98636422999999995</v>
      </c>
      <c r="AB104" s="62">
        <v>3.7969957999999998E-2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4"/>
      <c r="AM104" s="86">
        <f t="shared" si="14"/>
        <v>1.6528139999999993</v>
      </c>
      <c r="AN104" s="121">
        <f t="shared" si="15"/>
        <v>1.343231000000003</v>
      </c>
      <c r="AO104" s="121">
        <f t="shared" si="16"/>
        <v>1.799500000000398E-4</v>
      </c>
      <c r="AP104" s="121">
        <f t="shared" si="17"/>
        <v>6.7110999999997478E-4</v>
      </c>
      <c r="AQ104" s="87">
        <f t="shared" si="18"/>
        <v>-7.9482020000000014E-3</v>
      </c>
      <c r="AR104" s="37"/>
      <c r="AS104" s="233"/>
      <c r="AT104" s="37"/>
    </row>
    <row r="105" spans="2:46" ht="13.5" customHeight="1" x14ac:dyDescent="0.15">
      <c r="B105" s="294"/>
      <c r="C105" s="27" t="s">
        <v>34</v>
      </c>
      <c r="D105" s="186"/>
      <c r="E105" s="56"/>
      <c r="F105" s="187">
        <v>36.419038</v>
      </c>
      <c r="G105" s="187">
        <v>41.017091000000001</v>
      </c>
      <c r="H105" s="187">
        <v>0.99039688999999997</v>
      </c>
      <c r="I105" s="62">
        <v>0.99313693999999997</v>
      </c>
      <c r="J105" s="62">
        <v>2.8399226999999999E-2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94"/>
      <c r="U105" s="27" t="s">
        <v>34</v>
      </c>
      <c r="V105" s="186"/>
      <c r="W105" s="56"/>
      <c r="X105" s="187">
        <v>39.587203000000002</v>
      </c>
      <c r="Y105" s="187">
        <v>42.780920999999999</v>
      </c>
      <c r="Z105" s="187">
        <v>0.99063562999999999</v>
      </c>
      <c r="AA105" s="62">
        <v>0.99353785999999999</v>
      </c>
      <c r="AB105" s="62">
        <v>1.8801555000000001E-2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4"/>
      <c r="AM105" s="86">
        <f t="shared" si="14"/>
        <v>3.1681650000000019</v>
      </c>
      <c r="AN105" s="121">
        <f t="shared" si="15"/>
        <v>1.7638299999999987</v>
      </c>
      <c r="AO105" s="121">
        <f t="shared" si="16"/>
        <v>2.3874000000001505E-4</v>
      </c>
      <c r="AP105" s="121">
        <f t="shared" si="17"/>
        <v>4.0092000000002681E-4</v>
      </c>
      <c r="AQ105" s="87">
        <f t="shared" si="18"/>
        <v>-9.5976719999999981E-3</v>
      </c>
      <c r="AR105" s="37"/>
      <c r="AS105" s="233"/>
      <c r="AT105" s="37"/>
    </row>
    <row r="106" spans="2:46" ht="13.5" customHeight="1" x14ac:dyDescent="0.15">
      <c r="B106" s="294"/>
      <c r="C106" s="27" t="s">
        <v>36</v>
      </c>
      <c r="D106" s="186"/>
      <c r="E106" s="56"/>
      <c r="F106" s="187">
        <v>39.357004000000003</v>
      </c>
      <c r="G106" s="187">
        <v>44.075780999999999</v>
      </c>
      <c r="H106" s="187">
        <v>0.99400434000000004</v>
      </c>
      <c r="I106" s="62">
        <v>0.99626084000000004</v>
      </c>
      <c r="J106" s="62">
        <v>1.5086571E-2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94"/>
      <c r="U106" s="27" t="s">
        <v>36</v>
      </c>
      <c r="V106" s="186"/>
      <c r="W106" s="56"/>
      <c r="X106" s="187">
        <v>43.925894</v>
      </c>
      <c r="Y106" s="187">
        <v>46.899213000000003</v>
      </c>
      <c r="Z106" s="187">
        <v>0.99435753000000004</v>
      </c>
      <c r="AA106" s="62">
        <v>0.99701404000000005</v>
      </c>
      <c r="AB106" s="62">
        <v>8.3636820000000008E-3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4"/>
      <c r="AM106" s="86">
        <f t="shared" si="14"/>
        <v>4.5688899999999961</v>
      </c>
      <c r="AN106" s="121">
        <f t="shared" si="15"/>
        <v>2.8234320000000039</v>
      </c>
      <c r="AO106" s="121">
        <f t="shared" si="16"/>
        <v>3.5319000000000322E-4</v>
      </c>
      <c r="AP106" s="121">
        <f t="shared" si="17"/>
        <v>7.5320000000000942E-4</v>
      </c>
      <c r="AQ106" s="87">
        <f t="shared" si="18"/>
        <v>-6.7228889999999993E-3</v>
      </c>
      <c r="AR106" s="37"/>
      <c r="AS106" s="233"/>
      <c r="AT106" s="37"/>
    </row>
    <row r="107" spans="2:46" ht="13.5" customHeight="1" thickBot="1" x14ac:dyDescent="0.2">
      <c r="B107" s="295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95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5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93" t="s">
        <v>85</v>
      </c>
      <c r="C108" s="25" t="s">
        <v>32</v>
      </c>
      <c r="D108" s="39"/>
      <c r="E108" s="55"/>
      <c r="F108" s="96">
        <v>31.616714000000002</v>
      </c>
      <c r="G108" s="96">
        <v>35.057901999999999</v>
      </c>
      <c r="H108" s="96">
        <v>0.97083021000000003</v>
      </c>
      <c r="I108" s="60">
        <v>0.97564969999999995</v>
      </c>
      <c r="J108" s="60">
        <v>6.1037306E-2</v>
      </c>
      <c r="K108" s="61"/>
      <c r="L108" s="257"/>
      <c r="M108" s="257"/>
      <c r="N108" s="55"/>
      <c r="O108" s="26"/>
      <c r="P108" s="55"/>
      <c r="Q108" s="26"/>
      <c r="R108" s="131"/>
      <c r="S108" s="213"/>
      <c r="T108" s="293" t="s">
        <v>85</v>
      </c>
      <c r="U108" s="25" t="s">
        <v>32</v>
      </c>
      <c r="V108" s="39"/>
      <c r="W108" s="55"/>
      <c r="X108" s="96">
        <v>31.730612000000001</v>
      </c>
      <c r="Y108" s="96">
        <v>36.085813999999999</v>
      </c>
      <c r="Z108" s="96">
        <v>0.97081634999999999</v>
      </c>
      <c r="AA108" s="60">
        <v>0.97642132000000004</v>
      </c>
      <c r="AB108" s="60">
        <v>5.5948280000000003E-2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3" t="s">
        <v>85</v>
      </c>
      <c r="AM108" s="119">
        <f t="shared" si="14"/>
        <v>0.11389799999999894</v>
      </c>
      <c r="AN108" s="95">
        <f t="shared" si="15"/>
        <v>1.0279120000000006</v>
      </c>
      <c r="AO108" s="95">
        <f t="shared" si="16"/>
        <v>-1.386000000003218E-5</v>
      </c>
      <c r="AP108" s="95">
        <f t="shared" si="17"/>
        <v>7.7162000000008391E-4</v>
      </c>
      <c r="AQ108" s="120">
        <f t="shared" si="18"/>
        <v>-5.0890259999999965E-3</v>
      </c>
      <c r="AR108" s="37"/>
      <c r="AS108" s="233"/>
      <c r="AT108" s="37"/>
    </row>
    <row r="109" spans="2:46" ht="13.5" customHeight="1" x14ac:dyDescent="0.15">
      <c r="B109" s="294"/>
      <c r="C109" s="27" t="s">
        <v>33</v>
      </c>
      <c r="D109" s="186"/>
      <c r="E109" s="56"/>
      <c r="F109" s="187">
        <v>34.379970999999998</v>
      </c>
      <c r="G109" s="187">
        <v>38.022689999999997</v>
      </c>
      <c r="H109" s="187">
        <v>0.98167883</v>
      </c>
      <c r="I109" s="62">
        <v>0.98612105000000005</v>
      </c>
      <c r="J109" s="62">
        <v>4.1095079999999999E-2</v>
      </c>
      <c r="K109" s="188"/>
      <c r="L109" s="258"/>
      <c r="M109" s="258"/>
      <c r="N109" s="56"/>
      <c r="O109" s="28"/>
      <c r="P109" s="56"/>
      <c r="Q109" s="28"/>
      <c r="R109" s="132"/>
      <c r="S109" s="213"/>
      <c r="T109" s="294"/>
      <c r="U109" s="27" t="s">
        <v>33</v>
      </c>
      <c r="V109" s="186"/>
      <c r="W109" s="56"/>
      <c r="X109" s="187">
        <v>35.250118000000001</v>
      </c>
      <c r="Y109" s="187">
        <v>38.930909999999997</v>
      </c>
      <c r="Z109" s="187">
        <v>0.98188390000000003</v>
      </c>
      <c r="AA109" s="62">
        <v>0.98699307999999997</v>
      </c>
      <c r="AB109" s="62">
        <v>3.6677036000000003E-2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4"/>
      <c r="AM109" s="86">
        <f t="shared" si="14"/>
        <v>0.87014700000000289</v>
      </c>
      <c r="AN109" s="121">
        <f t="shared" si="15"/>
        <v>0.90822000000000003</v>
      </c>
      <c r="AO109" s="121">
        <f t="shared" si="16"/>
        <v>2.050700000000294E-4</v>
      </c>
      <c r="AP109" s="121">
        <f t="shared" si="17"/>
        <v>8.720299999999126E-4</v>
      </c>
      <c r="AQ109" s="87">
        <f t="shared" si="18"/>
        <v>-4.418043999999996E-3</v>
      </c>
      <c r="AR109" s="37"/>
      <c r="AS109" s="233"/>
      <c r="AT109" s="37"/>
    </row>
    <row r="110" spans="2:46" ht="13.5" customHeight="1" x14ac:dyDescent="0.15">
      <c r="B110" s="294"/>
      <c r="C110" s="27" t="s">
        <v>34</v>
      </c>
      <c r="D110" s="186"/>
      <c r="E110" s="56"/>
      <c r="F110" s="187">
        <v>37.379570999999999</v>
      </c>
      <c r="G110" s="187">
        <v>41.522227000000001</v>
      </c>
      <c r="H110" s="187">
        <v>0.99040905000000001</v>
      </c>
      <c r="I110" s="62">
        <v>0.99321530000000002</v>
      </c>
      <c r="J110" s="62">
        <v>2.2615867000000001E-2</v>
      </c>
      <c r="K110" s="188"/>
      <c r="L110" s="258"/>
      <c r="M110" s="258"/>
      <c r="N110" s="56"/>
      <c r="O110" s="28"/>
      <c r="P110" s="56"/>
      <c r="Q110" s="28"/>
      <c r="R110" s="132"/>
      <c r="S110" s="213"/>
      <c r="T110" s="294"/>
      <c r="U110" s="27" t="s">
        <v>34</v>
      </c>
      <c r="V110" s="186"/>
      <c r="W110" s="56"/>
      <c r="X110" s="187">
        <v>39.743921</v>
      </c>
      <c r="Y110" s="187">
        <v>43.072707999999999</v>
      </c>
      <c r="Z110" s="187">
        <v>0.99064538000000002</v>
      </c>
      <c r="AA110" s="62">
        <v>0.99390951000000005</v>
      </c>
      <c r="AB110" s="62">
        <v>1.7738443E-2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4"/>
      <c r="AM110" s="86">
        <f t="shared" si="14"/>
        <v>2.3643500000000017</v>
      </c>
      <c r="AN110" s="121">
        <f t="shared" si="15"/>
        <v>1.5504809999999978</v>
      </c>
      <c r="AO110" s="121">
        <f t="shared" si="16"/>
        <v>2.3633000000000681E-4</v>
      </c>
      <c r="AP110" s="121">
        <f t="shared" si="17"/>
        <v>6.9421000000002842E-4</v>
      </c>
      <c r="AQ110" s="87">
        <f t="shared" si="18"/>
        <v>-4.8774240000000017E-3</v>
      </c>
      <c r="AR110" s="37"/>
      <c r="AS110" s="233"/>
      <c r="AT110" s="37"/>
    </row>
    <row r="111" spans="2:46" ht="13.5" customHeight="1" x14ac:dyDescent="0.15">
      <c r="B111" s="294"/>
      <c r="C111" s="27" t="s">
        <v>36</v>
      </c>
      <c r="D111" s="186"/>
      <c r="E111" s="56"/>
      <c r="F111" s="187">
        <v>39.735590999999999</v>
      </c>
      <c r="G111" s="187">
        <v>44.253298000000001</v>
      </c>
      <c r="H111" s="187">
        <v>0.99409464000000003</v>
      </c>
      <c r="I111" s="62">
        <v>0.99642346999999998</v>
      </c>
      <c r="J111" s="62">
        <v>1.3308265999999999E-2</v>
      </c>
      <c r="K111" s="188"/>
      <c r="L111" s="258"/>
      <c r="M111" s="258"/>
      <c r="N111" s="56"/>
      <c r="O111" s="28"/>
      <c r="P111" s="56"/>
      <c r="Q111" s="28"/>
      <c r="R111" s="132"/>
      <c r="S111" s="213"/>
      <c r="T111" s="294"/>
      <c r="U111" s="27" t="s">
        <v>36</v>
      </c>
      <c r="V111" s="186"/>
      <c r="W111" s="56"/>
      <c r="X111" s="187">
        <v>43.869819999999997</v>
      </c>
      <c r="Y111" s="187">
        <v>46.890286000000003</v>
      </c>
      <c r="Z111" s="187">
        <v>0.99439759999999999</v>
      </c>
      <c r="AA111" s="62">
        <v>0.99707628000000004</v>
      </c>
      <c r="AB111" s="62">
        <v>8.1446829999999998E-3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4"/>
      <c r="AM111" s="86">
        <f t="shared" si="14"/>
        <v>4.1342289999999977</v>
      </c>
      <c r="AN111" s="121">
        <f t="shared" si="15"/>
        <v>2.6369880000000023</v>
      </c>
      <c r="AO111" s="121">
        <f t="shared" si="16"/>
        <v>3.0295999999996326E-4</v>
      </c>
      <c r="AP111" s="121">
        <f t="shared" si="17"/>
        <v>6.5281000000005918E-4</v>
      </c>
      <c r="AQ111" s="87">
        <f t="shared" si="18"/>
        <v>-5.1635829999999994E-3</v>
      </c>
      <c r="AR111" s="37"/>
      <c r="AS111" s="233"/>
      <c r="AT111" s="37"/>
    </row>
    <row r="112" spans="2:46" ht="13.5" customHeight="1" thickBot="1" x14ac:dyDescent="0.2">
      <c r="B112" s="295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95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5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93" t="s">
        <v>86</v>
      </c>
      <c r="C113" s="25" t="s">
        <v>32</v>
      </c>
      <c r="D113" s="39"/>
      <c r="E113" s="55"/>
      <c r="F113" s="96">
        <v>31.533465</v>
      </c>
      <c r="G113" s="96">
        <v>35.292057</v>
      </c>
      <c r="H113" s="96">
        <v>0.97128102999999999</v>
      </c>
      <c r="I113" s="60">
        <v>0.97583240999999998</v>
      </c>
      <c r="J113" s="60">
        <v>5.9825820000000002E-2</v>
      </c>
      <c r="K113" s="61"/>
      <c r="L113" s="257"/>
      <c r="M113" s="257"/>
      <c r="N113" s="55"/>
      <c r="O113" s="26"/>
      <c r="P113" s="55"/>
      <c r="Q113" s="26"/>
      <c r="R113" s="131"/>
      <c r="S113" s="213"/>
      <c r="T113" s="293" t="s">
        <v>86</v>
      </c>
      <c r="U113" s="25" t="s">
        <v>32</v>
      </c>
      <c r="V113" s="39"/>
      <c r="W113" s="55"/>
      <c r="X113" s="96">
        <v>32.205236999999997</v>
      </c>
      <c r="Y113" s="96">
        <v>36.296320000000001</v>
      </c>
      <c r="Z113" s="96">
        <v>0.97125512999999997</v>
      </c>
      <c r="AA113" s="60">
        <v>0.97689311999999995</v>
      </c>
      <c r="AB113" s="60">
        <v>5.54744E-2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3" t="s">
        <v>86</v>
      </c>
      <c r="AM113" s="119">
        <f t="shared" si="14"/>
        <v>0.67177199999999715</v>
      </c>
      <c r="AN113" s="95">
        <f t="shared" si="15"/>
        <v>1.0042630000000017</v>
      </c>
      <c r="AO113" s="95">
        <f t="shared" si="16"/>
        <v>-2.5900000000023127E-5</v>
      </c>
      <c r="AP113" s="95">
        <f t="shared" si="17"/>
        <v>1.0607099999999647E-3</v>
      </c>
      <c r="AQ113" s="120">
        <f t="shared" si="18"/>
        <v>-4.3514200000000017E-3</v>
      </c>
      <c r="AR113" s="37"/>
      <c r="AS113" s="233"/>
      <c r="AT113" s="37"/>
    </row>
    <row r="114" spans="2:46" ht="13.5" customHeight="1" x14ac:dyDescent="0.15">
      <c r="B114" s="294"/>
      <c r="C114" s="27" t="s">
        <v>33</v>
      </c>
      <c r="D114" s="186"/>
      <c r="E114" s="56"/>
      <c r="F114" s="187">
        <v>34.025129</v>
      </c>
      <c r="G114" s="187">
        <v>37.964443000000003</v>
      </c>
      <c r="H114" s="187">
        <v>0.98186883999999996</v>
      </c>
      <c r="I114" s="62">
        <v>0.98654582999999996</v>
      </c>
      <c r="J114" s="62">
        <v>4.0490947999999999E-2</v>
      </c>
      <c r="K114" s="188"/>
      <c r="L114" s="258"/>
      <c r="M114" s="258"/>
      <c r="N114" s="56"/>
      <c r="O114" s="28"/>
      <c r="P114" s="56"/>
      <c r="Q114" s="28"/>
      <c r="R114" s="132"/>
      <c r="S114" s="213"/>
      <c r="T114" s="294"/>
      <c r="U114" s="27" t="s">
        <v>33</v>
      </c>
      <c r="V114" s="186"/>
      <c r="W114" s="56"/>
      <c r="X114" s="187">
        <v>35.601730000000003</v>
      </c>
      <c r="Y114" s="187">
        <v>39.271667999999998</v>
      </c>
      <c r="Z114" s="187">
        <v>0.98198428999999998</v>
      </c>
      <c r="AA114" s="62">
        <v>0.98730154000000003</v>
      </c>
      <c r="AB114" s="62">
        <v>3.5745381999999999E-2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4"/>
      <c r="AM114" s="86">
        <f t="shared" si="14"/>
        <v>1.5766010000000037</v>
      </c>
      <c r="AN114" s="121">
        <f t="shared" si="15"/>
        <v>1.3072249999999954</v>
      </c>
      <c r="AO114" s="121">
        <f t="shared" si="16"/>
        <v>1.1545000000001693E-4</v>
      </c>
      <c r="AP114" s="121">
        <f t="shared" si="17"/>
        <v>7.5571000000007604E-4</v>
      </c>
      <c r="AQ114" s="87">
        <f t="shared" si="18"/>
        <v>-4.7455659999999997E-3</v>
      </c>
      <c r="AR114" s="37"/>
      <c r="AS114" s="233"/>
      <c r="AT114" s="37"/>
    </row>
    <row r="115" spans="2:46" ht="13.5" customHeight="1" x14ac:dyDescent="0.15">
      <c r="B115" s="294"/>
      <c r="C115" s="27" t="s">
        <v>34</v>
      </c>
      <c r="D115" s="186"/>
      <c r="E115" s="56"/>
      <c r="F115" s="187">
        <v>36.500154999999999</v>
      </c>
      <c r="G115" s="187">
        <v>40.748795000000001</v>
      </c>
      <c r="H115" s="187">
        <v>0.99037785</v>
      </c>
      <c r="I115" s="62">
        <v>0.99332295999999998</v>
      </c>
      <c r="J115" s="62">
        <v>2.3991571999999999E-2</v>
      </c>
      <c r="K115" s="188"/>
      <c r="L115" s="258"/>
      <c r="M115" s="258"/>
      <c r="N115" s="56"/>
      <c r="O115" s="28"/>
      <c r="P115" s="56"/>
      <c r="Q115" s="28"/>
      <c r="R115" s="132"/>
      <c r="S115" s="213"/>
      <c r="T115" s="294"/>
      <c r="U115" s="27" t="s">
        <v>34</v>
      </c>
      <c r="V115" s="186"/>
      <c r="W115" s="56"/>
      <c r="X115" s="187">
        <v>39.443835</v>
      </c>
      <c r="Y115" s="187">
        <v>42.873072999999998</v>
      </c>
      <c r="Z115" s="187">
        <v>0.99064728999999996</v>
      </c>
      <c r="AA115" s="62">
        <v>0.99375864000000003</v>
      </c>
      <c r="AB115" s="62">
        <v>1.7532552E-2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4"/>
      <c r="AM115" s="86">
        <f t="shared" si="14"/>
        <v>2.9436800000000005</v>
      </c>
      <c r="AN115" s="121">
        <f t="shared" si="15"/>
        <v>2.1242779999999968</v>
      </c>
      <c r="AO115" s="121">
        <f t="shared" si="16"/>
        <v>2.6943999999995416E-4</v>
      </c>
      <c r="AP115" s="121">
        <f t="shared" si="17"/>
        <v>4.3568000000004936E-4</v>
      </c>
      <c r="AQ115" s="87">
        <f t="shared" si="18"/>
        <v>-6.4590199999999993E-3</v>
      </c>
      <c r="AR115" s="37"/>
      <c r="AS115" s="233"/>
      <c r="AT115" s="37"/>
    </row>
    <row r="116" spans="2:46" ht="13.5" customHeight="1" x14ac:dyDescent="0.15">
      <c r="B116" s="294"/>
      <c r="C116" s="27" t="s">
        <v>36</v>
      </c>
      <c r="D116" s="186"/>
      <c r="E116" s="56"/>
      <c r="F116" s="187">
        <v>39.717503000000001</v>
      </c>
      <c r="G116" s="187">
        <v>44.252864000000002</v>
      </c>
      <c r="H116" s="187">
        <v>0.99407405999999998</v>
      </c>
      <c r="I116" s="62">
        <v>0.99639999999999995</v>
      </c>
      <c r="J116" s="62">
        <v>1.3070306E-2</v>
      </c>
      <c r="K116" s="188"/>
      <c r="L116" s="258"/>
      <c r="M116" s="258"/>
      <c r="N116" s="56"/>
      <c r="O116" s="28"/>
      <c r="P116" s="56"/>
      <c r="Q116" s="28"/>
      <c r="R116" s="132"/>
      <c r="S116" s="213"/>
      <c r="T116" s="294"/>
      <c r="U116" s="27" t="s">
        <v>36</v>
      </c>
      <c r="V116" s="186"/>
      <c r="W116" s="56"/>
      <c r="X116" s="187">
        <v>43.815545</v>
      </c>
      <c r="Y116" s="187">
        <v>46.788876999999999</v>
      </c>
      <c r="Z116" s="187">
        <v>0.99436963</v>
      </c>
      <c r="AA116" s="62">
        <v>0.99703516999999997</v>
      </c>
      <c r="AB116" s="62">
        <v>7.9399150000000005E-3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4"/>
      <c r="AM116" s="86">
        <f t="shared" si="14"/>
        <v>4.0980419999999995</v>
      </c>
      <c r="AN116" s="121">
        <f t="shared" si="15"/>
        <v>2.536012999999997</v>
      </c>
      <c r="AO116" s="121">
        <f t="shared" si="16"/>
        <v>2.9557000000002276E-4</v>
      </c>
      <c r="AP116" s="121">
        <f t="shared" si="17"/>
        <v>6.3517000000001822E-4</v>
      </c>
      <c r="AQ116" s="87">
        <f t="shared" si="18"/>
        <v>-5.1303909999999998E-3</v>
      </c>
      <c r="AR116" s="37"/>
      <c r="AS116" s="233"/>
      <c r="AT116" s="37"/>
    </row>
    <row r="117" spans="2:46" ht="13.5" customHeight="1" thickBot="1" x14ac:dyDescent="0.2">
      <c r="B117" s="295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95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5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93" t="s">
        <v>87</v>
      </c>
      <c r="C118" s="25" t="s">
        <v>32</v>
      </c>
      <c r="D118" s="39"/>
      <c r="E118" s="55"/>
      <c r="F118" s="96">
        <v>32.157915000000003</v>
      </c>
      <c r="G118" s="96">
        <v>35.893228000000001</v>
      </c>
      <c r="H118" s="96">
        <v>0.97233574</v>
      </c>
      <c r="I118" s="60">
        <v>0.97806990999999999</v>
      </c>
      <c r="J118" s="60">
        <v>5.8251801999999998E-2</v>
      </c>
      <c r="K118" s="61"/>
      <c r="L118" s="257"/>
      <c r="M118" s="257"/>
      <c r="N118" s="55"/>
      <c r="O118" s="26"/>
      <c r="P118" s="55"/>
      <c r="Q118" s="26"/>
      <c r="R118" s="131"/>
      <c r="S118" s="213"/>
      <c r="T118" s="293" t="s">
        <v>87</v>
      </c>
      <c r="U118" s="25" t="s">
        <v>32</v>
      </c>
      <c r="V118" s="39"/>
      <c r="W118" s="55"/>
      <c r="X118" s="96">
        <v>32.066296000000001</v>
      </c>
      <c r="Y118" s="96">
        <v>36.352888999999998</v>
      </c>
      <c r="Z118" s="96">
        <v>0.97232315000000002</v>
      </c>
      <c r="AA118" s="60">
        <v>0.97852908000000005</v>
      </c>
      <c r="AB118" s="60">
        <v>5.675065E-2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3" t="s">
        <v>87</v>
      </c>
      <c r="AM118" s="119">
        <f t="shared" si="14"/>
        <v>-9.1619000000001449E-2</v>
      </c>
      <c r="AN118" s="95">
        <f t="shared" si="15"/>
        <v>0.45966099999999699</v>
      </c>
      <c r="AO118" s="95">
        <f t="shared" si="16"/>
        <v>-1.2589999999979007E-5</v>
      </c>
      <c r="AP118" s="95">
        <f t="shared" si="17"/>
        <v>4.5917000000006425E-4</v>
      </c>
      <c r="AQ118" s="120">
        <f t="shared" si="18"/>
        <v>-1.5011519999999987E-3</v>
      </c>
      <c r="AR118" s="37"/>
      <c r="AS118" s="233"/>
      <c r="AT118" s="37"/>
    </row>
    <row r="119" spans="2:46" ht="13.5" customHeight="1" x14ac:dyDescent="0.15">
      <c r="B119" s="294"/>
      <c r="C119" s="27" t="s">
        <v>33</v>
      </c>
      <c r="D119" s="186"/>
      <c r="E119" s="56"/>
      <c r="F119" s="187">
        <v>35.594261000000003</v>
      </c>
      <c r="G119" s="187">
        <v>39.096497999999997</v>
      </c>
      <c r="H119" s="187">
        <v>0.98244321999999995</v>
      </c>
      <c r="I119" s="62">
        <v>0.98780615999999999</v>
      </c>
      <c r="J119" s="62">
        <v>3.8476158000000003E-2</v>
      </c>
      <c r="K119" s="188"/>
      <c r="L119" s="258"/>
      <c r="M119" s="258"/>
      <c r="N119" s="56"/>
      <c r="O119" s="28"/>
      <c r="P119" s="56"/>
      <c r="Q119" s="28"/>
      <c r="R119" s="132"/>
      <c r="S119" s="213"/>
      <c r="T119" s="294"/>
      <c r="U119" s="27" t="s">
        <v>33</v>
      </c>
      <c r="V119" s="186"/>
      <c r="W119" s="56"/>
      <c r="X119" s="187">
        <v>35.870086999999998</v>
      </c>
      <c r="Y119" s="187">
        <v>39.483942999999996</v>
      </c>
      <c r="Z119" s="187">
        <v>0.98258840999999997</v>
      </c>
      <c r="AA119" s="62">
        <v>0.98834049000000002</v>
      </c>
      <c r="AB119" s="62">
        <v>3.6990043E-2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4"/>
      <c r="AM119" s="86">
        <f t="shared" si="14"/>
        <v>0.27582599999999502</v>
      </c>
      <c r="AN119" s="121">
        <f t="shared" si="15"/>
        <v>0.3874449999999996</v>
      </c>
      <c r="AO119" s="121">
        <f t="shared" si="16"/>
        <v>1.4519000000001725E-4</v>
      </c>
      <c r="AP119" s="121">
        <f t="shared" si="17"/>
        <v>5.3433000000002728E-4</v>
      </c>
      <c r="AQ119" s="87">
        <f t="shared" si="18"/>
        <v>-1.4861150000000031E-3</v>
      </c>
      <c r="AR119" s="37"/>
      <c r="AS119" s="233"/>
      <c r="AT119" s="37"/>
    </row>
    <row r="120" spans="2:46" ht="13.5" customHeight="1" x14ac:dyDescent="0.15">
      <c r="B120" s="294"/>
      <c r="C120" s="27" t="s">
        <v>34</v>
      </c>
      <c r="D120" s="186"/>
      <c r="E120" s="56"/>
      <c r="F120" s="187">
        <v>38.604723999999997</v>
      </c>
      <c r="G120" s="187">
        <v>42.408574000000002</v>
      </c>
      <c r="H120" s="187">
        <v>0.99051191999999999</v>
      </c>
      <c r="I120" s="62">
        <v>0.99374872999999997</v>
      </c>
      <c r="J120" s="62">
        <v>2.1225661E-2</v>
      </c>
      <c r="K120" s="188"/>
      <c r="L120" s="258"/>
      <c r="M120" s="258"/>
      <c r="N120" s="56"/>
      <c r="O120" s="28"/>
      <c r="P120" s="56"/>
      <c r="Q120" s="28"/>
      <c r="R120" s="132"/>
      <c r="S120" s="213"/>
      <c r="T120" s="294"/>
      <c r="U120" s="27" t="s">
        <v>34</v>
      </c>
      <c r="V120" s="186"/>
      <c r="W120" s="56"/>
      <c r="X120" s="187">
        <v>39.552579000000001</v>
      </c>
      <c r="Y120" s="187">
        <v>43.000500000000002</v>
      </c>
      <c r="Z120" s="187">
        <v>0.99069185000000004</v>
      </c>
      <c r="AA120" s="62">
        <v>0.99408799999999997</v>
      </c>
      <c r="AB120" s="62">
        <v>1.8884476000000001E-2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4"/>
      <c r="AM120" s="86">
        <f t="shared" si="14"/>
        <v>0.94785500000000411</v>
      </c>
      <c r="AN120" s="121">
        <f t="shared" si="15"/>
        <v>0.59192600000000084</v>
      </c>
      <c r="AO120" s="121">
        <f t="shared" si="16"/>
        <v>1.7993000000005033E-4</v>
      </c>
      <c r="AP120" s="121">
        <f t="shared" si="17"/>
        <v>3.3927000000000263E-4</v>
      </c>
      <c r="AQ120" s="87">
        <f t="shared" si="18"/>
        <v>-2.3411849999999991E-3</v>
      </c>
      <c r="AR120" s="37"/>
      <c r="AS120" s="233"/>
      <c r="AT120" s="37"/>
    </row>
    <row r="121" spans="2:46" ht="13.5" customHeight="1" x14ac:dyDescent="0.15">
      <c r="B121" s="294"/>
      <c r="C121" s="27" t="s">
        <v>36</v>
      </c>
      <c r="D121" s="186"/>
      <c r="E121" s="56"/>
      <c r="F121" s="187">
        <v>40.481361999999997</v>
      </c>
      <c r="G121" s="187">
        <v>44.849234000000003</v>
      </c>
      <c r="H121" s="187">
        <v>0.99414263999999997</v>
      </c>
      <c r="I121" s="62">
        <v>0.99644261999999995</v>
      </c>
      <c r="J121" s="62">
        <v>1.2026261999999999E-2</v>
      </c>
      <c r="K121" s="188"/>
      <c r="L121" s="258"/>
      <c r="M121" s="258"/>
      <c r="N121" s="56"/>
      <c r="O121" s="28"/>
      <c r="P121" s="56"/>
      <c r="Q121" s="28"/>
      <c r="R121" s="132"/>
      <c r="S121" s="213"/>
      <c r="T121" s="294"/>
      <c r="U121" s="27" t="s">
        <v>36</v>
      </c>
      <c r="V121" s="186"/>
      <c r="W121" s="56"/>
      <c r="X121" s="187">
        <v>43.637272000000003</v>
      </c>
      <c r="Y121" s="187">
        <v>46.679887000000001</v>
      </c>
      <c r="Z121" s="187">
        <v>0.99436977999999998</v>
      </c>
      <c r="AA121" s="62">
        <v>0.99702793000000001</v>
      </c>
      <c r="AB121" s="62">
        <v>8.3743185000000001E-3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4"/>
      <c r="AM121" s="86">
        <f t="shared" si="14"/>
        <v>3.1559100000000058</v>
      </c>
      <c r="AN121" s="121">
        <f t="shared" si="15"/>
        <v>1.8306529999999981</v>
      </c>
      <c r="AO121" s="121">
        <f t="shared" si="16"/>
        <v>2.2714000000001455E-4</v>
      </c>
      <c r="AP121" s="121">
        <f t="shared" si="17"/>
        <v>5.8531000000006106E-4</v>
      </c>
      <c r="AQ121" s="87">
        <f t="shared" si="18"/>
        <v>-3.6519434999999992E-3</v>
      </c>
      <c r="AR121" s="37"/>
      <c r="AS121" s="233"/>
      <c r="AT121" s="37"/>
    </row>
    <row r="122" spans="2:46" ht="13.5" customHeight="1" thickBot="1" x14ac:dyDescent="0.2">
      <c r="B122" s="295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95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5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93" t="s">
        <v>88</v>
      </c>
      <c r="C123" s="25" t="s">
        <v>32</v>
      </c>
      <c r="D123" s="39"/>
      <c r="E123" s="55"/>
      <c r="F123" s="96">
        <v>32.635418999999999</v>
      </c>
      <c r="G123" s="96">
        <v>36.093594000000003</v>
      </c>
      <c r="H123" s="96">
        <v>0.97141122999999996</v>
      </c>
      <c r="I123" s="60">
        <v>0.97835388000000001</v>
      </c>
      <c r="J123" s="60">
        <v>6.0950103999999998E-2</v>
      </c>
      <c r="K123" s="61"/>
      <c r="L123" s="257"/>
      <c r="M123" s="257"/>
      <c r="N123" s="55"/>
      <c r="O123" s="26"/>
      <c r="P123" s="55"/>
      <c r="Q123" s="26"/>
      <c r="R123" s="131"/>
      <c r="S123" s="213"/>
      <c r="T123" s="293" t="s">
        <v>88</v>
      </c>
      <c r="U123" s="25" t="s">
        <v>32</v>
      </c>
      <c r="V123" s="39"/>
      <c r="W123" s="55"/>
      <c r="X123" s="96">
        <v>32.817314000000003</v>
      </c>
      <c r="Y123" s="96">
        <v>36.718606999999999</v>
      </c>
      <c r="Z123" s="96">
        <v>0.97126895000000002</v>
      </c>
      <c r="AA123" s="60">
        <v>0.97831323999999997</v>
      </c>
      <c r="AB123" s="60">
        <v>5.9153392999999999E-2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3" t="s">
        <v>88</v>
      </c>
      <c r="AM123" s="119">
        <f t="shared" si="14"/>
        <v>0.18189500000000436</v>
      </c>
      <c r="AN123" s="95">
        <f t="shared" si="15"/>
        <v>0.6250129999999956</v>
      </c>
      <c r="AO123" s="95">
        <f t="shared" si="16"/>
        <v>-1.4227999999993912E-4</v>
      </c>
      <c r="AP123" s="95">
        <f t="shared" si="17"/>
        <v>-4.0640000000036203E-5</v>
      </c>
      <c r="AQ123" s="120">
        <f t="shared" si="18"/>
        <v>-1.7967109999999994E-3</v>
      </c>
      <c r="AR123" s="37"/>
      <c r="AS123" s="233"/>
      <c r="AT123" s="37"/>
    </row>
    <row r="124" spans="2:46" ht="13.5" customHeight="1" x14ac:dyDescent="0.15">
      <c r="B124" s="294"/>
      <c r="C124" s="27" t="s">
        <v>33</v>
      </c>
      <c r="D124" s="186"/>
      <c r="E124" s="56"/>
      <c r="F124" s="187">
        <v>35.337806999999998</v>
      </c>
      <c r="G124" s="187">
        <v>38.908293</v>
      </c>
      <c r="H124" s="187">
        <v>0.98152949</v>
      </c>
      <c r="I124" s="62">
        <v>0.98723004000000003</v>
      </c>
      <c r="J124" s="62">
        <v>4.1097809999999999E-2</v>
      </c>
      <c r="K124" s="188"/>
      <c r="L124" s="258"/>
      <c r="M124" s="258"/>
      <c r="N124" s="56"/>
      <c r="O124" s="28"/>
      <c r="P124" s="56"/>
      <c r="Q124" s="28"/>
      <c r="R124" s="132"/>
      <c r="S124" s="213"/>
      <c r="T124" s="294"/>
      <c r="U124" s="27" t="s">
        <v>33</v>
      </c>
      <c r="V124" s="186"/>
      <c r="W124" s="56"/>
      <c r="X124" s="187">
        <v>36.277186999999998</v>
      </c>
      <c r="Y124" s="187">
        <v>39.655079000000001</v>
      </c>
      <c r="Z124" s="187">
        <v>0.98159498999999995</v>
      </c>
      <c r="AA124" s="62">
        <v>0.98743630000000004</v>
      </c>
      <c r="AB124" s="62">
        <v>3.9152987E-2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4"/>
      <c r="AM124" s="86">
        <f t="shared" si="14"/>
        <v>0.93937999999999988</v>
      </c>
      <c r="AN124" s="121">
        <f t="shared" si="15"/>
        <v>0.74678600000000017</v>
      </c>
      <c r="AO124" s="121">
        <f t="shared" si="16"/>
        <v>6.5499999999940606E-5</v>
      </c>
      <c r="AP124" s="121">
        <f t="shared" si="17"/>
        <v>2.0626000000001365E-4</v>
      </c>
      <c r="AQ124" s="87">
        <f t="shared" si="18"/>
        <v>-1.9448229999999983E-3</v>
      </c>
      <c r="AR124" s="37"/>
      <c r="AS124" s="233"/>
      <c r="AT124" s="37"/>
    </row>
    <row r="125" spans="2:46" ht="13.5" customHeight="1" x14ac:dyDescent="0.15">
      <c r="B125" s="294"/>
      <c r="C125" s="27" t="s">
        <v>34</v>
      </c>
      <c r="D125" s="186"/>
      <c r="E125" s="56"/>
      <c r="F125" s="187">
        <v>38.078640999999998</v>
      </c>
      <c r="G125" s="187">
        <v>42.038891999999997</v>
      </c>
      <c r="H125" s="187">
        <v>0.99025613000000001</v>
      </c>
      <c r="I125" s="62">
        <v>0.99342364999999999</v>
      </c>
      <c r="J125" s="62">
        <v>2.3161424E-2</v>
      </c>
      <c r="K125" s="188"/>
      <c r="L125" s="258"/>
      <c r="M125" s="258"/>
      <c r="N125" s="56"/>
      <c r="O125" s="28"/>
      <c r="P125" s="56"/>
      <c r="Q125" s="28"/>
      <c r="R125" s="132"/>
      <c r="S125" s="213"/>
      <c r="T125" s="294"/>
      <c r="U125" s="27" t="s">
        <v>34</v>
      </c>
      <c r="V125" s="186"/>
      <c r="W125" s="56"/>
      <c r="X125" s="187">
        <v>39.865471999999997</v>
      </c>
      <c r="Y125" s="187">
        <v>43.119532</v>
      </c>
      <c r="Z125" s="187">
        <v>0.99040002000000005</v>
      </c>
      <c r="AA125" s="62">
        <v>0.99381874000000003</v>
      </c>
      <c r="AB125" s="62">
        <v>2.007894E-2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4"/>
      <c r="AM125" s="86">
        <f t="shared" si="14"/>
        <v>1.7868309999999994</v>
      </c>
      <c r="AN125" s="121">
        <f t="shared" si="15"/>
        <v>1.0806400000000025</v>
      </c>
      <c r="AO125" s="121">
        <f t="shared" si="16"/>
        <v>1.4389000000003538E-4</v>
      </c>
      <c r="AP125" s="121">
        <f t="shared" si="17"/>
        <v>3.9509000000004235E-4</v>
      </c>
      <c r="AQ125" s="87">
        <f t="shared" si="18"/>
        <v>-3.0824839999999999E-3</v>
      </c>
      <c r="AR125" s="37"/>
      <c r="AS125" s="233"/>
      <c r="AT125" s="37"/>
    </row>
    <row r="126" spans="2:46" ht="13.5" customHeight="1" x14ac:dyDescent="0.15">
      <c r="B126" s="294"/>
      <c r="C126" s="27" t="s">
        <v>36</v>
      </c>
      <c r="D126" s="186"/>
      <c r="E126" s="56"/>
      <c r="F126" s="187">
        <v>40.620072</v>
      </c>
      <c r="G126" s="187">
        <v>45.004694999999998</v>
      </c>
      <c r="H126" s="187">
        <v>0.9941257</v>
      </c>
      <c r="I126" s="62">
        <v>0.99642282000000004</v>
      </c>
      <c r="J126" s="62">
        <v>1.2005593E-2</v>
      </c>
      <c r="K126" s="188"/>
      <c r="L126" s="258"/>
      <c r="M126" s="258"/>
      <c r="N126" s="56"/>
      <c r="O126" s="28"/>
      <c r="P126" s="56"/>
      <c r="Q126" s="28"/>
      <c r="R126" s="132"/>
      <c r="S126" s="213"/>
      <c r="T126" s="294"/>
      <c r="U126" s="27" t="s">
        <v>36</v>
      </c>
      <c r="V126" s="186"/>
      <c r="W126" s="56"/>
      <c r="X126" s="187">
        <v>43.655464000000002</v>
      </c>
      <c r="Y126" s="187">
        <v>46.737653999999999</v>
      </c>
      <c r="Z126" s="187">
        <v>0.99429688999999999</v>
      </c>
      <c r="AA126" s="62">
        <v>0.99694866999999998</v>
      </c>
      <c r="AB126" s="62">
        <v>8.9910530000000006E-3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4"/>
      <c r="AM126" s="86">
        <f t="shared" si="14"/>
        <v>3.0353920000000016</v>
      </c>
      <c r="AN126" s="121">
        <f t="shared" si="15"/>
        <v>1.732959000000001</v>
      </c>
      <c r="AO126" s="121">
        <f t="shared" si="16"/>
        <v>1.7118999999998774E-4</v>
      </c>
      <c r="AP126" s="121">
        <f t="shared" si="17"/>
        <v>5.2584999999993887E-4</v>
      </c>
      <c r="AQ126" s="87">
        <f t="shared" si="18"/>
        <v>-3.0145399999999996E-3</v>
      </c>
      <c r="AR126" s="37"/>
      <c r="AS126" s="233"/>
      <c r="AT126" s="37"/>
    </row>
    <row r="127" spans="2:46" ht="13.5" customHeight="1" thickBot="1" x14ac:dyDescent="0.2">
      <c r="B127" s="295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95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5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93" t="s">
        <v>89</v>
      </c>
      <c r="C128" s="25" t="s">
        <v>32</v>
      </c>
      <c r="D128" s="39"/>
      <c r="E128" s="55"/>
      <c r="F128" s="96">
        <v>32.375351000000002</v>
      </c>
      <c r="G128" s="96">
        <v>35.811765999999999</v>
      </c>
      <c r="H128" s="96">
        <v>0.97058489999999997</v>
      </c>
      <c r="I128" s="60">
        <v>0.97832584</v>
      </c>
      <c r="J128" s="60">
        <v>6.3817860000000004E-2</v>
      </c>
      <c r="K128" s="61"/>
      <c r="L128" s="257"/>
      <c r="M128" s="257"/>
      <c r="N128" s="55"/>
      <c r="O128" s="26"/>
      <c r="P128" s="55"/>
      <c r="Q128" s="26"/>
      <c r="R128" s="131"/>
      <c r="S128" s="213"/>
      <c r="T128" s="293" t="s">
        <v>89</v>
      </c>
      <c r="U128" s="25" t="s">
        <v>32</v>
      </c>
      <c r="V128" s="39"/>
      <c r="W128" s="55"/>
      <c r="X128" s="96">
        <v>32.766376000000001</v>
      </c>
      <c r="Y128" s="96">
        <v>36.317264000000002</v>
      </c>
      <c r="Z128" s="96">
        <v>0.97028879999999995</v>
      </c>
      <c r="AA128" s="60">
        <v>0.97813919999999999</v>
      </c>
      <c r="AB128" s="60">
        <v>6.1734363E-2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3" t="s">
        <v>89</v>
      </c>
      <c r="AM128" s="119">
        <f t="shared" si="14"/>
        <v>0.39102499999999907</v>
      </c>
      <c r="AN128" s="95">
        <f t="shared" si="15"/>
        <v>0.50549800000000289</v>
      </c>
      <c r="AO128" s="95">
        <f t="shared" si="16"/>
        <v>-2.9610000000002135E-4</v>
      </c>
      <c r="AP128" s="95">
        <f t="shared" si="17"/>
        <v>-1.8664000000001568E-4</v>
      </c>
      <c r="AQ128" s="120">
        <f t="shared" si="18"/>
        <v>-2.0834970000000036E-3</v>
      </c>
      <c r="AR128" s="37"/>
      <c r="AS128" s="233"/>
      <c r="AT128" s="37"/>
    </row>
    <row r="129" spans="2:46" ht="13.5" customHeight="1" x14ac:dyDescent="0.15">
      <c r="B129" s="294"/>
      <c r="C129" s="27" t="s">
        <v>33</v>
      </c>
      <c r="D129" s="186"/>
      <c r="E129" s="56"/>
      <c r="F129" s="187">
        <v>34.529178000000002</v>
      </c>
      <c r="G129" s="187">
        <v>38.29542</v>
      </c>
      <c r="H129" s="187">
        <v>0.98079198999999995</v>
      </c>
      <c r="I129" s="62">
        <v>0.98635839000000003</v>
      </c>
      <c r="J129" s="62">
        <v>4.3481150000000003E-2</v>
      </c>
      <c r="K129" s="188"/>
      <c r="L129" s="258"/>
      <c r="M129" s="258"/>
      <c r="N129" s="56"/>
      <c r="O129" s="28"/>
      <c r="P129" s="56"/>
      <c r="Q129" s="28"/>
      <c r="R129" s="132"/>
      <c r="S129" s="213"/>
      <c r="T129" s="294"/>
      <c r="U129" s="27" t="s">
        <v>33</v>
      </c>
      <c r="V129" s="186"/>
      <c r="W129" s="56"/>
      <c r="X129" s="187">
        <v>35.396135999999998</v>
      </c>
      <c r="Y129" s="187">
        <v>38.918948999999998</v>
      </c>
      <c r="Z129" s="187">
        <v>0.98082999000000004</v>
      </c>
      <c r="AA129" s="62">
        <v>0.98653802999999995</v>
      </c>
      <c r="AB129" s="62">
        <v>4.1024227000000003E-2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4"/>
      <c r="AM129" s="86">
        <f t="shared" si="14"/>
        <v>0.86695799999999679</v>
      </c>
      <c r="AN129" s="121">
        <f t="shared" si="15"/>
        <v>0.62352899999999778</v>
      </c>
      <c r="AO129" s="121">
        <f t="shared" si="16"/>
        <v>3.8000000000093515E-5</v>
      </c>
      <c r="AP129" s="121">
        <f t="shared" si="17"/>
        <v>1.7963999999992541E-4</v>
      </c>
      <c r="AQ129" s="87">
        <f t="shared" si="18"/>
        <v>-2.4569229999999997E-3</v>
      </c>
      <c r="AR129" s="37"/>
      <c r="AS129" s="233"/>
      <c r="AT129" s="37"/>
    </row>
    <row r="130" spans="2:46" ht="13.5" customHeight="1" x14ac:dyDescent="0.15">
      <c r="B130" s="294"/>
      <c r="C130" s="27" t="s">
        <v>34</v>
      </c>
      <c r="D130" s="186"/>
      <c r="E130" s="56"/>
      <c r="F130" s="187">
        <v>37.335330999999996</v>
      </c>
      <c r="G130" s="187">
        <v>41.579175999999997</v>
      </c>
      <c r="H130" s="187">
        <v>0.99007261000000002</v>
      </c>
      <c r="I130" s="62">
        <v>0.99330377000000003</v>
      </c>
      <c r="J130" s="62">
        <v>2.4367396E-2</v>
      </c>
      <c r="K130" s="188"/>
      <c r="L130" s="258"/>
      <c r="M130" s="258"/>
      <c r="N130" s="56"/>
      <c r="O130" s="28"/>
      <c r="P130" s="56"/>
      <c r="Q130" s="28"/>
      <c r="R130" s="132"/>
      <c r="S130" s="213"/>
      <c r="T130" s="294"/>
      <c r="U130" s="27" t="s">
        <v>34</v>
      </c>
      <c r="V130" s="186"/>
      <c r="W130" s="56"/>
      <c r="X130" s="187">
        <v>39.091673999999998</v>
      </c>
      <c r="Y130" s="187">
        <v>42.668636999999997</v>
      </c>
      <c r="Z130" s="187">
        <v>0.99022354000000001</v>
      </c>
      <c r="AA130" s="62">
        <v>0.99367872999999995</v>
      </c>
      <c r="AB130" s="62">
        <v>2.0907202999999999E-2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4"/>
      <c r="AM130" s="86">
        <f t="shared" si="14"/>
        <v>1.7563430000000011</v>
      </c>
      <c r="AN130" s="121">
        <f t="shared" si="15"/>
        <v>1.089461</v>
      </c>
      <c r="AO130" s="121">
        <f t="shared" si="16"/>
        <v>1.5092999999999357E-4</v>
      </c>
      <c r="AP130" s="121">
        <f t="shared" si="17"/>
        <v>3.7495999999992424E-4</v>
      </c>
      <c r="AQ130" s="87">
        <f t="shared" si="18"/>
        <v>-3.4601930000000003E-3</v>
      </c>
      <c r="AR130" s="37"/>
      <c r="AS130" s="233"/>
      <c r="AT130" s="37"/>
    </row>
    <row r="131" spans="2:46" ht="13.5" customHeight="1" x14ac:dyDescent="0.15">
      <c r="B131" s="294"/>
      <c r="C131" s="27" t="s">
        <v>36</v>
      </c>
      <c r="D131" s="186"/>
      <c r="E131" s="56"/>
      <c r="F131" s="187">
        <v>40.92033</v>
      </c>
      <c r="G131" s="187">
        <v>45.310775</v>
      </c>
      <c r="H131" s="187">
        <v>0.99412621999999995</v>
      </c>
      <c r="I131" s="62">
        <v>0.99652103999999997</v>
      </c>
      <c r="J131" s="62">
        <v>1.1192090999999999E-2</v>
      </c>
      <c r="K131" s="188"/>
      <c r="L131" s="258"/>
      <c r="M131" s="258"/>
      <c r="N131" s="56"/>
      <c r="O131" s="28"/>
      <c r="P131" s="56"/>
      <c r="Q131" s="28"/>
      <c r="R131" s="132"/>
      <c r="S131" s="213"/>
      <c r="T131" s="294"/>
      <c r="U131" s="27" t="s">
        <v>36</v>
      </c>
      <c r="V131" s="186"/>
      <c r="W131" s="56"/>
      <c r="X131" s="187">
        <v>43.459924000000001</v>
      </c>
      <c r="Y131" s="187">
        <v>46.773598999999997</v>
      </c>
      <c r="Z131" s="187">
        <v>0.99428554999999996</v>
      </c>
      <c r="AA131" s="62">
        <v>0.99694110999999996</v>
      </c>
      <c r="AB131" s="62">
        <v>9.0401005000000003E-3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4"/>
      <c r="AM131" s="86">
        <f t="shared" si="14"/>
        <v>2.539594000000001</v>
      </c>
      <c r="AN131" s="121">
        <f t="shared" si="15"/>
        <v>1.4628239999999977</v>
      </c>
      <c r="AO131" s="121">
        <f t="shared" si="16"/>
        <v>1.5933000000001307E-4</v>
      </c>
      <c r="AP131" s="121">
        <f t="shared" si="17"/>
        <v>4.2006999999999461E-4</v>
      </c>
      <c r="AQ131" s="87">
        <f t="shared" si="18"/>
        <v>-2.1519904999999992E-3</v>
      </c>
      <c r="AR131" s="37"/>
      <c r="AS131" s="233"/>
      <c r="AT131" s="37"/>
    </row>
    <row r="132" spans="2:46" ht="13.5" customHeight="1" thickBot="1" x14ac:dyDescent="0.2">
      <c r="B132" s="295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95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5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93" t="s">
        <v>90</v>
      </c>
      <c r="C133" s="25" t="s">
        <v>32</v>
      </c>
      <c r="D133" s="39"/>
      <c r="E133" s="55"/>
      <c r="F133" s="96">
        <v>33.046053000000001</v>
      </c>
      <c r="G133" s="96">
        <v>36.195082999999997</v>
      </c>
      <c r="H133" s="96">
        <v>0.97112264000000004</v>
      </c>
      <c r="I133" s="60">
        <v>0.97915227000000005</v>
      </c>
      <c r="J133" s="60">
        <v>6.2016139999999997E-2</v>
      </c>
      <c r="K133" s="61"/>
      <c r="L133" s="257"/>
      <c r="M133" s="257"/>
      <c r="N133" s="55"/>
      <c r="O133" s="26"/>
      <c r="P133" s="55"/>
      <c r="Q133" s="26"/>
      <c r="R133" s="131"/>
      <c r="S133" s="213"/>
      <c r="T133" s="293" t="s">
        <v>90</v>
      </c>
      <c r="U133" s="25" t="s">
        <v>32</v>
      </c>
      <c r="V133" s="39"/>
      <c r="W133" s="55"/>
      <c r="X133" s="96">
        <v>33.005961999999997</v>
      </c>
      <c r="Y133" s="96">
        <v>36.634309999999999</v>
      </c>
      <c r="Z133" s="96">
        <v>0.97092789000000002</v>
      </c>
      <c r="AA133" s="60">
        <v>0.97895964999999996</v>
      </c>
      <c r="AB133" s="60">
        <v>6.1451577E-2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3" t="s">
        <v>90</v>
      </c>
      <c r="AM133" s="119">
        <f t="shared" si="14"/>
        <v>-4.0091000000003874E-2</v>
      </c>
      <c r="AN133" s="95">
        <f t="shared" si="15"/>
        <v>0.43922700000000248</v>
      </c>
      <c r="AO133" s="95">
        <f t="shared" si="16"/>
        <v>-1.9475000000002129E-4</v>
      </c>
      <c r="AP133" s="95">
        <f t="shared" si="17"/>
        <v>-1.9262000000008772E-4</v>
      </c>
      <c r="AQ133" s="120">
        <f t="shared" si="18"/>
        <v>-5.6456299999999709E-4</v>
      </c>
      <c r="AR133" s="37"/>
      <c r="AS133" s="233"/>
      <c r="AT133" s="37"/>
    </row>
    <row r="134" spans="2:46" ht="13.5" customHeight="1" x14ac:dyDescent="0.15">
      <c r="B134" s="294"/>
      <c r="C134" s="27" t="s">
        <v>33</v>
      </c>
      <c r="D134" s="186"/>
      <c r="E134" s="56"/>
      <c r="F134" s="187">
        <v>35.314962000000001</v>
      </c>
      <c r="G134" s="187">
        <v>38.666414000000003</v>
      </c>
      <c r="H134" s="187">
        <v>0.98132688999999995</v>
      </c>
      <c r="I134" s="62">
        <v>0.98654699999999995</v>
      </c>
      <c r="J134" s="62">
        <v>4.2085602999999999E-2</v>
      </c>
      <c r="K134" s="188"/>
      <c r="L134" s="258"/>
      <c r="M134" s="258"/>
      <c r="N134" s="56"/>
      <c r="O134" s="28"/>
      <c r="P134" s="56"/>
      <c r="Q134" s="28"/>
      <c r="R134" s="132"/>
      <c r="S134" s="213"/>
      <c r="T134" s="294"/>
      <c r="U134" s="27" t="s">
        <v>33</v>
      </c>
      <c r="V134" s="186"/>
      <c r="W134" s="56"/>
      <c r="X134" s="187">
        <v>35.559119000000003</v>
      </c>
      <c r="Y134" s="187">
        <v>38.993220000000001</v>
      </c>
      <c r="Z134" s="187">
        <v>0.98138088999999995</v>
      </c>
      <c r="AA134" s="62">
        <v>0.98658773</v>
      </c>
      <c r="AB134" s="62">
        <v>4.1030146000000003E-2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4"/>
      <c r="AM134" s="86">
        <f t="shared" si="14"/>
        <v>0.24415700000000129</v>
      </c>
      <c r="AN134" s="121">
        <f t="shared" si="15"/>
        <v>0.32680599999999771</v>
      </c>
      <c r="AO134" s="121">
        <f t="shared" si="16"/>
        <v>5.3999999999998494E-5</v>
      </c>
      <c r="AP134" s="121">
        <f t="shared" si="17"/>
        <v>4.0730000000044342E-5</v>
      </c>
      <c r="AQ134" s="87">
        <f t="shared" si="18"/>
        <v>-1.0554569999999958E-3</v>
      </c>
      <c r="AR134" s="37"/>
      <c r="AS134" s="233"/>
      <c r="AT134" s="37"/>
    </row>
    <row r="135" spans="2:46" ht="13.5" customHeight="1" x14ac:dyDescent="0.15">
      <c r="B135" s="294"/>
      <c r="C135" s="27" t="s">
        <v>34</v>
      </c>
      <c r="D135" s="186"/>
      <c r="E135" s="56"/>
      <c r="F135" s="187">
        <v>38.510213999999998</v>
      </c>
      <c r="G135" s="187">
        <v>42.372591</v>
      </c>
      <c r="H135" s="187">
        <v>0.99013496999999995</v>
      </c>
      <c r="I135" s="62">
        <v>0.99369964</v>
      </c>
      <c r="J135" s="62">
        <v>2.2602859999999999E-2</v>
      </c>
      <c r="K135" s="188"/>
      <c r="L135" s="258"/>
      <c r="M135" s="258"/>
      <c r="N135" s="56"/>
      <c r="O135" s="28"/>
      <c r="P135" s="56"/>
      <c r="Q135" s="28"/>
      <c r="R135" s="132"/>
      <c r="S135" s="213"/>
      <c r="T135" s="294"/>
      <c r="U135" s="27" t="s">
        <v>34</v>
      </c>
      <c r="V135" s="186"/>
      <c r="W135" s="56"/>
      <c r="X135" s="187">
        <v>39.767684000000003</v>
      </c>
      <c r="Y135" s="187">
        <v>43.087957000000003</v>
      </c>
      <c r="Z135" s="187">
        <v>0.99033252999999999</v>
      </c>
      <c r="AA135" s="62">
        <v>0.99396388000000002</v>
      </c>
      <c r="AB135" s="62">
        <v>2.0928950000000002E-2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4"/>
      <c r="AM135" s="86">
        <f t="shared" si="14"/>
        <v>1.257470000000005</v>
      </c>
      <c r="AN135" s="121">
        <f t="shared" si="15"/>
        <v>0.71536600000000305</v>
      </c>
      <c r="AO135" s="121">
        <f t="shared" si="16"/>
        <v>1.9756000000004104E-4</v>
      </c>
      <c r="AP135" s="121">
        <f t="shared" si="17"/>
        <v>2.6424000000002668E-4</v>
      </c>
      <c r="AQ135" s="87">
        <f t="shared" si="18"/>
        <v>-1.6739099999999972E-3</v>
      </c>
      <c r="AR135" s="37"/>
      <c r="AS135" s="233"/>
      <c r="AT135" s="37"/>
    </row>
    <row r="136" spans="2:46" ht="13.5" customHeight="1" x14ac:dyDescent="0.15">
      <c r="B136" s="294"/>
      <c r="C136" s="27" t="s">
        <v>36</v>
      </c>
      <c r="D136" s="186"/>
      <c r="E136" s="56"/>
      <c r="F136" s="187">
        <v>41.950429999999997</v>
      </c>
      <c r="G136" s="187">
        <v>45.844166999999999</v>
      </c>
      <c r="H136" s="187">
        <v>0.99406313999999996</v>
      </c>
      <c r="I136" s="62">
        <v>0.99660758000000005</v>
      </c>
      <c r="J136" s="62">
        <v>1.0607999E-2</v>
      </c>
      <c r="K136" s="188"/>
      <c r="L136" s="258"/>
      <c r="M136" s="258"/>
      <c r="N136" s="56"/>
      <c r="O136" s="28"/>
      <c r="P136" s="56"/>
      <c r="Q136" s="28"/>
      <c r="R136" s="132"/>
      <c r="S136" s="213"/>
      <c r="T136" s="294"/>
      <c r="U136" s="27" t="s">
        <v>36</v>
      </c>
      <c r="V136" s="186"/>
      <c r="W136" s="56"/>
      <c r="X136" s="187">
        <v>43.764895000000003</v>
      </c>
      <c r="Y136" s="187">
        <v>46.885675999999997</v>
      </c>
      <c r="Z136" s="187">
        <v>0.99423116</v>
      </c>
      <c r="AA136" s="62">
        <v>0.99699749000000004</v>
      </c>
      <c r="AB136" s="62">
        <v>9.5458499999999998E-3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4"/>
      <c r="AM136" s="86">
        <f t="shared" si="14"/>
        <v>1.8144650000000055</v>
      </c>
      <c r="AN136" s="121">
        <f t="shared" si="15"/>
        <v>1.0415089999999978</v>
      </c>
      <c r="AO136" s="121">
        <f t="shared" si="16"/>
        <v>1.6802000000004647E-4</v>
      </c>
      <c r="AP136" s="121">
        <f t="shared" si="17"/>
        <v>3.8990999999999332E-4</v>
      </c>
      <c r="AQ136" s="87">
        <f t="shared" si="18"/>
        <v>-1.0621490000000001E-3</v>
      </c>
      <c r="AR136" s="37"/>
      <c r="AS136" s="233"/>
      <c r="AT136" s="37"/>
    </row>
    <row r="137" spans="2:46" ht="13.5" customHeight="1" thickBot="1" x14ac:dyDescent="0.2">
      <c r="B137" s="295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95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5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93" t="s">
        <v>91</v>
      </c>
      <c r="C138" s="25" t="s">
        <v>32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3"/>
      <c r="T138" s="293" t="s">
        <v>91</v>
      </c>
      <c r="U138" s="25" t="s">
        <v>32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3" t="s">
        <v>91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94"/>
      <c r="C139" s="27" t="s">
        <v>33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3"/>
      <c r="T139" s="294"/>
      <c r="U139" s="27" t="s">
        <v>33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4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94"/>
      <c r="C140" s="27" t="s">
        <v>34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3"/>
      <c r="T140" s="294"/>
      <c r="U140" s="27" t="s">
        <v>34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4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94"/>
      <c r="C141" s="27" t="s">
        <v>36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3"/>
      <c r="T141" s="294"/>
      <c r="U141" s="27" t="s">
        <v>36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4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5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95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5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93" t="s">
        <v>92</v>
      </c>
      <c r="C143" s="25" t="s">
        <v>32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3"/>
      <c r="T143" s="293" t="s">
        <v>92</v>
      </c>
      <c r="U143" s="25" t="s">
        <v>32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3" t="s">
        <v>92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94"/>
      <c r="C144" s="27" t="s">
        <v>33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3"/>
      <c r="T144" s="294"/>
      <c r="U144" s="27" t="s">
        <v>33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4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94"/>
      <c r="C145" s="27" t="s">
        <v>34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3"/>
      <c r="T145" s="294"/>
      <c r="U145" s="27" t="s">
        <v>34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4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94"/>
      <c r="C146" s="27" t="s">
        <v>36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3"/>
      <c r="T146" s="294"/>
      <c r="U146" s="27" t="s">
        <v>36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4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5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95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5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93" t="s">
        <v>93</v>
      </c>
      <c r="C148" s="25" t="s">
        <v>32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3"/>
      <c r="T148" s="293" t="s">
        <v>93</v>
      </c>
      <c r="U148" s="25" t="s">
        <v>32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3" t="s">
        <v>93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94"/>
      <c r="C149" s="27" t="s">
        <v>33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3"/>
      <c r="T149" s="294"/>
      <c r="U149" s="27" t="s">
        <v>33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4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94"/>
      <c r="C150" s="27" t="s">
        <v>34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3"/>
      <c r="T150" s="294"/>
      <c r="U150" s="27" t="s">
        <v>34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4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94"/>
      <c r="C151" s="27" t="s">
        <v>36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3"/>
      <c r="T151" s="294"/>
      <c r="U151" s="27" t="s">
        <v>36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4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5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95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5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93" t="s">
        <v>94</v>
      </c>
      <c r="C153" s="25" t="s">
        <v>32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3"/>
      <c r="T153" s="293" t="s">
        <v>94</v>
      </c>
      <c r="U153" s="25" t="s">
        <v>32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3" t="s">
        <v>94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94"/>
      <c r="C154" s="27" t="s">
        <v>33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3"/>
      <c r="T154" s="294"/>
      <c r="U154" s="27" t="s">
        <v>33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4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94"/>
      <c r="C155" s="27" t="s">
        <v>34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3"/>
      <c r="T155" s="294"/>
      <c r="U155" s="27" t="s">
        <v>34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4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94"/>
      <c r="C156" s="27" t="s">
        <v>36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3"/>
      <c r="T156" s="294"/>
      <c r="U156" s="27" t="s">
        <v>36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4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5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95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5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93" t="s">
        <v>95</v>
      </c>
      <c r="C158" s="25" t="s">
        <v>32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3"/>
      <c r="T158" s="293" t="s">
        <v>95</v>
      </c>
      <c r="U158" s="25" t="s">
        <v>32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3" t="s">
        <v>95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94"/>
      <c r="C159" s="27" t="s">
        <v>33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3"/>
      <c r="T159" s="294"/>
      <c r="U159" s="27" t="s">
        <v>33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4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94"/>
      <c r="C160" s="27" t="s">
        <v>34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3"/>
      <c r="T160" s="294"/>
      <c r="U160" s="27" t="s">
        <v>34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4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94"/>
      <c r="C161" s="27" t="s">
        <v>36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3"/>
      <c r="T161" s="294"/>
      <c r="U161" s="27" t="s">
        <v>36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4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5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95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5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93" t="s">
        <v>96</v>
      </c>
      <c r="C163" s="25" t="s">
        <v>32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3"/>
      <c r="T163" s="293" t="s">
        <v>96</v>
      </c>
      <c r="U163" s="25" t="s">
        <v>32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3" t="s">
        <v>96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94"/>
      <c r="C164" s="27" t="s">
        <v>33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3"/>
      <c r="T164" s="294"/>
      <c r="U164" s="27" t="s">
        <v>33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4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94"/>
      <c r="C165" s="27" t="s">
        <v>34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3"/>
      <c r="T165" s="294"/>
      <c r="U165" s="27" t="s">
        <v>34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4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94"/>
      <c r="C166" s="27" t="s">
        <v>36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3"/>
      <c r="T166" s="294"/>
      <c r="U166" s="27" t="s">
        <v>36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4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5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95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5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93" t="s">
        <v>97</v>
      </c>
      <c r="C168" s="25" t="s">
        <v>32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3"/>
      <c r="T168" s="293" t="s">
        <v>97</v>
      </c>
      <c r="U168" s="25" t="s">
        <v>32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3" t="s">
        <v>97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94"/>
      <c r="C169" s="27" t="s">
        <v>33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3"/>
      <c r="T169" s="294"/>
      <c r="U169" s="27" t="s">
        <v>33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4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94"/>
      <c r="C170" s="27" t="s">
        <v>34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3"/>
      <c r="T170" s="294"/>
      <c r="U170" s="27" t="s">
        <v>34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4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94"/>
      <c r="C171" s="27" t="s">
        <v>36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3"/>
      <c r="T171" s="294"/>
      <c r="U171" s="27" t="s">
        <v>36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4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5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95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5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93" t="s">
        <v>98</v>
      </c>
      <c r="C173" s="25" t="s">
        <v>32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3"/>
      <c r="T173" s="293" t="s">
        <v>98</v>
      </c>
      <c r="U173" s="25" t="s">
        <v>32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3" t="s">
        <v>98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94"/>
      <c r="C174" s="27" t="s">
        <v>33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3"/>
      <c r="T174" s="294"/>
      <c r="U174" s="27" t="s">
        <v>33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4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94"/>
      <c r="C175" s="27" t="s">
        <v>34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3"/>
      <c r="T175" s="294"/>
      <c r="U175" s="27" t="s">
        <v>34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4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94"/>
      <c r="C176" s="27" t="s">
        <v>36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3"/>
      <c r="T176" s="294"/>
      <c r="U176" s="27" t="s">
        <v>36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4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5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95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5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93" t="s">
        <v>99</v>
      </c>
      <c r="C178" s="25" t="s">
        <v>32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3"/>
      <c r="T178" s="293" t="s">
        <v>99</v>
      </c>
      <c r="U178" s="25" t="s">
        <v>32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3" t="s">
        <v>99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94"/>
      <c r="C179" s="27" t="s">
        <v>33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3"/>
      <c r="T179" s="294"/>
      <c r="U179" s="27" t="s">
        <v>33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4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94"/>
      <c r="C180" s="27" t="s">
        <v>34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3"/>
      <c r="T180" s="294"/>
      <c r="U180" s="27" t="s">
        <v>34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4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94"/>
      <c r="C181" s="27" t="s">
        <v>36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3"/>
      <c r="T181" s="294"/>
      <c r="U181" s="27" t="s">
        <v>36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4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5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95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5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93" t="s">
        <v>100</v>
      </c>
      <c r="C183" s="25" t="s">
        <v>32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3"/>
      <c r="T183" s="293" t="s">
        <v>100</v>
      </c>
      <c r="U183" s="25" t="s">
        <v>32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3" t="s">
        <v>100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94"/>
      <c r="C184" s="27" t="s">
        <v>33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3"/>
      <c r="T184" s="294"/>
      <c r="U184" s="27" t="s">
        <v>33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4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94"/>
      <c r="C185" s="27" t="s">
        <v>34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3"/>
      <c r="T185" s="294"/>
      <c r="U185" s="27" t="s">
        <v>34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4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94"/>
      <c r="C186" s="27" t="s">
        <v>36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3"/>
      <c r="T186" s="294"/>
      <c r="U186" s="27" t="s">
        <v>36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4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5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95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5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93" t="s">
        <v>101</v>
      </c>
      <c r="C188" s="25" t="s">
        <v>32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3"/>
      <c r="T188" s="293" t="s">
        <v>101</v>
      </c>
      <c r="U188" s="25" t="s">
        <v>32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3" t="s">
        <v>101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94"/>
      <c r="C189" s="27" t="s">
        <v>33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3"/>
      <c r="T189" s="294"/>
      <c r="U189" s="27" t="s">
        <v>33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4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94"/>
      <c r="C190" s="27" t="s">
        <v>34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3"/>
      <c r="T190" s="294"/>
      <c r="U190" s="27" t="s">
        <v>34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4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94"/>
      <c r="C191" s="27" t="s">
        <v>36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3"/>
      <c r="T191" s="294"/>
      <c r="U191" s="27" t="s">
        <v>36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4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5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95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5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93" t="s">
        <v>102</v>
      </c>
      <c r="C193" s="25" t="s">
        <v>32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93" t="s">
        <v>102</v>
      </c>
      <c r="U193" s="25" t="s">
        <v>32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3" t="s">
        <v>102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94"/>
      <c r="C194" s="27" t="s">
        <v>33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94"/>
      <c r="U194" s="27" t="s">
        <v>33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4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94"/>
      <c r="C195" s="27" t="s">
        <v>34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94"/>
      <c r="U195" s="27" t="s">
        <v>34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4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94"/>
      <c r="C196" s="27" t="s">
        <v>36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94"/>
      <c r="U196" s="27" t="s">
        <v>36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4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5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95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5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93" t="s">
        <v>103</v>
      </c>
      <c r="C198" s="25" t="s">
        <v>32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93" t="s">
        <v>103</v>
      </c>
      <c r="U198" s="25" t="s">
        <v>32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3" t="s">
        <v>103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94"/>
      <c r="C199" s="27" t="s">
        <v>33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94"/>
      <c r="U199" s="27" t="s">
        <v>33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4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94"/>
      <c r="C200" s="27" t="s">
        <v>34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94"/>
      <c r="U200" s="27" t="s">
        <v>34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4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94"/>
      <c r="C201" s="27" t="s">
        <v>36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94"/>
      <c r="U201" s="27" t="s">
        <v>36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4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5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95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5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93" t="s">
        <v>104</v>
      </c>
      <c r="C203" s="25" t="s">
        <v>32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93" t="s">
        <v>104</v>
      </c>
      <c r="U203" s="25" t="s">
        <v>32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3" t="s">
        <v>104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94"/>
      <c r="C204" s="27" t="s">
        <v>33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94"/>
      <c r="U204" s="27" t="s">
        <v>33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4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94"/>
      <c r="C205" s="27" t="s">
        <v>34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94"/>
      <c r="U205" s="27" t="s">
        <v>34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4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94"/>
      <c r="C206" s="27" t="s">
        <v>36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94"/>
      <c r="U206" s="27" t="s">
        <v>36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4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5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95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5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93" t="s">
        <v>105</v>
      </c>
      <c r="C208" s="25" t="s">
        <v>32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93" t="s">
        <v>105</v>
      </c>
      <c r="U208" s="25" t="s">
        <v>32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3" t="s">
        <v>105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94"/>
      <c r="C209" s="27" t="s">
        <v>33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94"/>
      <c r="U209" s="27" t="s">
        <v>33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4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94"/>
      <c r="C210" s="27" t="s">
        <v>34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94"/>
      <c r="U210" s="27" t="s">
        <v>34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4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94"/>
      <c r="C211" s="27" t="s">
        <v>36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94"/>
      <c r="U211" s="27" t="s">
        <v>36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4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5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95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5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93" t="s">
        <v>106</v>
      </c>
      <c r="C213" s="25" t="s">
        <v>32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93" t="s">
        <v>106</v>
      </c>
      <c r="U213" s="25" t="s">
        <v>32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3" t="s">
        <v>106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94"/>
      <c r="C214" s="27" t="s">
        <v>33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94"/>
      <c r="U214" s="27" t="s">
        <v>33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4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94"/>
      <c r="C215" s="27" t="s">
        <v>34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94"/>
      <c r="U215" s="27" t="s">
        <v>34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4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94"/>
      <c r="C216" s="27" t="s">
        <v>36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94"/>
      <c r="U216" s="27" t="s">
        <v>36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4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5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95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5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93" t="s">
        <v>107</v>
      </c>
      <c r="C218" s="25" t="s">
        <v>32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93" t="s">
        <v>107</v>
      </c>
      <c r="U218" s="25" t="s">
        <v>32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3" t="s">
        <v>107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94"/>
      <c r="C219" s="27" t="s">
        <v>33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94"/>
      <c r="U219" s="27" t="s">
        <v>33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4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94"/>
      <c r="C220" s="27" t="s">
        <v>34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94"/>
      <c r="U220" s="27" t="s">
        <v>34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4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94"/>
      <c r="C221" s="27" t="s">
        <v>36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94"/>
      <c r="U221" s="27" t="s">
        <v>36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4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5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95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5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93" t="s">
        <v>108</v>
      </c>
      <c r="C223" s="25" t="s">
        <v>32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93" t="s">
        <v>108</v>
      </c>
      <c r="U223" s="25" t="s">
        <v>32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3" t="s">
        <v>108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94"/>
      <c r="C224" s="27" t="s">
        <v>33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94"/>
      <c r="U224" s="27" t="s">
        <v>33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4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94"/>
      <c r="C225" s="27" t="s">
        <v>34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94"/>
      <c r="U225" s="27" t="s">
        <v>34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4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94"/>
      <c r="C226" s="27" t="s">
        <v>36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94"/>
      <c r="U226" s="27" t="s">
        <v>36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4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5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95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5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93" t="s">
        <v>109</v>
      </c>
      <c r="C228" s="25" t="s">
        <v>32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93" t="s">
        <v>109</v>
      </c>
      <c r="U228" s="25" t="s">
        <v>32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3" t="s">
        <v>109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94"/>
      <c r="C229" s="27" t="s">
        <v>33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94"/>
      <c r="U229" s="27" t="s">
        <v>33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4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94"/>
      <c r="C230" s="27" t="s">
        <v>34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94"/>
      <c r="U230" s="27" t="s">
        <v>34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4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94"/>
      <c r="C231" s="27" t="s">
        <v>36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94"/>
      <c r="U231" s="27" t="s">
        <v>36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4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5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95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5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93" t="s">
        <v>110</v>
      </c>
      <c r="C233" s="25" t="s">
        <v>32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93" t="s">
        <v>110</v>
      </c>
      <c r="U233" s="25" t="s">
        <v>32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3" t="s">
        <v>110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94"/>
      <c r="C234" s="27" t="s">
        <v>33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94"/>
      <c r="U234" s="27" t="s">
        <v>33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4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94"/>
      <c r="C235" s="27" t="s">
        <v>34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94"/>
      <c r="U235" s="27" t="s">
        <v>34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4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94"/>
      <c r="C236" s="27" t="s">
        <v>36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94"/>
      <c r="U236" s="27" t="s">
        <v>36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4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5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95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5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93" t="s">
        <v>111</v>
      </c>
      <c r="C238" s="25" t="s">
        <v>32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93" t="s">
        <v>111</v>
      </c>
      <c r="U238" s="25" t="s">
        <v>32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3" t="s">
        <v>111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94"/>
      <c r="C239" s="27" t="s">
        <v>33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94"/>
      <c r="U239" s="27" t="s">
        <v>33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4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94"/>
      <c r="C240" s="27" t="s">
        <v>34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94"/>
      <c r="U240" s="27" t="s">
        <v>34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4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94"/>
      <c r="C241" s="27" t="s">
        <v>36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94"/>
      <c r="U241" s="27" t="s">
        <v>36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4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5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95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5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93" t="s">
        <v>112</v>
      </c>
      <c r="C243" s="25" t="s">
        <v>32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93" t="s">
        <v>112</v>
      </c>
      <c r="U243" s="25" t="s">
        <v>32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3" t="s">
        <v>112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94"/>
      <c r="C244" s="27" t="s">
        <v>33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94"/>
      <c r="U244" s="27" t="s">
        <v>33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4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94"/>
      <c r="C245" s="27" t="s">
        <v>34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94"/>
      <c r="U245" s="27" t="s">
        <v>34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4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94"/>
      <c r="C246" s="27" t="s">
        <v>36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94"/>
      <c r="U246" s="27" t="s">
        <v>36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4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5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95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5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93" t="s">
        <v>113</v>
      </c>
      <c r="C248" s="25" t="s">
        <v>32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93" t="s">
        <v>113</v>
      </c>
      <c r="U248" s="25" t="s">
        <v>32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3" t="s">
        <v>113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94"/>
      <c r="C249" s="27" t="s">
        <v>33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94"/>
      <c r="U249" s="27" t="s">
        <v>33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4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94"/>
      <c r="C250" s="27" t="s">
        <v>34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94"/>
      <c r="U250" s="27" t="s">
        <v>34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4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94"/>
      <c r="C251" s="27" t="s">
        <v>36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94"/>
      <c r="U251" s="27" t="s">
        <v>36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4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5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95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5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93" t="s">
        <v>114</v>
      </c>
      <c r="C253" s="25" t="s">
        <v>32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93" t="s">
        <v>114</v>
      </c>
      <c r="U253" s="25" t="s">
        <v>32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3" t="s">
        <v>114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94"/>
      <c r="C254" s="27" t="s">
        <v>33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94"/>
      <c r="U254" s="27" t="s">
        <v>33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4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94"/>
      <c r="C255" s="27" t="s">
        <v>34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94"/>
      <c r="U255" s="27" t="s">
        <v>34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4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94"/>
      <c r="C256" s="27" t="s">
        <v>36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94"/>
      <c r="U256" s="27" t="s">
        <v>36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4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5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95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5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93" t="s">
        <v>115</v>
      </c>
      <c r="C258" s="25" t="s">
        <v>32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93" t="s">
        <v>115</v>
      </c>
      <c r="U258" s="25" t="s">
        <v>32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3" t="s">
        <v>115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94"/>
      <c r="C259" s="27" t="s">
        <v>33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94"/>
      <c r="U259" s="27" t="s">
        <v>33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4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94"/>
      <c r="C260" s="27" t="s">
        <v>34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94"/>
      <c r="U260" s="27" t="s">
        <v>34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4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94"/>
      <c r="C261" s="27" t="s">
        <v>36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94"/>
      <c r="U261" s="27" t="s">
        <v>36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4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5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95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5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93" t="s">
        <v>116</v>
      </c>
      <c r="C263" s="25" t="s">
        <v>32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93" t="s">
        <v>116</v>
      </c>
      <c r="U263" s="25" t="s">
        <v>32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3" t="s">
        <v>116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94"/>
      <c r="C264" s="27" t="s">
        <v>33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94"/>
      <c r="U264" s="27" t="s">
        <v>33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4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94"/>
      <c r="C265" s="27" t="s">
        <v>34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94"/>
      <c r="U265" s="27" t="s">
        <v>34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4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94"/>
      <c r="C266" s="27" t="s">
        <v>36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94"/>
      <c r="U266" s="27" t="s">
        <v>36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4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5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95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5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93" t="s">
        <v>117</v>
      </c>
      <c r="C268" s="25" t="s">
        <v>32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93" t="s">
        <v>117</v>
      </c>
      <c r="U268" s="25" t="s">
        <v>32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3" t="s">
        <v>117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94"/>
      <c r="C269" s="27" t="s">
        <v>33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94"/>
      <c r="U269" s="27" t="s">
        <v>33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4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94"/>
      <c r="C270" s="27" t="s">
        <v>34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94"/>
      <c r="U270" s="27" t="s">
        <v>34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4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94"/>
      <c r="C271" s="27" t="s">
        <v>36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94"/>
      <c r="U271" s="27" t="s">
        <v>36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4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5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95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5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93" t="s">
        <v>118</v>
      </c>
      <c r="C273" s="25" t="s">
        <v>32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93" t="s">
        <v>118</v>
      </c>
      <c r="U273" s="25" t="s">
        <v>32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3" t="s">
        <v>118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94"/>
      <c r="C274" s="27" t="s">
        <v>33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94"/>
      <c r="U274" s="27" t="s">
        <v>33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4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94"/>
      <c r="C275" s="27" t="s">
        <v>34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94"/>
      <c r="U275" s="27" t="s">
        <v>34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4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94"/>
      <c r="C276" s="27" t="s">
        <v>36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94"/>
      <c r="U276" s="27" t="s">
        <v>36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4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5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95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5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93" t="s">
        <v>119</v>
      </c>
      <c r="C278" s="25" t="s">
        <v>32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93" t="s">
        <v>119</v>
      </c>
      <c r="U278" s="25" t="s">
        <v>32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3" t="s">
        <v>119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94"/>
      <c r="C279" s="27" t="s">
        <v>33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94"/>
      <c r="U279" s="27" t="s">
        <v>33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4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94"/>
      <c r="C280" s="27" t="s">
        <v>34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94"/>
      <c r="U280" s="27" t="s">
        <v>34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4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94"/>
      <c r="C281" s="27" t="s">
        <v>36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94"/>
      <c r="U281" s="27" t="s">
        <v>36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4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5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95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5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93" t="s">
        <v>120</v>
      </c>
      <c r="C283" s="25" t="s">
        <v>32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93" t="s">
        <v>120</v>
      </c>
      <c r="U283" s="25" t="s">
        <v>32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3" t="s">
        <v>120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94"/>
      <c r="C284" s="27" t="s">
        <v>33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94"/>
      <c r="U284" s="27" t="s">
        <v>33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4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94"/>
      <c r="C285" s="27" t="s">
        <v>34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94"/>
      <c r="U285" s="27" t="s">
        <v>34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4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94"/>
      <c r="C286" s="27" t="s">
        <v>36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94"/>
      <c r="U286" s="27" t="s">
        <v>36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4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5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95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5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93" t="s">
        <v>121</v>
      </c>
      <c r="C288" s="25" t="s">
        <v>32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93" t="s">
        <v>121</v>
      </c>
      <c r="U288" s="25" t="s">
        <v>32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3" t="s">
        <v>121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94"/>
      <c r="C289" s="27" t="s">
        <v>33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94"/>
      <c r="U289" s="27" t="s">
        <v>33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4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94"/>
      <c r="C290" s="27" t="s">
        <v>34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94"/>
      <c r="U290" s="27" t="s">
        <v>34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4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94"/>
      <c r="C291" s="27" t="s">
        <v>36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94"/>
      <c r="U291" s="27" t="s">
        <v>36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4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5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95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5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93" t="s">
        <v>122</v>
      </c>
      <c r="C293" s="25" t="s">
        <v>32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93" t="s">
        <v>122</v>
      </c>
      <c r="U293" s="25" t="s">
        <v>32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3" t="s">
        <v>122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94"/>
      <c r="C294" s="27" t="s">
        <v>33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94"/>
      <c r="U294" s="27" t="s">
        <v>33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4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94"/>
      <c r="C295" s="27" t="s">
        <v>34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94"/>
      <c r="U295" s="27" t="s">
        <v>34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4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94"/>
      <c r="C296" s="27" t="s">
        <v>36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94"/>
      <c r="U296" s="27" t="s">
        <v>36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4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5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95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5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93" t="s">
        <v>123</v>
      </c>
      <c r="C298" s="25" t="s">
        <v>32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93" t="s">
        <v>123</v>
      </c>
      <c r="U298" s="25" t="s">
        <v>32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3" t="s">
        <v>123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94"/>
      <c r="C299" s="27" t="s">
        <v>33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94"/>
      <c r="U299" s="27" t="s">
        <v>33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4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94"/>
      <c r="C300" s="27" t="s">
        <v>34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94"/>
      <c r="U300" s="27" t="s">
        <v>34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4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94"/>
      <c r="C301" s="27" t="s">
        <v>36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94"/>
      <c r="U301" s="27" t="s">
        <v>36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4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5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95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5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93" t="s">
        <v>124</v>
      </c>
      <c r="C303" s="25" t="s">
        <v>32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93" t="s">
        <v>124</v>
      </c>
      <c r="U303" s="25" t="s">
        <v>32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3" t="s">
        <v>124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94"/>
      <c r="C304" s="27" t="s">
        <v>33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94"/>
      <c r="U304" s="27" t="s">
        <v>33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4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94"/>
      <c r="C305" s="27" t="s">
        <v>34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94"/>
      <c r="U305" s="27" t="s">
        <v>34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4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94"/>
      <c r="C306" s="27" t="s">
        <v>36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94"/>
      <c r="U306" s="27" t="s">
        <v>36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4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5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95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5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93" t="s">
        <v>125</v>
      </c>
      <c r="C308" s="25" t="s">
        <v>32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93" t="s">
        <v>125</v>
      </c>
      <c r="U308" s="25" t="s">
        <v>32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3" t="s">
        <v>125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94"/>
      <c r="C309" s="27" t="s">
        <v>33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94"/>
      <c r="U309" s="27" t="s">
        <v>33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4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94"/>
      <c r="C310" s="27" t="s">
        <v>34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94"/>
      <c r="U310" s="27" t="s">
        <v>34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4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94"/>
      <c r="C311" s="27" t="s">
        <v>36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94"/>
      <c r="U311" s="27" t="s">
        <v>36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4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5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95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5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93" t="s">
        <v>126</v>
      </c>
      <c r="C313" s="25" t="s">
        <v>32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93" t="s">
        <v>126</v>
      </c>
      <c r="U313" s="25" t="s">
        <v>32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3" t="s">
        <v>126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94"/>
      <c r="C314" s="27" t="s">
        <v>33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94"/>
      <c r="U314" s="27" t="s">
        <v>33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4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94"/>
      <c r="C315" s="27" t="s">
        <v>34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94"/>
      <c r="U315" s="27" t="s">
        <v>34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4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94"/>
      <c r="C316" s="27" t="s">
        <v>36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94"/>
      <c r="U316" s="27" t="s">
        <v>36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4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5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95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5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93" t="s">
        <v>127</v>
      </c>
      <c r="C318" s="25" t="s">
        <v>32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93" t="s">
        <v>127</v>
      </c>
      <c r="U318" s="25" t="s">
        <v>32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3" t="s">
        <v>127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94"/>
      <c r="C319" s="27" t="s">
        <v>33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94"/>
      <c r="U319" s="27" t="s">
        <v>33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4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94"/>
      <c r="C320" s="27" t="s">
        <v>34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94"/>
      <c r="U320" s="27" t="s">
        <v>34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4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94"/>
      <c r="C321" s="27" t="s">
        <v>36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94"/>
      <c r="U321" s="27" t="s">
        <v>36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4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5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95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5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93" t="s">
        <v>128</v>
      </c>
      <c r="C323" s="25" t="s">
        <v>32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93" t="s">
        <v>128</v>
      </c>
      <c r="U323" s="25" t="s">
        <v>32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3" t="s">
        <v>128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94"/>
      <c r="C324" s="27" t="s">
        <v>33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94"/>
      <c r="U324" s="27" t="s">
        <v>33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4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94"/>
      <c r="C325" s="27" t="s">
        <v>34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94"/>
      <c r="U325" s="27" t="s">
        <v>34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4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94"/>
      <c r="C326" s="27" t="s">
        <v>36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94"/>
      <c r="U326" s="27" t="s">
        <v>36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4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5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95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5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93" t="s">
        <v>129</v>
      </c>
      <c r="C328" s="25" t="s">
        <v>32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93" t="s">
        <v>129</v>
      </c>
      <c r="U328" s="25" t="s">
        <v>32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3" t="s">
        <v>129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94"/>
      <c r="C329" s="27" t="s">
        <v>33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94"/>
      <c r="U329" s="27" t="s">
        <v>33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4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94"/>
      <c r="C330" s="27" t="s">
        <v>34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94"/>
      <c r="U330" s="27" t="s">
        <v>34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4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94"/>
      <c r="C331" s="27" t="s">
        <v>36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94"/>
      <c r="U331" s="27" t="s">
        <v>36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4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5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95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5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93" t="s">
        <v>130</v>
      </c>
      <c r="C333" s="25" t="s">
        <v>32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93" t="s">
        <v>130</v>
      </c>
      <c r="U333" s="25" t="s">
        <v>32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3" t="s">
        <v>130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94"/>
      <c r="C334" s="27" t="s">
        <v>33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94"/>
      <c r="U334" s="27" t="s">
        <v>33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4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94"/>
      <c r="C335" s="27" t="s">
        <v>34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94"/>
      <c r="U335" s="27" t="s">
        <v>34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4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94"/>
      <c r="C336" s="27" t="s">
        <v>36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94"/>
      <c r="U336" s="27" t="s">
        <v>36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4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5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95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5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93" t="s">
        <v>131</v>
      </c>
      <c r="C338" s="25" t="s">
        <v>32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93" t="s">
        <v>131</v>
      </c>
      <c r="U338" s="25" t="s">
        <v>32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3" t="s">
        <v>131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94"/>
      <c r="C339" s="27" t="s">
        <v>33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94"/>
      <c r="U339" s="27" t="s">
        <v>33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4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94"/>
      <c r="C340" s="27" t="s">
        <v>34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94"/>
      <c r="U340" s="27" t="s">
        <v>34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4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94"/>
      <c r="C341" s="27" t="s">
        <v>36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94"/>
      <c r="U341" s="27" t="s">
        <v>36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4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5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95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5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93" t="s">
        <v>132</v>
      </c>
      <c r="C343" s="25" t="s">
        <v>32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93" t="s">
        <v>132</v>
      </c>
      <c r="U343" s="25" t="s">
        <v>32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3" t="s">
        <v>132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94"/>
      <c r="C344" s="27" t="s">
        <v>33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94"/>
      <c r="U344" s="27" t="s">
        <v>33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4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94"/>
      <c r="C345" s="27" t="s">
        <v>34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94"/>
      <c r="U345" s="27" t="s">
        <v>34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4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94"/>
      <c r="C346" s="27" t="s">
        <v>36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94"/>
      <c r="U346" s="27" t="s">
        <v>36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4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5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95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5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93" t="s">
        <v>133</v>
      </c>
      <c r="C348" s="25" t="s">
        <v>32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93" t="s">
        <v>133</v>
      </c>
      <c r="U348" s="25" t="s">
        <v>32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3" t="s">
        <v>133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94"/>
      <c r="C349" s="27" t="s">
        <v>33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94"/>
      <c r="U349" s="27" t="s">
        <v>33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4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94"/>
      <c r="C350" s="27" t="s">
        <v>34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94"/>
      <c r="U350" s="27" t="s">
        <v>34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4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94"/>
      <c r="C351" s="27" t="s">
        <v>36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94"/>
      <c r="U351" s="27" t="s">
        <v>36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4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5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95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5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93" t="s">
        <v>134</v>
      </c>
      <c r="C353" s="25" t="s">
        <v>32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93" t="s">
        <v>134</v>
      </c>
      <c r="U353" s="25" t="s">
        <v>32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3" t="s">
        <v>134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94"/>
      <c r="C354" s="27" t="s">
        <v>33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94"/>
      <c r="U354" s="27" t="s">
        <v>33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4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94"/>
      <c r="C355" s="27" t="s">
        <v>34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94"/>
      <c r="U355" s="27" t="s">
        <v>34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4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94"/>
      <c r="C356" s="27" t="s">
        <v>36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94"/>
      <c r="U356" s="27" t="s">
        <v>36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4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5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95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5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93" t="s">
        <v>135</v>
      </c>
      <c r="C358" s="25" t="s">
        <v>32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93" t="s">
        <v>135</v>
      </c>
      <c r="U358" s="25" t="s">
        <v>32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3" t="s">
        <v>135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94"/>
      <c r="C359" s="27" t="s">
        <v>33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94"/>
      <c r="U359" s="27" t="s">
        <v>33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4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94"/>
      <c r="C360" s="27" t="s">
        <v>34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94"/>
      <c r="U360" s="27" t="s">
        <v>34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4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94"/>
      <c r="C361" s="27" t="s">
        <v>36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94"/>
      <c r="U361" s="27" t="s">
        <v>36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4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5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95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5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93" t="s">
        <v>136</v>
      </c>
      <c r="C363" s="25" t="s">
        <v>32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93" t="s">
        <v>136</v>
      </c>
      <c r="U363" s="25" t="s">
        <v>32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3" t="s">
        <v>136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94"/>
      <c r="C364" s="27" t="s">
        <v>33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94"/>
      <c r="U364" s="27" t="s">
        <v>33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4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94"/>
      <c r="C365" s="27" t="s">
        <v>34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94"/>
      <c r="U365" s="27" t="s">
        <v>34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4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94"/>
      <c r="C366" s="27" t="s">
        <v>36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94"/>
      <c r="U366" s="27" t="s">
        <v>36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4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5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95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5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93" t="s">
        <v>137</v>
      </c>
      <c r="C368" s="25" t="s">
        <v>32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93" t="s">
        <v>137</v>
      </c>
      <c r="U368" s="25" t="s">
        <v>32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3" t="s">
        <v>137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94"/>
      <c r="C369" s="27" t="s">
        <v>33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94"/>
      <c r="U369" s="27" t="s">
        <v>33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4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94"/>
      <c r="C370" s="27" t="s">
        <v>34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94"/>
      <c r="U370" s="27" t="s">
        <v>34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4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94"/>
      <c r="C371" s="27" t="s">
        <v>36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94"/>
      <c r="U371" s="27" t="s">
        <v>36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4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5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95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5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93" t="s">
        <v>138</v>
      </c>
      <c r="C373" s="25" t="s">
        <v>32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93" t="s">
        <v>138</v>
      </c>
      <c r="U373" s="25" t="s">
        <v>32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3" t="s">
        <v>138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94"/>
      <c r="C374" s="27" t="s">
        <v>33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94"/>
      <c r="U374" s="27" t="s">
        <v>33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4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94"/>
      <c r="C375" s="27" t="s">
        <v>34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94"/>
      <c r="U375" s="27" t="s">
        <v>34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4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94"/>
      <c r="C376" s="27" t="s">
        <v>36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94"/>
      <c r="U376" s="27" t="s">
        <v>36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4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5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95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5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93" t="s">
        <v>139</v>
      </c>
      <c r="C378" s="25" t="s">
        <v>32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93" t="s">
        <v>139</v>
      </c>
      <c r="U378" s="25" t="s">
        <v>32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3" t="s">
        <v>139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94"/>
      <c r="C379" s="27" t="s">
        <v>33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94"/>
      <c r="U379" s="27" t="s">
        <v>33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4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94"/>
      <c r="C380" s="27" t="s">
        <v>34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94"/>
      <c r="U380" s="27" t="s">
        <v>34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4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94"/>
      <c r="C381" s="27" t="s">
        <v>36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94"/>
      <c r="U381" s="27" t="s">
        <v>36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4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5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95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5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93" t="s">
        <v>140</v>
      </c>
      <c r="C383" s="25" t="s">
        <v>32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93" t="s">
        <v>140</v>
      </c>
      <c r="U383" s="25" t="s">
        <v>32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3" t="s">
        <v>140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94"/>
      <c r="C384" s="27" t="s">
        <v>33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94"/>
      <c r="U384" s="27" t="s">
        <v>33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4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94"/>
      <c r="C385" s="27" t="s">
        <v>34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94"/>
      <c r="U385" s="27" t="s">
        <v>34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4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94"/>
      <c r="C386" s="27" t="s">
        <v>36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94"/>
      <c r="U386" s="27" t="s">
        <v>36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4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5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95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5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93" t="s">
        <v>141</v>
      </c>
      <c r="C388" s="25" t="s">
        <v>32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93" t="s">
        <v>141</v>
      </c>
      <c r="U388" s="25" t="s">
        <v>32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3" t="s">
        <v>141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94"/>
      <c r="C389" s="27" t="s">
        <v>33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94"/>
      <c r="U389" s="27" t="s">
        <v>33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4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94"/>
      <c r="C390" s="27" t="s">
        <v>34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94"/>
      <c r="U390" s="27" t="s">
        <v>34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4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94"/>
      <c r="C391" s="27" t="s">
        <v>36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94"/>
      <c r="U391" s="27" t="s">
        <v>36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4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5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95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5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93" t="s">
        <v>142</v>
      </c>
      <c r="C393" s="25" t="s">
        <v>32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93" t="s">
        <v>142</v>
      </c>
      <c r="U393" s="25" t="s">
        <v>32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3" t="s">
        <v>142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94"/>
      <c r="C394" s="27" t="s">
        <v>33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94"/>
      <c r="U394" s="27" t="s">
        <v>33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4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94"/>
      <c r="C395" s="27" t="s">
        <v>34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94"/>
      <c r="U395" s="27" t="s">
        <v>34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4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94"/>
      <c r="C396" s="27" t="s">
        <v>36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94"/>
      <c r="U396" s="27" t="s">
        <v>36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4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5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95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5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93" t="s">
        <v>143</v>
      </c>
      <c r="C398" s="25" t="s">
        <v>32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93" t="s">
        <v>143</v>
      </c>
      <c r="U398" s="25" t="s">
        <v>32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3" t="s">
        <v>143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94"/>
      <c r="C399" s="27" t="s">
        <v>33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94"/>
      <c r="U399" s="27" t="s">
        <v>33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4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94"/>
      <c r="C400" s="27" t="s">
        <v>34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94"/>
      <c r="U400" s="27" t="s">
        <v>34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4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94"/>
      <c r="C401" s="27" t="s">
        <v>36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94"/>
      <c r="U401" s="27" t="s">
        <v>36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4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5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95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5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93" t="s">
        <v>144</v>
      </c>
      <c r="C403" s="25" t="s">
        <v>32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93" t="s">
        <v>144</v>
      </c>
      <c r="U403" s="25" t="s">
        <v>32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3" t="s">
        <v>144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94"/>
      <c r="C404" s="27" t="s">
        <v>33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94"/>
      <c r="U404" s="27" t="s">
        <v>33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4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94"/>
      <c r="C405" s="27" t="s">
        <v>34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94"/>
      <c r="U405" s="27" t="s">
        <v>34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4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94"/>
      <c r="C406" s="27" t="s">
        <v>36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94"/>
      <c r="U406" s="27" t="s">
        <v>36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4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5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95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5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93" t="s">
        <v>145</v>
      </c>
      <c r="C408" s="25" t="s">
        <v>32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93" t="s">
        <v>145</v>
      </c>
      <c r="U408" s="25" t="s">
        <v>32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3" t="s">
        <v>145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94"/>
      <c r="C409" s="27" t="s">
        <v>33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94"/>
      <c r="U409" s="27" t="s">
        <v>33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4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94"/>
      <c r="C410" s="27" t="s">
        <v>34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94"/>
      <c r="U410" s="27" t="s">
        <v>34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4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94"/>
      <c r="C411" s="27" t="s">
        <v>36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94"/>
      <c r="U411" s="27" t="s">
        <v>36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4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5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95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5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93" t="s">
        <v>146</v>
      </c>
      <c r="C413" s="25" t="s">
        <v>32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93" t="s">
        <v>146</v>
      </c>
      <c r="U413" s="25" t="s">
        <v>32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3" t="s">
        <v>146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94"/>
      <c r="C414" s="27" t="s">
        <v>33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94"/>
      <c r="U414" s="27" t="s">
        <v>33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4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94"/>
      <c r="C415" s="27" t="s">
        <v>34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94"/>
      <c r="U415" s="27" t="s">
        <v>34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4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94"/>
      <c r="C416" s="27" t="s">
        <v>36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94"/>
      <c r="U416" s="27" t="s">
        <v>36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4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5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95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5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93" t="s">
        <v>147</v>
      </c>
      <c r="C418" s="25" t="s">
        <v>32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93" t="s">
        <v>147</v>
      </c>
      <c r="U418" s="25" t="s">
        <v>32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3" t="s">
        <v>147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94"/>
      <c r="C419" s="27" t="s">
        <v>33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94"/>
      <c r="U419" s="27" t="s">
        <v>33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4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94"/>
      <c r="C420" s="27" t="s">
        <v>34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94"/>
      <c r="U420" s="27" t="s">
        <v>34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4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94"/>
      <c r="C421" s="27" t="s">
        <v>36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94"/>
      <c r="U421" s="27" t="s">
        <v>36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4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5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95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5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93" t="s">
        <v>148</v>
      </c>
      <c r="C423" s="25" t="s">
        <v>32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93" t="s">
        <v>148</v>
      </c>
      <c r="U423" s="25" t="s">
        <v>32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3" t="s">
        <v>148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94"/>
      <c r="C424" s="27" t="s">
        <v>33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94"/>
      <c r="U424" s="27" t="s">
        <v>33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4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94"/>
      <c r="C425" s="27" t="s">
        <v>34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94"/>
      <c r="U425" s="27" t="s">
        <v>34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4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94"/>
      <c r="C426" s="27" t="s">
        <v>36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94"/>
      <c r="U426" s="27" t="s">
        <v>36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4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5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95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5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93" t="s">
        <v>149</v>
      </c>
      <c r="C428" s="25" t="s">
        <v>32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93" t="s">
        <v>149</v>
      </c>
      <c r="U428" s="25" t="s">
        <v>32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3" t="s">
        <v>149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94"/>
      <c r="C429" s="27" t="s">
        <v>33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94"/>
      <c r="U429" s="27" t="s">
        <v>33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4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94"/>
      <c r="C430" s="27" t="s">
        <v>34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94"/>
      <c r="U430" s="27" t="s">
        <v>34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4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94"/>
      <c r="C431" s="27" t="s">
        <v>36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94"/>
      <c r="U431" s="27" t="s">
        <v>36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4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5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95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5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93" t="s">
        <v>150</v>
      </c>
      <c r="C433" s="25" t="s">
        <v>32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93" t="s">
        <v>150</v>
      </c>
      <c r="U433" s="25" t="s">
        <v>32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3" t="s">
        <v>150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94"/>
      <c r="C434" s="27" t="s">
        <v>33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94"/>
      <c r="U434" s="27" t="s">
        <v>33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4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94"/>
      <c r="C435" s="27" t="s">
        <v>34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94"/>
      <c r="U435" s="27" t="s">
        <v>34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4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94"/>
      <c r="C436" s="27" t="s">
        <v>36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94"/>
      <c r="U436" s="27" t="s">
        <v>36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4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5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95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5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93" t="s">
        <v>151</v>
      </c>
      <c r="C438" s="25" t="s">
        <v>32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93" t="s">
        <v>151</v>
      </c>
      <c r="U438" s="25" t="s">
        <v>32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3" t="s">
        <v>151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94"/>
      <c r="C439" s="27" t="s">
        <v>33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94"/>
      <c r="U439" s="27" t="s">
        <v>33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4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94"/>
      <c r="C440" s="27" t="s">
        <v>34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94"/>
      <c r="U440" s="27" t="s">
        <v>34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4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94"/>
      <c r="C441" s="27" t="s">
        <v>36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94"/>
      <c r="U441" s="27" t="s">
        <v>36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4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5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95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5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93" t="s">
        <v>152</v>
      </c>
      <c r="C443" s="25" t="s">
        <v>32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93" t="s">
        <v>152</v>
      </c>
      <c r="U443" s="25" t="s">
        <v>32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3" t="s">
        <v>152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94"/>
      <c r="C444" s="27" t="s">
        <v>33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94"/>
      <c r="U444" s="27" t="s">
        <v>33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4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94"/>
      <c r="C445" s="27" t="s">
        <v>34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94"/>
      <c r="U445" s="27" t="s">
        <v>34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4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94"/>
      <c r="C446" s="27" t="s">
        <v>36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94"/>
      <c r="U446" s="27" t="s">
        <v>36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4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5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95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5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93" t="s">
        <v>153</v>
      </c>
      <c r="C448" s="25" t="s">
        <v>32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93" t="s">
        <v>153</v>
      </c>
      <c r="U448" s="25" t="s">
        <v>32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3" t="s">
        <v>153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94"/>
      <c r="C449" s="27" t="s">
        <v>33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94"/>
      <c r="U449" s="27" t="s">
        <v>33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4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94"/>
      <c r="C450" s="27" t="s">
        <v>34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94"/>
      <c r="U450" s="27" t="s">
        <v>34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4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94"/>
      <c r="C451" s="27" t="s">
        <v>36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94"/>
      <c r="U451" s="27" t="s">
        <v>36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4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5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95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5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93" t="s">
        <v>154</v>
      </c>
      <c r="C453" s="25" t="s">
        <v>32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93" t="s">
        <v>154</v>
      </c>
      <c r="U453" s="25" t="s">
        <v>32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3" t="s">
        <v>154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94"/>
      <c r="C454" s="27" t="s">
        <v>33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94"/>
      <c r="U454" s="27" t="s">
        <v>33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4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94"/>
      <c r="C455" s="27" t="s">
        <v>34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94"/>
      <c r="U455" s="27" t="s">
        <v>34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4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94"/>
      <c r="C456" s="27" t="s">
        <v>36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94"/>
      <c r="U456" s="27" t="s">
        <v>36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4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5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95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5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93" t="s">
        <v>155</v>
      </c>
      <c r="C458" s="25" t="s">
        <v>32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93" t="s">
        <v>155</v>
      </c>
      <c r="U458" s="25" t="s">
        <v>32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3" t="s">
        <v>155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94"/>
      <c r="C459" s="27" t="s">
        <v>33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94"/>
      <c r="U459" s="27" t="s">
        <v>33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4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94"/>
      <c r="C460" s="27" t="s">
        <v>34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94"/>
      <c r="U460" s="27" t="s">
        <v>34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4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94"/>
      <c r="C461" s="27" t="s">
        <v>36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94"/>
      <c r="U461" s="27" t="s">
        <v>36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4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5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95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5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93" t="s">
        <v>156</v>
      </c>
      <c r="C463" s="25" t="s">
        <v>32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93" t="s">
        <v>156</v>
      </c>
      <c r="U463" s="25" t="s">
        <v>32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3" t="s">
        <v>156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94"/>
      <c r="C464" s="27" t="s">
        <v>33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94"/>
      <c r="U464" s="27" t="s">
        <v>33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4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94"/>
      <c r="C465" s="27" t="s">
        <v>34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94"/>
      <c r="U465" s="27" t="s">
        <v>34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4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94"/>
      <c r="C466" s="27" t="s">
        <v>36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94"/>
      <c r="U466" s="27" t="s">
        <v>36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4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5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95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5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93" t="s">
        <v>157</v>
      </c>
      <c r="C468" s="25" t="s">
        <v>32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93" t="s">
        <v>157</v>
      </c>
      <c r="U468" s="25" t="s">
        <v>32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3" t="s">
        <v>157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94"/>
      <c r="C469" s="27" t="s">
        <v>33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94"/>
      <c r="U469" s="27" t="s">
        <v>33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4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94"/>
      <c r="C470" s="27" t="s">
        <v>34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94"/>
      <c r="U470" s="27" t="s">
        <v>34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4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94"/>
      <c r="C471" s="27" t="s">
        <v>36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94"/>
      <c r="U471" s="27" t="s">
        <v>36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4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5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95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5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93" t="s">
        <v>158</v>
      </c>
      <c r="C473" s="25" t="s">
        <v>32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93" t="s">
        <v>158</v>
      </c>
      <c r="U473" s="25" t="s">
        <v>32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3" t="s">
        <v>158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94"/>
      <c r="C474" s="27" t="s">
        <v>33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94"/>
      <c r="U474" s="27" t="s">
        <v>33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4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94"/>
      <c r="C475" s="27" t="s">
        <v>34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94"/>
      <c r="U475" s="27" t="s">
        <v>34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4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94"/>
      <c r="C476" s="27" t="s">
        <v>36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94"/>
      <c r="U476" s="27" t="s">
        <v>36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4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5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95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5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93" t="s">
        <v>159</v>
      </c>
      <c r="C478" s="25" t="s">
        <v>32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93" t="s">
        <v>159</v>
      </c>
      <c r="U478" s="25" t="s">
        <v>32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3" t="s">
        <v>159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94"/>
      <c r="C479" s="27" t="s">
        <v>33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94"/>
      <c r="U479" s="27" t="s">
        <v>33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4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94"/>
      <c r="C480" s="27" t="s">
        <v>34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94"/>
      <c r="U480" s="27" t="s">
        <v>34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4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94"/>
      <c r="C481" s="27" t="s">
        <v>36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94"/>
      <c r="U481" s="27" t="s">
        <v>36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4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5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95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5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93" t="s">
        <v>160</v>
      </c>
      <c r="C483" s="25" t="s">
        <v>32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93" t="s">
        <v>160</v>
      </c>
      <c r="U483" s="25" t="s">
        <v>32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3" t="s">
        <v>160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94"/>
      <c r="C484" s="27" t="s">
        <v>33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94"/>
      <c r="U484" s="27" t="s">
        <v>33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4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94"/>
      <c r="C485" s="27" t="s">
        <v>34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94"/>
      <c r="U485" s="27" t="s">
        <v>34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4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94"/>
      <c r="C486" s="27" t="s">
        <v>36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94"/>
      <c r="U486" s="27" t="s">
        <v>36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4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5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95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5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93" t="s">
        <v>161</v>
      </c>
      <c r="C488" s="25" t="s">
        <v>32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93" t="s">
        <v>161</v>
      </c>
      <c r="U488" s="25" t="s">
        <v>32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3" t="s">
        <v>161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94"/>
      <c r="C489" s="27" t="s">
        <v>33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94"/>
      <c r="U489" s="27" t="s">
        <v>33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4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94"/>
      <c r="C490" s="27" t="s">
        <v>34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94"/>
      <c r="U490" s="27" t="s">
        <v>34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4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94"/>
      <c r="C491" s="27" t="s">
        <v>36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94"/>
      <c r="U491" s="27" t="s">
        <v>36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4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5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95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5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93" t="s">
        <v>162</v>
      </c>
      <c r="C493" s="25" t="s">
        <v>32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93" t="s">
        <v>162</v>
      </c>
      <c r="U493" s="25" t="s">
        <v>32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3" t="s">
        <v>162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94"/>
      <c r="C494" s="27" t="s">
        <v>33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94"/>
      <c r="U494" s="27" t="s">
        <v>33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4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94"/>
      <c r="C495" s="27" t="s">
        <v>34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94"/>
      <c r="U495" s="27" t="s">
        <v>34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4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94"/>
      <c r="C496" s="27" t="s">
        <v>36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94"/>
      <c r="U496" s="27" t="s">
        <v>36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4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5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95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5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93" t="s">
        <v>163</v>
      </c>
      <c r="C498" s="25" t="s">
        <v>32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93" t="s">
        <v>163</v>
      </c>
      <c r="U498" s="25" t="s">
        <v>32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3" t="s">
        <v>163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94"/>
      <c r="C499" s="27" t="s">
        <v>33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94"/>
      <c r="U499" s="27" t="s">
        <v>33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4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94"/>
      <c r="C500" s="27" t="s">
        <v>34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94"/>
      <c r="U500" s="27" t="s">
        <v>34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4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94"/>
      <c r="C501" s="27" t="s">
        <v>36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94"/>
      <c r="U501" s="27" t="s">
        <v>36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4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5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95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5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93" t="s">
        <v>164</v>
      </c>
      <c r="C503" s="25" t="s">
        <v>32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93" t="s">
        <v>164</v>
      </c>
      <c r="U503" s="25" t="s">
        <v>32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3" t="s">
        <v>164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94"/>
      <c r="C504" s="27" t="s">
        <v>33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94"/>
      <c r="U504" s="27" t="s">
        <v>33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4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94"/>
      <c r="C505" s="27" t="s">
        <v>34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94"/>
      <c r="U505" s="27" t="s">
        <v>34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4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94"/>
      <c r="C506" s="27" t="s">
        <v>36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94"/>
      <c r="U506" s="27" t="s">
        <v>36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4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5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95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5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93" t="s">
        <v>165</v>
      </c>
      <c r="C508" s="25" t="s">
        <v>32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93" t="s">
        <v>165</v>
      </c>
      <c r="U508" s="25" t="s">
        <v>32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3" t="s">
        <v>165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94"/>
      <c r="C509" s="27" t="s">
        <v>33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94"/>
      <c r="U509" s="27" t="s">
        <v>33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4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94"/>
      <c r="C510" s="27" t="s">
        <v>34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94"/>
      <c r="U510" s="27" t="s">
        <v>34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4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94"/>
      <c r="C511" s="27" t="s">
        <v>36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94"/>
      <c r="U511" s="27" t="s">
        <v>36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4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5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95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5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93" t="s">
        <v>166</v>
      </c>
      <c r="C513" s="25" t="s">
        <v>32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93" t="s">
        <v>166</v>
      </c>
      <c r="U513" s="25" t="s">
        <v>32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3" t="s">
        <v>166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94"/>
      <c r="C514" s="27" t="s">
        <v>33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94"/>
      <c r="U514" s="27" t="s">
        <v>33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4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94"/>
      <c r="C515" s="27" t="s">
        <v>34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94"/>
      <c r="U515" s="27" t="s">
        <v>34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4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94"/>
      <c r="C516" s="27" t="s">
        <v>36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94"/>
      <c r="U516" s="27" t="s">
        <v>36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4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5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95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5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93" t="s">
        <v>167</v>
      </c>
      <c r="C518" s="25" t="s">
        <v>32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93" t="s">
        <v>167</v>
      </c>
      <c r="U518" s="25" t="s">
        <v>32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3" t="s">
        <v>167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94"/>
      <c r="C519" s="27" t="s">
        <v>33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94"/>
      <c r="U519" s="27" t="s">
        <v>33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4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94"/>
      <c r="C520" s="27" t="s">
        <v>34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94"/>
      <c r="U520" s="27" t="s">
        <v>34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4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94"/>
      <c r="C521" s="27" t="s">
        <v>36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94"/>
      <c r="U521" s="27" t="s">
        <v>36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4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5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95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5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93" t="s">
        <v>168</v>
      </c>
      <c r="C523" s="25" t="s">
        <v>32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93" t="s">
        <v>168</v>
      </c>
      <c r="U523" s="25" t="s">
        <v>32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3" t="s">
        <v>168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94"/>
      <c r="C524" s="27" t="s">
        <v>33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94"/>
      <c r="U524" s="27" t="s">
        <v>33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4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94"/>
      <c r="C525" s="27" t="s">
        <v>34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94"/>
      <c r="U525" s="27" t="s">
        <v>34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4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94"/>
      <c r="C526" s="27" t="s">
        <v>36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94"/>
      <c r="U526" s="27" t="s">
        <v>36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4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5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95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5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93" t="s">
        <v>169</v>
      </c>
      <c r="C528" s="25" t="s">
        <v>32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93" t="s">
        <v>169</v>
      </c>
      <c r="U528" s="25" t="s">
        <v>32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3" t="s">
        <v>169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94"/>
      <c r="C529" s="27" t="s">
        <v>33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94"/>
      <c r="U529" s="27" t="s">
        <v>33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4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94"/>
      <c r="C530" s="27" t="s">
        <v>34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94"/>
      <c r="U530" s="27" t="s">
        <v>34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4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94"/>
      <c r="C531" s="27" t="s">
        <v>36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94"/>
      <c r="U531" s="27" t="s">
        <v>36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4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5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95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5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93" t="s">
        <v>170</v>
      </c>
      <c r="C533" s="25" t="s">
        <v>32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93" t="s">
        <v>170</v>
      </c>
      <c r="U533" s="25" t="s">
        <v>32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3" t="s">
        <v>170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94"/>
      <c r="C534" s="27" t="s">
        <v>33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94"/>
      <c r="U534" s="27" t="s">
        <v>33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4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94"/>
      <c r="C535" s="27" t="s">
        <v>34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94"/>
      <c r="U535" s="27" t="s">
        <v>34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4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94"/>
      <c r="C536" s="27" t="s">
        <v>36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94"/>
      <c r="U536" s="27" t="s">
        <v>36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4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5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95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5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93" t="s">
        <v>171</v>
      </c>
      <c r="C538" s="25" t="s">
        <v>32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93" t="s">
        <v>171</v>
      </c>
      <c r="U538" s="25" t="s">
        <v>32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3" t="s">
        <v>171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94"/>
      <c r="C539" s="27" t="s">
        <v>33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94"/>
      <c r="U539" s="27" t="s">
        <v>33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4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94"/>
      <c r="C540" s="27" t="s">
        <v>34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94"/>
      <c r="U540" s="27" t="s">
        <v>34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4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94"/>
      <c r="C541" s="27" t="s">
        <v>36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94"/>
      <c r="U541" s="27" t="s">
        <v>36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4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5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95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5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93" t="s">
        <v>172</v>
      </c>
      <c r="C543" s="25" t="s">
        <v>32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93" t="s">
        <v>172</v>
      </c>
      <c r="U543" s="25" t="s">
        <v>32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3" t="s">
        <v>172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94"/>
      <c r="C544" s="27" t="s">
        <v>33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94"/>
      <c r="U544" s="27" t="s">
        <v>33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4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94"/>
      <c r="C545" s="27" t="s">
        <v>34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94"/>
      <c r="U545" s="27" t="s">
        <v>34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4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94"/>
      <c r="C546" s="27" t="s">
        <v>36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94"/>
      <c r="U546" s="27" t="s">
        <v>36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4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5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95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5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93" t="s">
        <v>173</v>
      </c>
      <c r="C548" s="25" t="s">
        <v>32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93" t="s">
        <v>173</v>
      </c>
      <c r="U548" s="25" t="s">
        <v>32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3" t="s">
        <v>173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94"/>
      <c r="C549" s="27" t="s">
        <v>33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94"/>
      <c r="U549" s="27" t="s">
        <v>33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4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94"/>
      <c r="C550" s="27" t="s">
        <v>34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94"/>
      <c r="U550" s="27" t="s">
        <v>34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4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94"/>
      <c r="C551" s="27" t="s">
        <v>36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94"/>
      <c r="U551" s="27" t="s">
        <v>36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4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5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95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5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93" t="s">
        <v>174</v>
      </c>
      <c r="C553" s="25" t="s">
        <v>32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93" t="s">
        <v>174</v>
      </c>
      <c r="U553" s="25" t="s">
        <v>32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3" t="s">
        <v>174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94"/>
      <c r="C554" s="27" t="s">
        <v>33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94"/>
      <c r="U554" s="27" t="s">
        <v>33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4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94"/>
      <c r="C555" s="27" t="s">
        <v>34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94"/>
      <c r="U555" s="27" t="s">
        <v>34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4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94"/>
      <c r="C556" s="27" t="s">
        <v>36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94"/>
      <c r="U556" s="27" t="s">
        <v>36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4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5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95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5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93" t="s">
        <v>175</v>
      </c>
      <c r="C558" s="25" t="s">
        <v>32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93" t="s">
        <v>175</v>
      </c>
      <c r="U558" s="25" t="s">
        <v>32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3" t="s">
        <v>175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94"/>
      <c r="C559" s="27" t="s">
        <v>33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94"/>
      <c r="U559" s="27" t="s">
        <v>33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4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94"/>
      <c r="C560" s="27" t="s">
        <v>34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94"/>
      <c r="U560" s="27" t="s">
        <v>34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4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94"/>
      <c r="C561" s="27" t="s">
        <v>36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94"/>
      <c r="U561" s="27" t="s">
        <v>36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4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5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95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5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93" t="s">
        <v>176</v>
      </c>
      <c r="C563" s="25" t="s">
        <v>32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93" t="s">
        <v>176</v>
      </c>
      <c r="U563" s="25" t="s">
        <v>32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3" t="s">
        <v>176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94"/>
      <c r="C564" s="27" t="s">
        <v>33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94"/>
      <c r="U564" s="27" t="s">
        <v>33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4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94"/>
      <c r="C565" s="27" t="s">
        <v>34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94"/>
      <c r="U565" s="27" t="s">
        <v>34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4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94"/>
      <c r="C566" s="27" t="s">
        <v>36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94"/>
      <c r="U566" s="27" t="s">
        <v>36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4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5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95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5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93" t="s">
        <v>177</v>
      </c>
      <c r="C568" s="25" t="s">
        <v>32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93" t="s">
        <v>177</v>
      </c>
      <c r="U568" s="25" t="s">
        <v>32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3" t="s">
        <v>177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94"/>
      <c r="C569" s="27" t="s">
        <v>33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94"/>
      <c r="U569" s="27" t="s">
        <v>33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4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94"/>
      <c r="C570" s="27" t="s">
        <v>34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94"/>
      <c r="U570" s="27" t="s">
        <v>34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4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94"/>
      <c r="C571" s="27" t="s">
        <v>36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94"/>
      <c r="U571" s="27" t="s">
        <v>36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4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5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95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5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93" t="s">
        <v>178</v>
      </c>
      <c r="C573" s="25" t="s">
        <v>32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93" t="s">
        <v>178</v>
      </c>
      <c r="U573" s="25" t="s">
        <v>32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3" t="s">
        <v>178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94"/>
      <c r="C574" s="27" t="s">
        <v>33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94"/>
      <c r="U574" s="27" t="s">
        <v>33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4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94"/>
      <c r="C575" s="27" t="s">
        <v>34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94"/>
      <c r="U575" s="27" t="s">
        <v>34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4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94"/>
      <c r="C576" s="27" t="s">
        <v>36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94"/>
      <c r="U576" s="27" t="s">
        <v>36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4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5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95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5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93" t="s">
        <v>179</v>
      </c>
      <c r="C578" s="25" t="s">
        <v>32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93" t="s">
        <v>179</v>
      </c>
      <c r="U578" s="25" t="s">
        <v>32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3" t="s">
        <v>179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94"/>
      <c r="C579" s="27" t="s">
        <v>33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94"/>
      <c r="U579" s="27" t="s">
        <v>33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4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94"/>
      <c r="C580" s="27" t="s">
        <v>34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94"/>
      <c r="U580" s="27" t="s">
        <v>34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4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94"/>
      <c r="C581" s="27" t="s">
        <v>36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94"/>
      <c r="U581" s="27" t="s">
        <v>36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4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5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95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5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93" t="s">
        <v>180</v>
      </c>
      <c r="C583" s="25" t="s">
        <v>32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93" t="s">
        <v>180</v>
      </c>
      <c r="U583" s="25" t="s">
        <v>32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3" t="s">
        <v>180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94"/>
      <c r="C584" s="27" t="s">
        <v>33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94"/>
      <c r="U584" s="27" t="s">
        <v>33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4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94"/>
      <c r="C585" s="27" t="s">
        <v>34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94"/>
      <c r="U585" s="27" t="s">
        <v>34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4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94"/>
      <c r="C586" s="27" t="s">
        <v>36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94"/>
      <c r="U586" s="27" t="s">
        <v>36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4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5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95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5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93" t="s">
        <v>181</v>
      </c>
      <c r="C588" s="25" t="s">
        <v>32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93" t="s">
        <v>181</v>
      </c>
      <c r="U588" s="25" t="s">
        <v>32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3" t="s">
        <v>181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94"/>
      <c r="C589" s="27" t="s">
        <v>33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94"/>
      <c r="U589" s="27" t="s">
        <v>33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4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94"/>
      <c r="C590" s="27" t="s">
        <v>34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94"/>
      <c r="U590" s="27" t="s">
        <v>34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4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94"/>
      <c r="C591" s="27" t="s">
        <v>36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94"/>
      <c r="U591" s="27" t="s">
        <v>36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4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5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95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5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93" t="s">
        <v>182</v>
      </c>
      <c r="C593" s="25" t="s">
        <v>32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93" t="s">
        <v>182</v>
      </c>
      <c r="U593" s="25" t="s">
        <v>32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3" t="s">
        <v>182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94"/>
      <c r="C594" s="27" t="s">
        <v>33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94"/>
      <c r="U594" s="27" t="s">
        <v>33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4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94"/>
      <c r="C595" s="27" t="s">
        <v>34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94"/>
      <c r="U595" s="27" t="s">
        <v>34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4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94"/>
      <c r="C596" s="27" t="s">
        <v>36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94"/>
      <c r="U596" s="27" t="s">
        <v>36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4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5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95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5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93" t="s">
        <v>183</v>
      </c>
      <c r="C598" s="25" t="s">
        <v>32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93" t="s">
        <v>183</v>
      </c>
      <c r="U598" s="25" t="s">
        <v>32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3" t="s">
        <v>183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94"/>
      <c r="C599" s="27" t="s">
        <v>33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94"/>
      <c r="U599" s="27" t="s">
        <v>33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4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94"/>
      <c r="C600" s="27" t="s">
        <v>34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94"/>
      <c r="U600" s="27" t="s">
        <v>34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4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94"/>
      <c r="C601" s="27" t="s">
        <v>36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94"/>
      <c r="U601" s="27" t="s">
        <v>36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4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5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95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5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93" t="s">
        <v>184</v>
      </c>
      <c r="C603" s="25" t="s">
        <v>32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93" t="s">
        <v>184</v>
      </c>
      <c r="U603" s="25" t="s">
        <v>32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3" t="s">
        <v>184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94"/>
      <c r="C604" s="27" t="s">
        <v>33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94"/>
      <c r="U604" s="27" t="s">
        <v>33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4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94"/>
      <c r="C605" s="27" t="s">
        <v>34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94"/>
      <c r="U605" s="27" t="s">
        <v>34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4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94"/>
      <c r="C606" s="27" t="s">
        <v>36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94"/>
      <c r="U606" s="27" t="s">
        <v>36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4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5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95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5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93" t="s">
        <v>185</v>
      </c>
      <c r="C608" s="25" t="s">
        <v>32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93" t="s">
        <v>185</v>
      </c>
      <c r="U608" s="25" t="s">
        <v>32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3" t="s">
        <v>185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94"/>
      <c r="C609" s="27" t="s">
        <v>33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94"/>
      <c r="U609" s="27" t="s">
        <v>33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4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94"/>
      <c r="C610" s="27" t="s">
        <v>34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94"/>
      <c r="U610" s="27" t="s">
        <v>34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4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94"/>
      <c r="C611" s="27" t="s">
        <v>36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94"/>
      <c r="U611" s="27" t="s">
        <v>36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4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5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95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5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93" t="s">
        <v>186</v>
      </c>
      <c r="C613" s="25" t="s">
        <v>32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93" t="s">
        <v>186</v>
      </c>
      <c r="U613" s="25" t="s">
        <v>32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3" t="s">
        <v>186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94"/>
      <c r="C614" s="27" t="s">
        <v>33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94"/>
      <c r="U614" s="27" t="s">
        <v>33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4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94"/>
      <c r="C615" s="27" t="s">
        <v>34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94"/>
      <c r="U615" s="27" t="s">
        <v>34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4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94"/>
      <c r="C616" s="27" t="s">
        <v>36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94"/>
      <c r="U616" s="27" t="s">
        <v>36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4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5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95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5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93" t="s">
        <v>187</v>
      </c>
      <c r="C618" s="25" t="s">
        <v>32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93" t="s">
        <v>187</v>
      </c>
      <c r="U618" s="25" t="s">
        <v>32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3" t="s">
        <v>187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94"/>
      <c r="C619" s="27" t="s">
        <v>33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94"/>
      <c r="U619" s="27" t="s">
        <v>33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4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94"/>
      <c r="C620" s="27" t="s">
        <v>34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94"/>
      <c r="U620" s="27" t="s">
        <v>34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4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94"/>
      <c r="C621" s="27" t="s">
        <v>36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94"/>
      <c r="U621" s="27" t="s">
        <v>36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4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5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95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5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93" t="s">
        <v>188</v>
      </c>
      <c r="C623" s="25" t="s">
        <v>32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93" t="s">
        <v>188</v>
      </c>
      <c r="U623" s="25" t="s">
        <v>32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3" t="s">
        <v>188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94"/>
      <c r="C624" s="27" t="s">
        <v>33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94"/>
      <c r="U624" s="27" t="s">
        <v>33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4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94"/>
      <c r="C625" s="27" t="s">
        <v>34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94"/>
      <c r="U625" s="27" t="s">
        <v>34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4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94"/>
      <c r="C626" s="27" t="s">
        <v>36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94"/>
      <c r="U626" s="27" t="s">
        <v>36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4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5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95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5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93" t="s">
        <v>189</v>
      </c>
      <c r="C628" s="25" t="s">
        <v>32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93" t="s">
        <v>189</v>
      </c>
      <c r="U628" s="25" t="s">
        <v>32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3" t="s">
        <v>189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94"/>
      <c r="C629" s="27" t="s">
        <v>33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94"/>
      <c r="U629" s="27" t="s">
        <v>33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4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94"/>
      <c r="C630" s="27" t="s">
        <v>34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94"/>
      <c r="U630" s="27" t="s">
        <v>34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4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94"/>
      <c r="C631" s="27" t="s">
        <v>36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94"/>
      <c r="U631" s="27" t="s">
        <v>36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4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5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95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5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93" t="s">
        <v>190</v>
      </c>
      <c r="C633" s="25" t="s">
        <v>32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93" t="s">
        <v>190</v>
      </c>
      <c r="U633" s="25" t="s">
        <v>32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3" t="s">
        <v>190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94"/>
      <c r="C634" s="27" t="s">
        <v>33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94"/>
      <c r="U634" s="27" t="s">
        <v>33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4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94"/>
      <c r="C635" s="27" t="s">
        <v>34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94"/>
      <c r="U635" s="27" t="s">
        <v>34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4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94"/>
      <c r="C636" s="27" t="s">
        <v>36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94"/>
      <c r="U636" s="27" t="s">
        <v>36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4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5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95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5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49</v>
      </c>
      <c r="G639" s="203" t="s">
        <v>49</v>
      </c>
      <c r="H639" s="203" t="s">
        <v>49</v>
      </c>
      <c r="I639" s="203" t="s">
        <v>49</v>
      </c>
      <c r="J639" s="203" t="s">
        <v>49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49</v>
      </c>
      <c r="Y639" s="203" t="s">
        <v>49</v>
      </c>
      <c r="Z639" s="203" t="s">
        <v>49</v>
      </c>
      <c r="AA639" s="203" t="s">
        <v>49</v>
      </c>
      <c r="AB639" s="203" t="s">
        <v>49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28</v>
      </c>
      <c r="G640" s="249" t="s">
        <v>39</v>
      </c>
      <c r="H640" s="249" t="s">
        <v>42</v>
      </c>
      <c r="I640" s="249" t="s">
        <v>45</v>
      </c>
      <c r="J640" s="249" t="s">
        <v>55</v>
      </c>
      <c r="R640" s="105"/>
      <c r="T640" s="140"/>
      <c r="U640" s="199"/>
      <c r="V640" s="8"/>
      <c r="W640" s="231"/>
      <c r="X640" s="90" t="s">
        <v>28</v>
      </c>
      <c r="Y640" s="249" t="s">
        <v>39</v>
      </c>
      <c r="Z640" s="249" t="s">
        <v>42</v>
      </c>
      <c r="AA640" s="249" t="s">
        <v>45</v>
      </c>
      <c r="AB640" s="249" t="s">
        <v>55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93" t="s">
        <v>191</v>
      </c>
      <c r="C641" s="25" t="s">
        <v>32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30.398133999999999</v>
      </c>
      <c r="G641" s="135">
        <f t="shared" si="59"/>
        <v>33.654103999999997</v>
      </c>
      <c r="H641" s="135">
        <f t="shared" si="59"/>
        <v>0.96639260999999999</v>
      </c>
      <c r="I641" s="135">
        <f t="shared" si="59"/>
        <v>0.97105370000000002</v>
      </c>
      <c r="J641" s="135">
        <f t="shared" si="59"/>
        <v>5.5875577000000003E-2</v>
      </c>
      <c r="K641" s="109"/>
      <c r="L641" s="109"/>
      <c r="M641" s="109"/>
      <c r="N641" s="109"/>
      <c r="O641" s="262"/>
      <c r="P641" s="109"/>
      <c r="Q641" s="110"/>
      <c r="R641" s="111"/>
      <c r="T641" s="293" t="s">
        <v>191</v>
      </c>
      <c r="U641" s="25" t="s">
        <v>32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30.744259</v>
      </c>
      <c r="Y641" s="135">
        <f t="shared" si="60"/>
        <v>34.595272999999999</v>
      </c>
      <c r="Z641" s="135">
        <f t="shared" si="60"/>
        <v>0.96640649999999995</v>
      </c>
      <c r="AA641" s="135">
        <f t="shared" si="60"/>
        <v>0.97025490999999997</v>
      </c>
      <c r="AB641" s="135">
        <f t="shared" si="60"/>
        <v>5.0775583999999999E-2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4"/>
      <c r="C642" s="27" t="s">
        <v>33</v>
      </c>
      <c r="D642" s="107"/>
      <c r="E642" s="263"/>
      <c r="F642" s="18">
        <f t="shared" si="59"/>
        <v>32.964004000000003</v>
      </c>
      <c r="G642" s="18">
        <f t="shared" si="59"/>
        <v>36.891778000000002</v>
      </c>
      <c r="H642" s="18">
        <f t="shared" si="59"/>
        <v>0.98028727000000004</v>
      </c>
      <c r="I642" s="18">
        <f t="shared" si="59"/>
        <v>0.98371333999999999</v>
      </c>
      <c r="J642" s="18">
        <f t="shared" si="59"/>
        <v>3.8109129999999998E-2</v>
      </c>
      <c r="K642" s="112"/>
      <c r="L642" s="112"/>
      <c r="M642" s="112"/>
      <c r="N642" s="112"/>
      <c r="O642" s="264"/>
      <c r="P642" s="112"/>
      <c r="Q642" s="113"/>
      <c r="R642" s="114"/>
      <c r="T642" s="294"/>
      <c r="U642" s="27" t="s">
        <v>33</v>
      </c>
      <c r="V642" s="107"/>
      <c r="W642" s="263"/>
      <c r="X642" s="18">
        <f t="shared" si="60"/>
        <v>34.502009000000001</v>
      </c>
      <c r="Y642" s="18">
        <f t="shared" si="60"/>
        <v>38.015819</v>
      </c>
      <c r="Z642" s="18">
        <f t="shared" si="60"/>
        <v>0.98048341999999999</v>
      </c>
      <c r="AA642" s="18">
        <f t="shared" si="60"/>
        <v>0.98450720000000003</v>
      </c>
      <c r="AB642" s="18">
        <f t="shared" si="60"/>
        <v>3.3904124000000001E-2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4"/>
      <c r="C643" s="27" t="s">
        <v>34</v>
      </c>
      <c r="D643" s="107"/>
      <c r="E643" s="263"/>
      <c r="F643" s="18">
        <f t="shared" si="59"/>
        <v>36.326689000000002</v>
      </c>
      <c r="G643" s="18">
        <f t="shared" si="59"/>
        <v>40.748795000000001</v>
      </c>
      <c r="H643" s="18">
        <f t="shared" si="59"/>
        <v>0.98973438000000002</v>
      </c>
      <c r="I643" s="18">
        <f t="shared" si="59"/>
        <v>0.99245320000000004</v>
      </c>
      <c r="J643" s="18">
        <f t="shared" si="59"/>
        <v>1.9632941000000001E-2</v>
      </c>
      <c r="K643" s="112"/>
      <c r="L643" s="112"/>
      <c r="M643" s="112"/>
      <c r="N643" s="112"/>
      <c r="O643" s="264"/>
      <c r="P643" s="112"/>
      <c r="Q643" s="113"/>
      <c r="R643" s="114"/>
      <c r="T643" s="294"/>
      <c r="U643" s="27" t="s">
        <v>34</v>
      </c>
      <c r="V643" s="107"/>
      <c r="W643" s="263"/>
      <c r="X643" s="18">
        <f t="shared" si="60"/>
        <v>39.027481000000002</v>
      </c>
      <c r="Y643" s="18">
        <f t="shared" si="60"/>
        <v>42.502898999999999</v>
      </c>
      <c r="Z643" s="18">
        <f t="shared" si="60"/>
        <v>0.98990184999999997</v>
      </c>
      <c r="AA643" s="18">
        <f t="shared" si="60"/>
        <v>0.99286810000000003</v>
      </c>
      <c r="AB643" s="18">
        <f t="shared" si="60"/>
        <v>1.6204104E-2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4"/>
      <c r="C644" s="27" t="s">
        <v>36</v>
      </c>
      <c r="D644" s="107"/>
      <c r="E644" s="263"/>
      <c r="F644" s="18">
        <f t="shared" si="59"/>
        <v>38.623103</v>
      </c>
      <c r="G644" s="18">
        <f t="shared" si="59"/>
        <v>43.421472999999999</v>
      </c>
      <c r="H644" s="18">
        <f t="shared" si="59"/>
        <v>0.99370225000000001</v>
      </c>
      <c r="I644" s="18">
        <f t="shared" si="59"/>
        <v>0.99574764999999998</v>
      </c>
      <c r="J644" s="18">
        <f t="shared" si="59"/>
        <v>9.2363129999999995E-3</v>
      </c>
      <c r="K644" s="112"/>
      <c r="L644" s="112"/>
      <c r="M644" s="112"/>
      <c r="N644" s="112"/>
      <c r="O644" s="264"/>
      <c r="P644" s="112"/>
      <c r="Q644" s="113"/>
      <c r="R644" s="114"/>
      <c r="T644" s="294"/>
      <c r="U644" s="27" t="s">
        <v>36</v>
      </c>
      <c r="V644" s="107"/>
      <c r="W644" s="263"/>
      <c r="X644" s="18">
        <f t="shared" si="60"/>
        <v>42.868302</v>
      </c>
      <c r="Y644" s="18">
        <f t="shared" si="60"/>
        <v>46.10398</v>
      </c>
      <c r="Z644" s="18">
        <f t="shared" si="60"/>
        <v>0.99399614999999997</v>
      </c>
      <c r="AA644" s="18">
        <f t="shared" si="60"/>
        <v>0.99649728000000004</v>
      </c>
      <c r="AB644" s="18">
        <f t="shared" si="60"/>
        <v>6.8782223000000003E-3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5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5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5" t="s">
        <v>192</v>
      </c>
      <c r="C646" s="25" t="s">
        <v>32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33.046053000000001</v>
      </c>
      <c r="G646" s="135">
        <f t="shared" si="61"/>
        <v>36.195082999999997</v>
      </c>
      <c r="H646" s="135">
        <f t="shared" si="61"/>
        <v>0.97233574</v>
      </c>
      <c r="I646" s="135">
        <f t="shared" si="61"/>
        <v>0.97915227000000005</v>
      </c>
      <c r="J646" s="135">
        <f t="shared" si="61"/>
        <v>7.1138610000000005E-2</v>
      </c>
      <c r="K646" s="109"/>
      <c r="L646" s="109"/>
      <c r="M646" s="109"/>
      <c r="N646" s="109"/>
      <c r="O646" s="262"/>
      <c r="P646" s="109"/>
      <c r="Q646" s="110"/>
      <c r="R646" s="111"/>
      <c r="T646" s="305" t="s">
        <v>192</v>
      </c>
      <c r="U646" s="25" t="s">
        <v>32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33.005961999999997</v>
      </c>
      <c r="Y646" s="135">
        <f t="shared" si="62"/>
        <v>36.718606999999999</v>
      </c>
      <c r="Z646" s="135">
        <f t="shared" si="62"/>
        <v>0.97232315000000002</v>
      </c>
      <c r="AA646" s="135">
        <f t="shared" si="62"/>
        <v>0.97895964999999996</v>
      </c>
      <c r="AB646" s="135">
        <f t="shared" si="62"/>
        <v>6.1984400000000002E-2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4"/>
      <c r="C647" s="27" t="s">
        <v>33</v>
      </c>
      <c r="D647" s="107"/>
      <c r="E647" s="263"/>
      <c r="F647" s="18">
        <f t="shared" si="61"/>
        <v>35.594261000000003</v>
      </c>
      <c r="G647" s="18">
        <f t="shared" si="61"/>
        <v>39.096497999999997</v>
      </c>
      <c r="H647" s="18">
        <f t="shared" si="61"/>
        <v>0.98244321999999995</v>
      </c>
      <c r="I647" s="18">
        <f t="shared" si="61"/>
        <v>0.98780615999999999</v>
      </c>
      <c r="J647" s="18">
        <f t="shared" si="61"/>
        <v>4.7331209999999999E-2</v>
      </c>
      <c r="K647" s="112"/>
      <c r="L647" s="112"/>
      <c r="M647" s="112"/>
      <c r="N647" s="112"/>
      <c r="O647" s="264"/>
      <c r="P647" s="112"/>
      <c r="Q647" s="113"/>
      <c r="R647" s="114"/>
      <c r="T647" s="294"/>
      <c r="U647" s="27" t="s">
        <v>33</v>
      </c>
      <c r="V647" s="107"/>
      <c r="W647" s="263"/>
      <c r="X647" s="18">
        <f t="shared" si="62"/>
        <v>36.277186999999998</v>
      </c>
      <c r="Y647" s="18">
        <f t="shared" si="62"/>
        <v>39.655079000000001</v>
      </c>
      <c r="Z647" s="18">
        <f t="shared" si="62"/>
        <v>0.98258840999999997</v>
      </c>
      <c r="AA647" s="18">
        <f t="shared" si="62"/>
        <v>0.98834049000000002</v>
      </c>
      <c r="AB647" s="18">
        <f t="shared" si="62"/>
        <v>4.1030146000000003E-2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4"/>
      <c r="C648" s="27" t="s">
        <v>34</v>
      </c>
      <c r="D648" s="107"/>
      <c r="E648" s="263"/>
      <c r="F648" s="18">
        <f t="shared" si="61"/>
        <v>38.821005999999997</v>
      </c>
      <c r="G648" s="18">
        <f t="shared" si="61"/>
        <v>42.558416000000001</v>
      </c>
      <c r="H648" s="18">
        <f t="shared" si="61"/>
        <v>0.99051191999999999</v>
      </c>
      <c r="I648" s="18">
        <f t="shared" si="61"/>
        <v>0.99374872999999997</v>
      </c>
      <c r="J648" s="18">
        <f t="shared" si="61"/>
        <v>2.8399226999999999E-2</v>
      </c>
      <c r="K648" s="112"/>
      <c r="L648" s="112"/>
      <c r="M648" s="112"/>
      <c r="N648" s="112"/>
      <c r="O648" s="264"/>
      <c r="P648" s="112"/>
      <c r="Q648" s="113"/>
      <c r="R648" s="114"/>
      <c r="T648" s="294"/>
      <c r="U648" s="27" t="s">
        <v>34</v>
      </c>
      <c r="V648" s="107"/>
      <c r="W648" s="263"/>
      <c r="X648" s="18">
        <f t="shared" si="62"/>
        <v>39.954287000000001</v>
      </c>
      <c r="Y648" s="18">
        <f t="shared" si="62"/>
        <v>43.323230000000002</v>
      </c>
      <c r="Z648" s="18">
        <f t="shared" si="62"/>
        <v>0.99069185000000004</v>
      </c>
      <c r="AA648" s="18">
        <f t="shared" si="62"/>
        <v>0.99408799999999997</v>
      </c>
      <c r="AB648" s="18">
        <f t="shared" si="62"/>
        <v>2.0928950000000002E-2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4"/>
      <c r="C649" s="27" t="s">
        <v>36</v>
      </c>
      <c r="D649" s="107"/>
      <c r="E649" s="263"/>
      <c r="F649" s="18">
        <f t="shared" si="61"/>
        <v>41.950429999999997</v>
      </c>
      <c r="G649" s="18">
        <f t="shared" si="61"/>
        <v>45.844166999999999</v>
      </c>
      <c r="H649" s="18">
        <f t="shared" si="61"/>
        <v>0.99414263999999997</v>
      </c>
      <c r="I649" s="18">
        <f t="shared" si="61"/>
        <v>0.99660758000000005</v>
      </c>
      <c r="J649" s="18">
        <f t="shared" si="61"/>
        <v>1.5111492000000001E-2</v>
      </c>
      <c r="K649" s="112"/>
      <c r="L649" s="112"/>
      <c r="M649" s="112"/>
      <c r="N649" s="112"/>
      <c r="O649" s="264"/>
      <c r="P649" s="112"/>
      <c r="Q649" s="113"/>
      <c r="R649" s="114"/>
      <c r="T649" s="294"/>
      <c r="U649" s="27" t="s">
        <v>36</v>
      </c>
      <c r="V649" s="107"/>
      <c r="W649" s="263"/>
      <c r="X649" s="18">
        <f t="shared" si="62"/>
        <v>43.925894</v>
      </c>
      <c r="Y649" s="18">
        <f t="shared" si="62"/>
        <v>46.899213000000003</v>
      </c>
      <c r="Z649" s="18">
        <f t="shared" si="62"/>
        <v>0.99439759999999999</v>
      </c>
      <c r="AA649" s="18">
        <f t="shared" si="62"/>
        <v>0.99707628000000004</v>
      </c>
      <c r="AB649" s="18">
        <f t="shared" si="62"/>
        <v>9.5458499999999998E-3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5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5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193</v>
      </c>
      <c r="C651" s="25" t="s">
        <v>32</v>
      </c>
      <c r="D651" s="106"/>
      <c r="E651" s="261"/>
      <c r="F651" s="135">
        <f t="shared" ref="F651:J654" si="63">F646-F641</f>
        <v>2.6479190000000017</v>
      </c>
      <c r="G651" s="135">
        <f t="shared" si="63"/>
        <v>2.5409790000000001</v>
      </c>
      <c r="H651" s="135">
        <f t="shared" si="63"/>
        <v>5.9431300000000187E-3</v>
      </c>
      <c r="I651" s="135">
        <f t="shared" si="63"/>
        <v>8.0985700000000271E-3</v>
      </c>
      <c r="J651" s="135">
        <f t="shared" si="63"/>
        <v>1.5263033000000002E-2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193</v>
      </c>
      <c r="U651" s="25" t="s">
        <v>32</v>
      </c>
      <c r="V651" s="106"/>
      <c r="W651" s="261"/>
      <c r="X651" s="135">
        <f t="shared" ref="X651:AB654" si="64">X646-X641</f>
        <v>2.2617029999999971</v>
      </c>
      <c r="Y651" s="135">
        <f t="shared" si="64"/>
        <v>2.1233339999999998</v>
      </c>
      <c r="Z651" s="135">
        <f t="shared" si="64"/>
        <v>5.9166500000000788E-3</v>
      </c>
      <c r="AA651" s="135">
        <f t="shared" si="64"/>
        <v>8.7047399999999886E-3</v>
      </c>
      <c r="AB651" s="135">
        <f t="shared" si="64"/>
        <v>1.1208816000000003E-2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4"/>
      <c r="C652" s="27" t="s">
        <v>33</v>
      </c>
      <c r="D652" s="107"/>
      <c r="E652" s="263"/>
      <c r="F652" s="18">
        <f t="shared" si="63"/>
        <v>2.6302570000000003</v>
      </c>
      <c r="G652" s="18">
        <f t="shared" si="63"/>
        <v>2.2047199999999947</v>
      </c>
      <c r="H652" s="18">
        <f t="shared" si="63"/>
        <v>2.1559499999999066E-3</v>
      </c>
      <c r="I652" s="18">
        <f t="shared" si="63"/>
        <v>4.092819999999997E-3</v>
      </c>
      <c r="J652" s="18">
        <f t="shared" si="63"/>
        <v>9.2220800000000006E-3</v>
      </c>
      <c r="K652" s="112"/>
      <c r="L652" s="112"/>
      <c r="M652" s="112"/>
      <c r="N652" s="112"/>
      <c r="O652" s="264"/>
      <c r="P652" s="112"/>
      <c r="Q652" s="113"/>
      <c r="R652" s="114"/>
      <c r="T652" s="294"/>
      <c r="U652" s="27" t="s">
        <v>33</v>
      </c>
      <c r="V652" s="107"/>
      <c r="W652" s="263"/>
      <c r="X652" s="18">
        <f t="shared" si="64"/>
        <v>1.7751779999999968</v>
      </c>
      <c r="Y652" s="18">
        <f t="shared" si="64"/>
        <v>1.6392600000000002</v>
      </c>
      <c r="Z652" s="18">
        <f t="shared" si="64"/>
        <v>2.1049899999999733E-3</v>
      </c>
      <c r="AA652" s="18">
        <f t="shared" si="64"/>
        <v>3.8332899999999892E-3</v>
      </c>
      <c r="AB652" s="18">
        <f t="shared" si="64"/>
        <v>7.1260220000000027E-3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4"/>
      <c r="C653" s="27" t="s">
        <v>34</v>
      </c>
      <c r="D653" s="107"/>
      <c r="E653" s="263"/>
      <c r="F653" s="18">
        <f t="shared" si="63"/>
        <v>2.4943169999999952</v>
      </c>
      <c r="G653" s="18">
        <f t="shared" si="63"/>
        <v>1.8096209999999999</v>
      </c>
      <c r="H653" s="18">
        <f t="shared" si="63"/>
        <v>7.7753999999996548E-4</v>
      </c>
      <c r="I653" s="18">
        <f t="shared" si="63"/>
        <v>1.2955299999999337E-3</v>
      </c>
      <c r="J653" s="18">
        <f t="shared" si="63"/>
        <v>8.7662859999999981E-3</v>
      </c>
      <c r="K653" s="112"/>
      <c r="L653" s="112"/>
      <c r="M653" s="112"/>
      <c r="N653" s="112"/>
      <c r="O653" s="264"/>
      <c r="P653" s="112"/>
      <c r="Q653" s="113"/>
      <c r="R653" s="114"/>
      <c r="T653" s="294"/>
      <c r="U653" s="27" t="s">
        <v>34</v>
      </c>
      <c r="V653" s="107"/>
      <c r="W653" s="263"/>
      <c r="X653" s="18">
        <f t="shared" si="64"/>
        <v>0.92680599999999913</v>
      </c>
      <c r="Y653" s="18">
        <f t="shared" si="64"/>
        <v>0.82033100000000303</v>
      </c>
      <c r="Z653" s="18">
        <f t="shared" si="64"/>
        <v>7.9000000000006843E-4</v>
      </c>
      <c r="AA653" s="18">
        <f t="shared" si="64"/>
        <v>1.2198999999999405E-3</v>
      </c>
      <c r="AB653" s="18">
        <f t="shared" si="64"/>
        <v>4.7248460000000013E-3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4"/>
      <c r="C654" s="27" t="s">
        <v>36</v>
      </c>
      <c r="D654" s="107"/>
      <c r="E654" s="263"/>
      <c r="F654" s="18">
        <f t="shared" si="63"/>
        <v>3.3273269999999968</v>
      </c>
      <c r="G654" s="18">
        <f t="shared" si="63"/>
        <v>2.4226939999999999</v>
      </c>
      <c r="H654" s="18">
        <f t="shared" si="63"/>
        <v>4.403899999999572E-4</v>
      </c>
      <c r="I654" s="18">
        <f t="shared" si="63"/>
        <v>8.5993000000006425E-4</v>
      </c>
      <c r="J654" s="18">
        <f t="shared" si="63"/>
        <v>5.8751790000000012E-3</v>
      </c>
      <c r="K654" s="112"/>
      <c r="L654" s="112"/>
      <c r="M654" s="112"/>
      <c r="N654" s="112"/>
      <c r="O654" s="264"/>
      <c r="P654" s="112"/>
      <c r="Q654" s="113"/>
      <c r="R654" s="114"/>
      <c r="T654" s="294"/>
      <c r="U654" s="27" t="s">
        <v>36</v>
      </c>
      <c r="V654" s="107"/>
      <c r="W654" s="263"/>
      <c r="X654" s="18">
        <f t="shared" si="64"/>
        <v>1.0575919999999996</v>
      </c>
      <c r="Y654" s="18">
        <f t="shared" si="64"/>
        <v>0.79523300000000319</v>
      </c>
      <c r="Z654" s="18">
        <f t="shared" si="64"/>
        <v>4.014500000000254E-4</v>
      </c>
      <c r="AA654" s="18">
        <f t="shared" si="64"/>
        <v>5.7899999999999618E-4</v>
      </c>
      <c r="AB654" s="18">
        <f t="shared" si="64"/>
        <v>2.6676276999999995E-3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5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5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301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0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0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0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0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301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0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0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0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0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301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0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0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0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0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103:AL107"/>
    <mergeCell ref="T138:T142"/>
    <mergeCell ref="T273:T277"/>
    <mergeCell ref="T53:T57"/>
    <mergeCell ref="C31:R31"/>
    <mergeCell ref="T353:T357"/>
    <mergeCell ref="B538:B542"/>
    <mergeCell ref="B598:B602"/>
    <mergeCell ref="B298:B302"/>
    <mergeCell ref="T548:T552"/>
    <mergeCell ref="T593:T597"/>
    <mergeCell ref="T588:T592"/>
    <mergeCell ref="T58:T62"/>
    <mergeCell ref="B78:B8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</mergeCells>
  <phoneticPr fontId="27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18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3"/>
      <c r="T2" s="141" t="str">
        <f>$B$2</f>
        <v>bartender_semitrack</v>
      </c>
      <c r="U2" s="297" t="str">
        <f>CONCATENATE("Summary [ ",'Summary (auto)'!$C$4," ]")</f>
        <v>Summary [ raht-kFractionBits:20 ]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199"/>
      <c r="AL2" s="161" t="str">
        <f>$B$2</f>
        <v>bartender_semitrack</v>
      </c>
      <c r="AM2" s="302" t="s">
        <v>48</v>
      </c>
      <c r="AN2" s="273"/>
      <c r="AO2" s="273"/>
      <c r="AP2" s="273"/>
      <c r="AQ2" s="298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30</v>
      </c>
      <c r="F3" s="30" t="s">
        <v>49</v>
      </c>
      <c r="G3" s="203" t="s">
        <v>49</v>
      </c>
      <c r="H3" s="203" t="s">
        <v>49</v>
      </c>
      <c r="I3" s="203" t="s">
        <v>49</v>
      </c>
      <c r="J3" s="203" t="s">
        <v>49</v>
      </c>
      <c r="K3" s="203"/>
      <c r="L3" s="203"/>
      <c r="M3" s="203"/>
      <c r="N3" s="203"/>
      <c r="O3" s="235"/>
      <c r="P3" s="304" t="s">
        <v>50</v>
      </c>
      <c r="Q3" s="304" t="s">
        <v>51</v>
      </c>
      <c r="R3" s="310" t="s">
        <v>52</v>
      </c>
      <c r="S3" s="213"/>
      <c r="T3" s="139"/>
      <c r="U3" s="202"/>
      <c r="V3" s="93"/>
      <c r="W3" s="234" t="s">
        <v>30</v>
      </c>
      <c r="X3" s="30" t="s">
        <v>49</v>
      </c>
      <c r="Y3" s="203" t="s">
        <v>49</v>
      </c>
      <c r="Z3" s="203" t="s">
        <v>49</v>
      </c>
      <c r="AA3" s="203" t="s">
        <v>49</v>
      </c>
      <c r="AB3" s="203" t="s">
        <v>49</v>
      </c>
      <c r="AC3" s="203"/>
      <c r="AD3" s="203"/>
      <c r="AE3" s="203"/>
      <c r="AF3" s="203"/>
      <c r="AG3" s="235"/>
      <c r="AH3" s="304" t="s">
        <v>50</v>
      </c>
      <c r="AI3" s="304" t="s">
        <v>51</v>
      </c>
      <c r="AJ3" s="310" t="s">
        <v>52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53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0"/>
      <c r="C4" s="199"/>
      <c r="D4" s="32"/>
      <c r="E4" s="236" t="s">
        <v>54</v>
      </c>
      <c r="F4" s="33" t="s">
        <v>28</v>
      </c>
      <c r="G4" s="237" t="s">
        <v>39</v>
      </c>
      <c r="H4" s="237" t="s">
        <v>42</v>
      </c>
      <c r="I4" s="237" t="s">
        <v>45</v>
      </c>
      <c r="J4" s="237" t="s">
        <v>55</v>
      </c>
      <c r="K4" s="237"/>
      <c r="L4" s="118"/>
      <c r="M4" s="118"/>
      <c r="N4" s="91"/>
      <c r="O4" s="237"/>
      <c r="P4" s="277"/>
      <c r="Q4" s="277"/>
      <c r="R4" s="311"/>
      <c r="S4" s="213"/>
      <c r="T4" s="140"/>
      <c r="U4" s="199"/>
      <c r="V4" s="32"/>
      <c r="W4" s="236" t="s">
        <v>54</v>
      </c>
      <c r="X4" s="33" t="s">
        <v>28</v>
      </c>
      <c r="Y4" s="237" t="s">
        <v>39</v>
      </c>
      <c r="Z4" s="237" t="s">
        <v>42</v>
      </c>
      <c r="AA4" s="237" t="s">
        <v>45</v>
      </c>
      <c r="AB4" s="237" t="s">
        <v>55</v>
      </c>
      <c r="AC4" s="237"/>
      <c r="AD4" s="237"/>
      <c r="AE4" s="237"/>
      <c r="AF4" s="91"/>
      <c r="AG4" s="237"/>
      <c r="AH4" s="277"/>
      <c r="AI4" s="277"/>
      <c r="AJ4" s="311"/>
      <c r="AK4" s="213"/>
      <c r="AL4" s="201"/>
      <c r="AM4" s="90" t="s">
        <v>28</v>
      </c>
      <c r="AN4" s="90" t="s">
        <v>39</v>
      </c>
      <c r="AO4" s="90" t="s">
        <v>42</v>
      </c>
      <c r="AP4" s="90" t="s">
        <v>45</v>
      </c>
      <c r="AQ4" s="164" t="s">
        <v>55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32</v>
      </c>
      <c r="D5" s="26"/>
      <c r="E5" s="125">
        <f>E23</f>
        <v>39123.160000000003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31.51035833333334</v>
      </c>
      <c r="G5" s="30">
        <f t="shared" si="0"/>
        <v>34.762131904761908</v>
      </c>
      <c r="H5" s="30">
        <f t="shared" si="0"/>
        <v>0.96837816095238116</v>
      </c>
      <c r="I5" s="90">
        <f t="shared" si="0"/>
        <v>0.97487475571428583</v>
      </c>
      <c r="J5" s="90">
        <f t="shared" si="0"/>
        <v>6.3734913857142847E-2</v>
      </c>
      <c r="K5" s="55"/>
      <c r="L5" s="55"/>
      <c r="M5" s="55"/>
      <c r="N5" s="26"/>
      <c r="O5" s="56"/>
      <c r="P5" s="130">
        <f t="shared" ref="P5:Q8" si="1">P16</f>
        <v>31.780999999999999</v>
      </c>
      <c r="Q5" s="151">
        <f t="shared" si="1"/>
        <v>10.295999999999999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306"/>
      <c r="U5" s="25" t="s">
        <v>32</v>
      </c>
      <c r="V5" s="26"/>
      <c r="W5" s="126">
        <f>W23</f>
        <v>39078.191999999995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31.532453761904758</v>
      </c>
      <c r="Y5" s="30">
        <f t="shared" si="2"/>
        <v>35.379214142857144</v>
      </c>
      <c r="Z5" s="30">
        <f t="shared" si="2"/>
        <v>0.96845465285714294</v>
      </c>
      <c r="AA5" s="90">
        <f t="shared" si="2"/>
        <v>0.97536403238095259</v>
      </c>
      <c r="AB5" s="90">
        <f t="shared" si="2"/>
        <v>5.9227567476190478E-2</v>
      </c>
      <c r="AC5" s="55"/>
      <c r="AD5" s="55"/>
      <c r="AE5" s="55"/>
      <c r="AF5" s="26"/>
      <c r="AG5" s="238"/>
      <c r="AH5" s="130">
        <f t="shared" ref="AH5:AI8" si="3">AH16</f>
        <v>30.437000000000001</v>
      </c>
      <c r="AI5" s="151">
        <f t="shared" si="3"/>
        <v>9.7810000000000006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-0.13239142587871788</v>
      </c>
      <c r="AN5" s="240">
        <f>bdrate($E5:$E8,G5:G8,$W5:$W8,Y5:Y8)</f>
        <v>-0.10739172796466345</v>
      </c>
      <c r="AO5" s="240">
        <f>bdrate($E5:$E8,H5:H8,$W5:$W8,Z5:Z8)</f>
        <v>-8.9268025977186083E-3</v>
      </c>
      <c r="AP5" s="240">
        <f>bdrate($E5:$E8,I5:I8,$W5:$W8,AA5:AA8)</f>
        <v>-3.3987972098898589E-2</v>
      </c>
      <c r="AQ5" s="241">
        <f>bdrateInverted($E5:$E8,J5:J8,$W5:$W8,AB5:AB8)</f>
        <v>-9.3512984076032146E-2</v>
      </c>
      <c r="AR5" s="242"/>
      <c r="AS5" s="51"/>
      <c r="AT5" s="19" t="s">
        <v>56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94"/>
      <c r="C6" s="27" t="s">
        <v>33</v>
      </c>
      <c r="D6" s="28"/>
      <c r="E6" s="156">
        <f>E24</f>
        <v>57942.776000000005</v>
      </c>
      <c r="F6" s="90">
        <f t="shared" si="0"/>
        <v>34.292316666666672</v>
      </c>
      <c r="G6" s="90">
        <f t="shared" si="0"/>
        <v>37.87595809523809</v>
      </c>
      <c r="H6" s="90">
        <f t="shared" si="0"/>
        <v>0.98000944999999984</v>
      </c>
      <c r="I6" s="90">
        <f t="shared" si="0"/>
        <v>0.98511816190476176</v>
      </c>
      <c r="J6" s="90">
        <f t="shared" si="0"/>
        <v>4.3142481809523806E-2</v>
      </c>
      <c r="K6" s="56"/>
      <c r="L6" s="56"/>
      <c r="M6" s="56"/>
      <c r="N6" s="28"/>
      <c r="O6" s="56"/>
      <c r="P6" s="130">
        <f t="shared" si="1"/>
        <v>31.655999999999999</v>
      </c>
      <c r="Q6" s="130">
        <f t="shared" si="1"/>
        <v>10.545999999999999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94"/>
      <c r="U6" s="27" t="s">
        <v>33</v>
      </c>
      <c r="V6" s="28"/>
      <c r="W6" s="127">
        <f>W24</f>
        <v>57881.991999999991</v>
      </c>
      <c r="X6" s="90">
        <f t="shared" si="2"/>
        <v>35.149915476190486</v>
      </c>
      <c r="Y6" s="90">
        <f t="shared" si="2"/>
        <v>38.652551571428567</v>
      </c>
      <c r="Z6" s="90">
        <f t="shared" si="2"/>
        <v>0.98016943523809508</v>
      </c>
      <c r="AA6" s="90">
        <f t="shared" si="2"/>
        <v>0.98593933333333306</v>
      </c>
      <c r="AB6" s="90">
        <f t="shared" si="2"/>
        <v>3.8941382142857146E-2</v>
      </c>
      <c r="AC6" s="56"/>
      <c r="AD6" s="56"/>
      <c r="AE6" s="56"/>
      <c r="AF6" s="28"/>
      <c r="AG6" s="238"/>
      <c r="AH6" s="130">
        <f t="shared" si="3"/>
        <v>30.765000000000001</v>
      </c>
      <c r="AI6" s="130">
        <f t="shared" si="3"/>
        <v>10.045999999999999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94"/>
      <c r="C7" s="27" t="s">
        <v>34</v>
      </c>
      <c r="D7" s="28"/>
      <c r="E7" s="156">
        <f>E25</f>
        <v>86871.504000000001</v>
      </c>
      <c r="F7" s="90">
        <f t="shared" si="0"/>
        <v>37.348537952380951</v>
      </c>
      <c r="G7" s="90">
        <f t="shared" si="0"/>
        <v>41.419684476190483</v>
      </c>
      <c r="H7" s="90">
        <f t="shared" si="0"/>
        <v>0.98935317476190476</v>
      </c>
      <c r="I7" s="90">
        <f t="shared" si="0"/>
        <v>0.99272395999999996</v>
      </c>
      <c r="J7" s="90">
        <f t="shared" si="0"/>
        <v>2.3475183380952381E-2</v>
      </c>
      <c r="K7" s="56"/>
      <c r="L7" s="56"/>
      <c r="M7" s="56"/>
      <c r="N7" s="28"/>
      <c r="O7" s="56"/>
      <c r="P7" s="130">
        <f t="shared" si="1"/>
        <v>32.265000000000001</v>
      </c>
      <c r="Q7" s="130">
        <f t="shared" si="1"/>
        <v>10.734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94"/>
      <c r="U7" s="27" t="s">
        <v>34</v>
      </c>
      <c r="V7" s="28"/>
      <c r="W7" s="127">
        <f>W25</f>
        <v>86779.64</v>
      </c>
      <c r="X7" s="90">
        <f t="shared" si="2"/>
        <v>39.3200760952381</v>
      </c>
      <c r="Y7" s="90">
        <f t="shared" si="2"/>
        <v>42.613356142857143</v>
      </c>
      <c r="Z7" s="90">
        <f t="shared" si="2"/>
        <v>0.98953771666666668</v>
      </c>
      <c r="AA7" s="90">
        <f t="shared" si="2"/>
        <v>0.99312553285714278</v>
      </c>
      <c r="AB7" s="90">
        <f t="shared" si="2"/>
        <v>1.9022951761904761E-2</v>
      </c>
      <c r="AC7" s="56"/>
      <c r="AD7" s="56"/>
      <c r="AE7" s="56"/>
      <c r="AF7" s="28"/>
      <c r="AG7" s="238"/>
      <c r="AH7" s="130">
        <f t="shared" si="3"/>
        <v>31.452999999999999</v>
      </c>
      <c r="AI7" s="130">
        <f t="shared" si="3"/>
        <v>10.327999999999999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57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94"/>
      <c r="C8" s="27" t="s">
        <v>36</v>
      </c>
      <c r="D8" s="28"/>
      <c r="E8" s="156">
        <f>E26</f>
        <v>125675.568</v>
      </c>
      <c r="F8" s="90">
        <f t="shared" si="0"/>
        <v>40.034859047619051</v>
      </c>
      <c r="G8" s="90">
        <f t="shared" si="0"/>
        <v>44.360895238095232</v>
      </c>
      <c r="H8" s="90">
        <f t="shared" si="0"/>
        <v>0.99349843380952385</v>
      </c>
      <c r="I8" s="90">
        <f t="shared" si="0"/>
        <v>0.99606481857142859</v>
      </c>
      <c r="J8" s="90">
        <f t="shared" si="0"/>
        <v>1.2726224428571428E-2</v>
      </c>
      <c r="K8" s="56"/>
      <c r="L8" s="56"/>
      <c r="M8" s="56"/>
      <c r="N8" s="28"/>
      <c r="O8" s="56"/>
      <c r="P8" s="130">
        <f t="shared" si="1"/>
        <v>32.468000000000004</v>
      </c>
      <c r="Q8" s="130">
        <f t="shared" si="1"/>
        <v>11.093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94"/>
      <c r="U8" s="27" t="s">
        <v>36</v>
      </c>
      <c r="V8" s="28"/>
      <c r="W8" s="127">
        <f>W26</f>
        <v>125571.41600000001</v>
      </c>
      <c r="X8" s="90">
        <f t="shared" si="2"/>
        <v>43.267325047619053</v>
      </c>
      <c r="Y8" s="90">
        <f t="shared" si="2"/>
        <v>46.318871238095241</v>
      </c>
      <c r="Z8" s="90">
        <f t="shared" si="2"/>
        <v>0.99377431047619036</v>
      </c>
      <c r="AA8" s="90">
        <f t="shared" si="2"/>
        <v>0.9966197390476188</v>
      </c>
      <c r="AB8" s="90">
        <f t="shared" si="2"/>
        <v>8.4342040619047615E-3</v>
      </c>
      <c r="AC8" s="56"/>
      <c r="AD8" s="56"/>
      <c r="AE8" s="56"/>
      <c r="AF8" s="28"/>
      <c r="AG8" s="238"/>
      <c r="AH8" s="130">
        <f t="shared" si="3"/>
        <v>31.75</v>
      </c>
      <c r="AI8" s="130">
        <f t="shared" si="3"/>
        <v>11.061999999999999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94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58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32.040752007760254</v>
      </c>
      <c r="Q10" s="154">
        <f>GEOMEAN(Q5:Q8)</f>
        <v>10.663302417015855</v>
      </c>
      <c r="R10" s="134" t="e">
        <f>AVERAGE(R5:R8)</f>
        <v>#DIV/0!</v>
      </c>
      <c r="S10" s="213"/>
      <c r="T10" s="153" t="s">
        <v>58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31.096831619524774</v>
      </c>
      <c r="AI10" s="154">
        <f>GEOMEAN(AI5:AI8)</f>
        <v>10.29334618147789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raht-kFractionBits:20 ]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5"/>
      <c r="C14" s="101"/>
      <c r="D14" s="101"/>
      <c r="E14" s="250" t="s">
        <v>59</v>
      </c>
      <c r="F14" s="135" t="s">
        <v>60</v>
      </c>
      <c r="G14" s="135" t="s">
        <v>61</v>
      </c>
      <c r="H14" s="135" t="s">
        <v>62</v>
      </c>
      <c r="I14" s="135" t="s">
        <v>63</v>
      </c>
      <c r="J14" s="135" t="s">
        <v>64</v>
      </c>
      <c r="K14" s="135" t="s">
        <v>65</v>
      </c>
      <c r="L14" s="135" t="s">
        <v>66</v>
      </c>
      <c r="M14" s="102" t="s">
        <v>67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59</v>
      </c>
      <c r="X14" s="135" t="s">
        <v>60</v>
      </c>
      <c r="Y14" s="135" t="s">
        <v>61</v>
      </c>
      <c r="Z14" s="135" t="s">
        <v>62</v>
      </c>
      <c r="AA14" s="135" t="s">
        <v>63</v>
      </c>
      <c r="AB14" s="135" t="s">
        <v>64</v>
      </c>
      <c r="AC14" s="135" t="s">
        <v>65</v>
      </c>
      <c r="AD14" s="135" t="s">
        <v>66</v>
      </c>
      <c r="AE14" s="102" t="s">
        <v>67</v>
      </c>
      <c r="AF14" s="102"/>
      <c r="AG14" s="251"/>
      <c r="AH14" s="102"/>
      <c r="AI14" s="103"/>
      <c r="AJ14" s="104"/>
      <c r="AK14" s="199"/>
      <c r="AL14" s="199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54</v>
      </c>
      <c r="F15" s="236" t="s">
        <v>54</v>
      </c>
      <c r="G15" s="236" t="s">
        <v>54</v>
      </c>
      <c r="H15" s="236" t="s">
        <v>54</v>
      </c>
      <c r="I15" s="236" t="s">
        <v>54</v>
      </c>
      <c r="J15" s="236" t="s">
        <v>54</v>
      </c>
      <c r="K15" s="236" t="s">
        <v>54</v>
      </c>
      <c r="L15" s="236" t="s">
        <v>54</v>
      </c>
      <c r="M15" s="236" t="s">
        <v>54</v>
      </c>
      <c r="N15" s="33"/>
      <c r="O15" s="237"/>
      <c r="P15" s="204" t="s">
        <v>50</v>
      </c>
      <c r="Q15" s="204" t="s">
        <v>51</v>
      </c>
      <c r="R15" s="34"/>
      <c r="S15" s="213"/>
      <c r="T15" s="148"/>
      <c r="U15" s="32"/>
      <c r="V15" s="32"/>
      <c r="W15" s="236" t="s">
        <v>54</v>
      </c>
      <c r="X15" s="236" t="s">
        <v>54</v>
      </c>
      <c r="Y15" s="236" t="s">
        <v>54</v>
      </c>
      <c r="Z15" s="236" t="s">
        <v>54</v>
      </c>
      <c r="AA15" s="236" t="s">
        <v>54</v>
      </c>
      <c r="AB15" s="236" t="s">
        <v>54</v>
      </c>
      <c r="AC15" s="236" t="s">
        <v>54</v>
      </c>
      <c r="AD15" s="236" t="s">
        <v>54</v>
      </c>
      <c r="AE15" s="236" t="s">
        <v>54</v>
      </c>
      <c r="AF15" s="33"/>
      <c r="AG15" s="237"/>
      <c r="AH15" s="204" t="s">
        <v>50</v>
      </c>
      <c r="AI15" s="204" t="s">
        <v>51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7"/>
      <c r="C16" s="25" t="s">
        <v>32</v>
      </c>
      <c r="D16" s="26"/>
      <c r="E16" s="128">
        <v>5908.1840000000002</v>
      </c>
      <c r="F16" s="166">
        <v>7933.3280000000004</v>
      </c>
      <c r="G16" s="166">
        <v>2542.9360000000001</v>
      </c>
      <c r="H16" s="166">
        <v>873.4</v>
      </c>
      <c r="I16" s="166">
        <v>253.71199999999999</v>
      </c>
      <c r="J16" s="166">
        <v>11685.56</v>
      </c>
      <c r="K16" s="60">
        <v>7438.7839999999997</v>
      </c>
      <c r="L16" s="60">
        <v>2487.2559999999999</v>
      </c>
      <c r="M16" s="60">
        <v>7.8879999999999999</v>
      </c>
      <c r="N16" s="55"/>
      <c r="O16" s="252"/>
      <c r="P16" s="129">
        <v>31.780999999999999</v>
      </c>
      <c r="Q16" s="129">
        <v>10.295999999999999</v>
      </c>
      <c r="R16" s="142"/>
      <c r="S16" s="213"/>
      <c r="T16" s="307"/>
      <c r="U16" s="25" t="s">
        <v>32</v>
      </c>
      <c r="V16" s="26"/>
      <c r="W16" s="128">
        <v>5908.1840000000002</v>
      </c>
      <c r="X16" s="166">
        <v>7888.5280000000002</v>
      </c>
      <c r="Y16" s="166">
        <v>2542.7600000000002</v>
      </c>
      <c r="Z16" s="166">
        <v>873.68</v>
      </c>
      <c r="AA16" s="166">
        <v>253.75200000000001</v>
      </c>
      <c r="AB16" s="166">
        <v>11685.44</v>
      </c>
      <c r="AC16" s="60">
        <v>7438.5280000000002</v>
      </c>
      <c r="AD16" s="60">
        <v>2487.3200000000002</v>
      </c>
      <c r="AE16" s="60">
        <v>7.8879999999999999</v>
      </c>
      <c r="AF16" s="55"/>
      <c r="AG16" s="252"/>
      <c r="AH16" s="129">
        <v>30.437000000000001</v>
      </c>
      <c r="AI16" s="129">
        <v>9.7810000000000006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94"/>
      <c r="C17" s="27" t="s">
        <v>33</v>
      </c>
      <c r="D17" s="28"/>
      <c r="E17" s="143">
        <v>5908.1840000000002</v>
      </c>
      <c r="F17" s="167">
        <v>10438.200000000001</v>
      </c>
      <c r="G17" s="167">
        <v>7225.9359999999997</v>
      </c>
      <c r="H17" s="167">
        <v>3804.616</v>
      </c>
      <c r="I17" s="167">
        <v>2215.616</v>
      </c>
      <c r="J17" s="167">
        <v>15083.272000000001</v>
      </c>
      <c r="K17" s="62">
        <v>9962.768</v>
      </c>
      <c r="L17" s="62">
        <v>3304.1840000000002</v>
      </c>
      <c r="M17" s="62">
        <v>7.88</v>
      </c>
      <c r="N17" s="56"/>
      <c r="O17" s="238"/>
      <c r="P17" s="144">
        <v>31.655999999999999</v>
      </c>
      <c r="Q17" s="144">
        <v>10.545999999999999</v>
      </c>
      <c r="R17" s="145"/>
      <c r="S17" s="213"/>
      <c r="T17" s="294"/>
      <c r="U17" s="27" t="s">
        <v>33</v>
      </c>
      <c r="V17" s="28"/>
      <c r="W17" s="143">
        <v>5908.1840000000002</v>
      </c>
      <c r="X17" s="167">
        <v>10381.791999999999</v>
      </c>
      <c r="Y17" s="167">
        <v>7224.3519999999999</v>
      </c>
      <c r="Z17" s="167">
        <v>3804.12</v>
      </c>
      <c r="AA17" s="167">
        <v>2214.192</v>
      </c>
      <c r="AB17" s="167">
        <v>15082.68</v>
      </c>
      <c r="AC17" s="62">
        <v>9962.4959999999992</v>
      </c>
      <c r="AD17" s="62">
        <v>3304.1759999999999</v>
      </c>
      <c r="AE17" s="62">
        <v>7.88</v>
      </c>
      <c r="AF17" s="56"/>
      <c r="AG17" s="238"/>
      <c r="AH17" s="144">
        <v>30.765000000000001</v>
      </c>
      <c r="AI17" s="144">
        <v>10.045999999999999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94"/>
      <c r="C18" s="27" t="s">
        <v>34</v>
      </c>
      <c r="D18" s="28"/>
      <c r="E18" s="143">
        <v>5908.1840000000002</v>
      </c>
      <c r="F18" s="167">
        <v>13048.584000000001</v>
      </c>
      <c r="G18" s="167">
        <v>13643.248</v>
      </c>
      <c r="H18" s="167">
        <v>10203.312</v>
      </c>
      <c r="I18" s="167">
        <v>8727.2160000000003</v>
      </c>
      <c r="J18" s="167">
        <v>18608.024000000001</v>
      </c>
      <c r="K18" s="62">
        <v>12582.487999999999</v>
      </c>
      <c r="L18" s="62">
        <v>4150.4480000000003</v>
      </c>
      <c r="M18" s="62">
        <v>7.8639999999999999</v>
      </c>
      <c r="N18" s="56"/>
      <c r="O18" s="238"/>
      <c r="P18" s="144">
        <v>32.265000000000001</v>
      </c>
      <c r="Q18" s="144">
        <v>10.734</v>
      </c>
      <c r="R18" s="145"/>
      <c r="S18" s="213"/>
      <c r="T18" s="294"/>
      <c r="U18" s="27" t="s">
        <v>34</v>
      </c>
      <c r="V18" s="28"/>
      <c r="W18" s="143">
        <v>5908.1840000000002</v>
      </c>
      <c r="X18" s="167">
        <v>12973.16</v>
      </c>
      <c r="Y18" s="167">
        <v>13639.976000000001</v>
      </c>
      <c r="Z18" s="167">
        <v>10197.088</v>
      </c>
      <c r="AA18" s="167">
        <v>8720.9599999999991</v>
      </c>
      <c r="AB18" s="167">
        <v>18607.592000000001</v>
      </c>
      <c r="AC18" s="62">
        <v>12582.24</v>
      </c>
      <c r="AD18" s="62">
        <v>4150.4399999999996</v>
      </c>
      <c r="AE18" s="62">
        <v>7.8639999999999999</v>
      </c>
      <c r="AF18" s="56"/>
      <c r="AG18" s="238"/>
      <c r="AH18" s="144">
        <v>31.452999999999999</v>
      </c>
      <c r="AI18" s="144">
        <v>10.327999999999999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94"/>
      <c r="C19" s="27" t="s">
        <v>36</v>
      </c>
      <c r="D19" s="28"/>
      <c r="E19" s="143">
        <v>5908.1840000000002</v>
      </c>
      <c r="F19" s="167">
        <v>15550.848</v>
      </c>
      <c r="G19" s="167">
        <v>20692.560000000001</v>
      </c>
      <c r="H19" s="167">
        <v>19933.175999999999</v>
      </c>
      <c r="I19" s="167">
        <v>20947.151999999998</v>
      </c>
      <c r="J19" s="167">
        <v>22266.328000000001</v>
      </c>
      <c r="K19" s="62">
        <v>15334.224</v>
      </c>
      <c r="L19" s="62">
        <v>5043.0959999999995</v>
      </c>
      <c r="M19" s="62">
        <v>7.7359999999999998</v>
      </c>
      <c r="N19" s="56"/>
      <c r="O19" s="238"/>
      <c r="P19" s="144">
        <v>32.468000000000004</v>
      </c>
      <c r="Q19" s="144">
        <v>11.093</v>
      </c>
      <c r="R19" s="145"/>
      <c r="S19" s="213"/>
      <c r="T19" s="294"/>
      <c r="U19" s="27" t="s">
        <v>36</v>
      </c>
      <c r="V19" s="28"/>
      <c r="W19" s="143">
        <v>5908.1840000000002</v>
      </c>
      <c r="X19" s="167">
        <v>15464.152</v>
      </c>
      <c r="Y19" s="167">
        <v>20691.576000000001</v>
      </c>
      <c r="Z19" s="167">
        <v>19924.52</v>
      </c>
      <c r="AA19" s="167">
        <v>20939.223999999998</v>
      </c>
      <c r="AB19" s="167">
        <v>22266.576000000001</v>
      </c>
      <c r="AC19" s="62">
        <v>15334.152</v>
      </c>
      <c r="AD19" s="62">
        <v>5043.0320000000002</v>
      </c>
      <c r="AE19" s="62">
        <v>7.7359999999999998</v>
      </c>
      <c r="AF19" s="56"/>
      <c r="AG19" s="238"/>
      <c r="AH19" s="144">
        <v>31.75</v>
      </c>
      <c r="AI19" s="144">
        <v>11.061999999999999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94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94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1"/>
      <c r="C21" s="93"/>
      <c r="D21" s="93"/>
      <c r="E21" s="234" t="s">
        <v>30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1"/>
      <c r="U21" s="93"/>
      <c r="V21" s="93"/>
      <c r="W21" s="254" t="s">
        <v>30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36" t="s">
        <v>54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2"/>
      <c r="U22" s="32"/>
      <c r="V22" s="32"/>
      <c r="W22" s="255" t="s">
        <v>54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x14ac:dyDescent="0.15">
      <c r="B23" s="305"/>
      <c r="C23" s="25" t="s">
        <v>32</v>
      </c>
      <c r="D23" s="26"/>
      <c r="E23" s="127">
        <f>SUM(E16:L16)</f>
        <v>39123.160000000003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305"/>
      <c r="U23" s="25" t="s">
        <v>32</v>
      </c>
      <c r="V23" s="26"/>
      <c r="W23" s="127">
        <f>SUM(W16:AD16)</f>
        <v>39078.191999999995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94"/>
      <c r="C24" s="27" t="s">
        <v>33</v>
      </c>
      <c r="D24" s="28"/>
      <c r="E24" s="127">
        <f>SUM(E17:L17)</f>
        <v>57942.776000000005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94"/>
      <c r="U24" s="27" t="s">
        <v>33</v>
      </c>
      <c r="V24" s="28"/>
      <c r="W24" s="127">
        <f>SUM(W17:AD17)</f>
        <v>57881.991999999991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94"/>
      <c r="C25" s="27" t="s">
        <v>34</v>
      </c>
      <c r="D25" s="28"/>
      <c r="E25" s="127">
        <f>SUM(E18:L18)</f>
        <v>86871.504000000001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94"/>
      <c r="U25" s="27" t="s">
        <v>34</v>
      </c>
      <c r="V25" s="28"/>
      <c r="W25" s="127">
        <f>SUM(W18:AD18)</f>
        <v>86779.64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94"/>
      <c r="C26" s="27" t="s">
        <v>36</v>
      </c>
      <c r="D26" s="28"/>
      <c r="E26" s="127">
        <f>SUM(E19:L19)</f>
        <v>125675.568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94"/>
      <c r="U26" s="27" t="s">
        <v>36</v>
      </c>
      <c r="V26" s="28"/>
      <c r="W26" s="127">
        <f>SUM(W19:AD19)</f>
        <v>125571.41600000001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95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95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3"/>
      <c r="T31" s="21"/>
      <c r="U31" s="297" t="str">
        <f>CONCATENATE("View Synthesis [ ",'Summary (auto)'!$C$4," ]")</f>
        <v>View Synthesis [ raht-kFractionBits:20 ]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199"/>
      <c r="AL31" s="199"/>
      <c r="AM31" s="309" t="s">
        <v>68</v>
      </c>
      <c r="AN31" s="283"/>
      <c r="AO31" s="283"/>
      <c r="AP31" s="283"/>
      <c r="AQ31" s="152"/>
      <c r="AR31" s="199"/>
      <c r="AS31" s="199"/>
      <c r="AT31" s="199"/>
    </row>
    <row r="32" spans="2:56" ht="13.5" customHeight="1" thickBot="1" x14ac:dyDescent="0.2">
      <c r="B32" s="24" t="s">
        <v>69</v>
      </c>
      <c r="C32" s="94"/>
      <c r="D32" s="94"/>
      <c r="E32" s="213"/>
      <c r="F32" s="22" t="s">
        <v>28</v>
      </c>
      <c r="G32" s="22" t="s">
        <v>39</v>
      </c>
      <c r="H32" s="22" t="s">
        <v>42</v>
      </c>
      <c r="I32" s="22" t="s">
        <v>45</v>
      </c>
      <c r="J32" s="22" t="s">
        <v>55</v>
      </c>
      <c r="K32" s="22"/>
      <c r="L32" s="118"/>
      <c r="M32" s="118"/>
      <c r="N32" s="22"/>
      <c r="O32" s="256"/>
      <c r="P32" s="22"/>
      <c r="Q32" s="22"/>
      <c r="R32" s="23" t="s">
        <v>52</v>
      </c>
      <c r="S32" s="213"/>
      <c r="T32" s="24" t="s">
        <v>69</v>
      </c>
      <c r="U32" s="94"/>
      <c r="V32" s="94"/>
      <c r="W32" s="213"/>
      <c r="X32" s="22" t="s">
        <v>28</v>
      </c>
      <c r="Y32" s="22" t="s">
        <v>39</v>
      </c>
      <c r="Z32" s="22" t="s">
        <v>42</v>
      </c>
      <c r="AA32" s="22" t="s">
        <v>45</v>
      </c>
      <c r="AB32" s="22" t="s">
        <v>55</v>
      </c>
      <c r="AC32" s="22"/>
      <c r="AD32" s="213"/>
      <c r="AE32" s="213"/>
      <c r="AF32" s="22"/>
      <c r="AG32" s="256"/>
      <c r="AH32" s="22"/>
      <c r="AI32" s="22"/>
      <c r="AJ32" s="23" t="s">
        <v>52</v>
      </c>
      <c r="AK32" s="199"/>
      <c r="AL32" s="24" t="s">
        <v>69</v>
      </c>
      <c r="AM32" s="98" t="s">
        <v>28</v>
      </c>
      <c r="AN32" s="30" t="s">
        <v>39</v>
      </c>
      <c r="AO32" s="30" t="s">
        <v>42</v>
      </c>
      <c r="AP32" s="30" t="s">
        <v>45</v>
      </c>
      <c r="AQ32" s="97" t="s">
        <v>55</v>
      </c>
      <c r="AR32" s="90"/>
      <c r="AS32" s="249"/>
      <c r="AT32" s="90"/>
    </row>
    <row r="33" spans="2:52" x14ac:dyDescent="0.15">
      <c r="B33" s="296" t="s">
        <v>70</v>
      </c>
      <c r="C33" s="25" t="s">
        <v>32</v>
      </c>
      <c r="D33" s="39"/>
      <c r="E33" s="55"/>
      <c r="F33" s="96">
        <v>30.698001999999999</v>
      </c>
      <c r="G33" s="96">
        <v>33.729146999999998</v>
      </c>
      <c r="H33" s="96">
        <v>0.96769939000000005</v>
      </c>
      <c r="I33" s="60">
        <v>0.9724855</v>
      </c>
      <c r="J33" s="60">
        <v>7.1637205999999995E-2</v>
      </c>
      <c r="K33" s="61"/>
      <c r="L33" s="257"/>
      <c r="M33" s="257"/>
      <c r="N33" s="55"/>
      <c r="O33" s="26"/>
      <c r="P33" s="55"/>
      <c r="Q33" s="26"/>
      <c r="R33" s="131"/>
      <c r="S33" s="213"/>
      <c r="T33" s="296" t="s">
        <v>70</v>
      </c>
      <c r="U33" s="25" t="s">
        <v>32</v>
      </c>
      <c r="V33" s="39"/>
      <c r="W33" s="55"/>
      <c r="X33" s="96">
        <v>30.964068999999999</v>
      </c>
      <c r="Y33" s="96">
        <v>34.797508000000001</v>
      </c>
      <c r="Z33" s="96">
        <v>0.96767703999999999</v>
      </c>
      <c r="AA33" s="60">
        <v>0.97233259999999999</v>
      </c>
      <c r="AB33" s="60">
        <v>6.2711089999999997E-2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96" t="s">
        <v>70</v>
      </c>
      <c r="AM33" s="119">
        <f t="shared" ref="AM33:AM96" si="4">IF(OR(X33="",F33=""),"",X33-F33)</f>
        <v>0.26606699999999961</v>
      </c>
      <c r="AN33" s="95">
        <f t="shared" ref="AN33:AN96" si="5">IF(OR(Y33="",G33=""),"",Y33-G33)</f>
        <v>1.068361000000003</v>
      </c>
      <c r="AO33" s="95">
        <f t="shared" ref="AO33:AO96" si="6">IF(OR(Z33="",H33=""),"",Z33-H33)</f>
        <v>-2.2350000000059822E-5</v>
      </c>
      <c r="AP33" s="95">
        <f t="shared" ref="AP33:AP96" si="7">IF(OR(AA33="",I33=""),"",AA33-I33)</f>
        <v>-1.5290000000001136E-4</v>
      </c>
      <c r="AQ33" s="120">
        <f t="shared" ref="AQ33:AQ96" si="8">IF(OR(AB33="",J33=""),"",AB33-J33)</f>
        <v>-8.9261159999999978E-3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33</v>
      </c>
      <c r="D34" s="186"/>
      <c r="E34" s="56"/>
      <c r="F34" s="187">
        <v>33.274686000000003</v>
      </c>
      <c r="G34" s="187">
        <v>36.769927000000003</v>
      </c>
      <c r="H34" s="187">
        <v>0.98009108</v>
      </c>
      <c r="I34" s="62">
        <v>0.98310567000000004</v>
      </c>
      <c r="J34" s="62">
        <v>4.7629810000000002E-2</v>
      </c>
      <c r="K34" s="188"/>
      <c r="L34" s="258"/>
      <c r="M34" s="258"/>
      <c r="N34" s="56"/>
      <c r="O34" s="28"/>
      <c r="P34" s="56"/>
      <c r="Q34" s="28"/>
      <c r="R34" s="132"/>
      <c r="S34" s="213"/>
      <c r="T34" s="294"/>
      <c r="U34" s="27" t="s">
        <v>33</v>
      </c>
      <c r="V34" s="186"/>
      <c r="W34" s="56"/>
      <c r="X34" s="187">
        <v>34.567943999999997</v>
      </c>
      <c r="Y34" s="187">
        <v>38.053815</v>
      </c>
      <c r="Z34" s="187">
        <v>0.98034513000000001</v>
      </c>
      <c r="AA34" s="62">
        <v>0.98437465000000002</v>
      </c>
      <c r="AB34" s="62">
        <v>3.8806779999999999E-2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94"/>
      <c r="AM34" s="86">
        <f t="shared" si="4"/>
        <v>1.2932579999999945</v>
      </c>
      <c r="AN34" s="121">
        <f t="shared" si="5"/>
        <v>1.2838879999999975</v>
      </c>
      <c r="AO34" s="121">
        <f t="shared" si="6"/>
        <v>2.5405000000000566E-4</v>
      </c>
      <c r="AP34" s="121">
        <f t="shared" si="7"/>
        <v>1.2689799999999751E-3</v>
      </c>
      <c r="AQ34" s="87">
        <f t="shared" si="8"/>
        <v>-8.8230300000000025E-3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34</v>
      </c>
      <c r="D35" s="186"/>
      <c r="E35" s="56"/>
      <c r="F35" s="187">
        <v>36.621243999999997</v>
      </c>
      <c r="G35" s="187">
        <v>40.858071000000002</v>
      </c>
      <c r="H35" s="187">
        <v>0.98942205000000005</v>
      </c>
      <c r="I35" s="62">
        <v>0.99199844999999998</v>
      </c>
      <c r="J35" s="62">
        <v>2.5780872E-2</v>
      </c>
      <c r="K35" s="188"/>
      <c r="L35" s="258"/>
      <c r="M35" s="258"/>
      <c r="N35" s="56"/>
      <c r="O35" s="28"/>
      <c r="P35" s="56"/>
      <c r="Q35" s="28"/>
      <c r="R35" s="132"/>
      <c r="S35" s="213"/>
      <c r="T35" s="294"/>
      <c r="U35" s="27" t="s">
        <v>34</v>
      </c>
      <c r="V35" s="186"/>
      <c r="W35" s="56"/>
      <c r="X35" s="187">
        <v>39.139885999999997</v>
      </c>
      <c r="Y35" s="187">
        <v>42.358632999999998</v>
      </c>
      <c r="Z35" s="187">
        <v>0.98972039000000001</v>
      </c>
      <c r="AA35" s="62">
        <v>0.99259790000000003</v>
      </c>
      <c r="AB35" s="62">
        <v>1.9254285999999999E-2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94"/>
      <c r="AM35" s="86">
        <f t="shared" si="4"/>
        <v>2.5186419999999998</v>
      </c>
      <c r="AN35" s="121">
        <f t="shared" si="5"/>
        <v>1.5005619999999951</v>
      </c>
      <c r="AO35" s="121">
        <f t="shared" si="6"/>
        <v>2.9833999999995253E-4</v>
      </c>
      <c r="AP35" s="121">
        <f t="shared" si="7"/>
        <v>5.9945000000005688E-4</v>
      </c>
      <c r="AQ35" s="87">
        <f t="shared" si="8"/>
        <v>-6.5265860000000009E-3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36</v>
      </c>
      <c r="D36" s="186"/>
      <c r="E36" s="56"/>
      <c r="F36" s="187">
        <v>39.075719999999997</v>
      </c>
      <c r="G36" s="187">
        <v>43.692300000000003</v>
      </c>
      <c r="H36" s="187">
        <v>0.99345357999999995</v>
      </c>
      <c r="I36" s="62">
        <v>0.99581794000000001</v>
      </c>
      <c r="J36" s="62">
        <v>1.4351648999999999E-2</v>
      </c>
      <c r="K36" s="188"/>
      <c r="L36" s="258"/>
      <c r="M36" s="258"/>
      <c r="N36" s="56"/>
      <c r="O36" s="28"/>
      <c r="P36" s="56"/>
      <c r="Q36" s="28"/>
      <c r="R36" s="132"/>
      <c r="S36" s="213"/>
      <c r="T36" s="294"/>
      <c r="U36" s="27" t="s">
        <v>36</v>
      </c>
      <c r="V36" s="186"/>
      <c r="W36" s="56"/>
      <c r="X36" s="187">
        <v>43.266728999999998</v>
      </c>
      <c r="Y36" s="187">
        <v>46.266471000000003</v>
      </c>
      <c r="Z36" s="187">
        <v>0.99384101000000002</v>
      </c>
      <c r="AA36" s="62">
        <v>0.99650057999999997</v>
      </c>
      <c r="AB36" s="62">
        <v>7.7566659999999997E-3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94"/>
      <c r="AM36" s="86">
        <f t="shared" si="4"/>
        <v>4.1910090000000011</v>
      </c>
      <c r="AN36" s="121">
        <f t="shared" si="5"/>
        <v>2.5741709999999998</v>
      </c>
      <c r="AO36" s="121">
        <f t="shared" si="6"/>
        <v>3.8743000000007743E-4</v>
      </c>
      <c r="AP36" s="121">
        <f t="shared" si="7"/>
        <v>6.8263999999995661E-4</v>
      </c>
      <c r="AQ36" s="87">
        <f t="shared" si="8"/>
        <v>-6.5949829999999996E-3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94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94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71</v>
      </c>
      <c r="C38" s="25" t="s">
        <v>32</v>
      </c>
      <c r="D38" s="39"/>
      <c r="E38" s="55"/>
      <c r="F38" s="96">
        <v>31.293344999999999</v>
      </c>
      <c r="G38" s="96">
        <v>34.438972999999997</v>
      </c>
      <c r="H38" s="96">
        <v>0.96906460999999999</v>
      </c>
      <c r="I38" s="60">
        <v>0.97438623999999996</v>
      </c>
      <c r="J38" s="60">
        <v>6.5767065E-2</v>
      </c>
      <c r="K38" s="61"/>
      <c r="L38" s="257"/>
      <c r="M38" s="257"/>
      <c r="N38" s="55"/>
      <c r="O38" s="26"/>
      <c r="P38" s="55"/>
      <c r="Q38" s="26"/>
      <c r="R38" s="131"/>
      <c r="S38" s="213"/>
      <c r="T38" s="296" t="s">
        <v>71</v>
      </c>
      <c r="U38" s="25" t="s">
        <v>32</v>
      </c>
      <c r="V38" s="39"/>
      <c r="W38" s="55"/>
      <c r="X38" s="96">
        <v>31.345903</v>
      </c>
      <c r="Y38" s="96">
        <v>35.187088000000003</v>
      </c>
      <c r="Z38" s="96">
        <v>0.96910600999999996</v>
      </c>
      <c r="AA38" s="60">
        <v>0.97434085000000004</v>
      </c>
      <c r="AB38" s="60">
        <v>6.0081553000000003E-2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96" t="s">
        <v>71</v>
      </c>
      <c r="AM38" s="119">
        <f t="shared" si="4"/>
        <v>5.2558000000001215E-2</v>
      </c>
      <c r="AN38" s="95">
        <f t="shared" si="5"/>
        <v>0.74811500000000564</v>
      </c>
      <c r="AO38" s="95">
        <f t="shared" si="6"/>
        <v>4.1399999999969239E-5</v>
      </c>
      <c r="AP38" s="95">
        <f t="shared" si="7"/>
        <v>-4.5389999999922992E-5</v>
      </c>
      <c r="AQ38" s="120">
        <f t="shared" si="8"/>
        <v>-5.6855119999999967E-3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33</v>
      </c>
      <c r="D39" s="186"/>
      <c r="E39" s="56"/>
      <c r="F39" s="187">
        <v>33.805686000000001</v>
      </c>
      <c r="G39" s="187">
        <v>37.427430999999999</v>
      </c>
      <c r="H39" s="187">
        <v>0.98057190999999999</v>
      </c>
      <c r="I39" s="62">
        <v>0.98425216000000004</v>
      </c>
      <c r="J39" s="62">
        <v>4.3777327999999997E-2</v>
      </c>
      <c r="K39" s="188"/>
      <c r="L39" s="258"/>
      <c r="M39" s="258"/>
      <c r="N39" s="56"/>
      <c r="O39" s="28"/>
      <c r="P39" s="56"/>
      <c r="Q39" s="28"/>
      <c r="R39" s="132"/>
      <c r="S39" s="213"/>
      <c r="T39" s="294"/>
      <c r="U39" s="27" t="s">
        <v>33</v>
      </c>
      <c r="V39" s="186"/>
      <c r="W39" s="56"/>
      <c r="X39" s="187">
        <v>34.813369000000002</v>
      </c>
      <c r="Y39" s="187">
        <v>38.366849000000002</v>
      </c>
      <c r="Z39" s="187">
        <v>0.98076280999999998</v>
      </c>
      <c r="AA39" s="62">
        <v>0.98500743000000002</v>
      </c>
      <c r="AB39" s="62">
        <v>3.8991432999999999E-2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94"/>
      <c r="AM39" s="86">
        <f t="shared" si="4"/>
        <v>1.0076830000000001</v>
      </c>
      <c r="AN39" s="121">
        <f t="shared" si="5"/>
        <v>0.93941800000000342</v>
      </c>
      <c r="AO39" s="121">
        <f t="shared" si="6"/>
        <v>1.9089999999999385E-4</v>
      </c>
      <c r="AP39" s="121">
        <f t="shared" si="7"/>
        <v>7.5526999999997457E-4</v>
      </c>
      <c r="AQ39" s="87">
        <f t="shared" si="8"/>
        <v>-4.7858949999999983E-3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34</v>
      </c>
      <c r="D40" s="186"/>
      <c r="E40" s="56"/>
      <c r="F40" s="187">
        <v>36.632921000000003</v>
      </c>
      <c r="G40" s="187">
        <v>40.908776000000003</v>
      </c>
      <c r="H40" s="187">
        <v>0.98948712000000005</v>
      </c>
      <c r="I40" s="62">
        <v>0.99224451999999996</v>
      </c>
      <c r="J40" s="62">
        <v>2.4734821000000001E-2</v>
      </c>
      <c r="K40" s="188"/>
      <c r="L40" s="258"/>
      <c r="M40" s="258"/>
      <c r="N40" s="56"/>
      <c r="O40" s="28"/>
      <c r="P40" s="56"/>
      <c r="Q40" s="28"/>
      <c r="R40" s="132"/>
      <c r="S40" s="213"/>
      <c r="T40" s="294"/>
      <c r="U40" s="27" t="s">
        <v>34</v>
      </c>
      <c r="V40" s="186"/>
      <c r="W40" s="56"/>
      <c r="X40" s="187">
        <v>39.291120999999997</v>
      </c>
      <c r="Y40" s="187">
        <v>42.553099000000003</v>
      </c>
      <c r="Z40" s="187">
        <v>0.98971458000000001</v>
      </c>
      <c r="AA40" s="62">
        <v>0.99295666000000005</v>
      </c>
      <c r="AB40" s="62">
        <v>1.8016526000000001E-2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94"/>
      <c r="AM40" s="86">
        <f t="shared" si="4"/>
        <v>2.6581999999999937</v>
      </c>
      <c r="AN40" s="121">
        <f t="shared" si="5"/>
        <v>1.644323</v>
      </c>
      <c r="AO40" s="121">
        <f t="shared" si="6"/>
        <v>2.2745999999995714E-4</v>
      </c>
      <c r="AP40" s="121">
        <f t="shared" si="7"/>
        <v>7.1214000000008326E-4</v>
      </c>
      <c r="AQ40" s="87">
        <f t="shared" si="8"/>
        <v>-6.7182949999999991E-3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36</v>
      </c>
      <c r="D41" s="186"/>
      <c r="E41" s="56"/>
      <c r="F41" s="187">
        <v>39.185414999999999</v>
      </c>
      <c r="G41" s="187">
        <v>43.695346000000001</v>
      </c>
      <c r="H41" s="187">
        <v>0.99351507999999999</v>
      </c>
      <c r="I41" s="62">
        <v>0.99594240999999994</v>
      </c>
      <c r="J41" s="62">
        <v>1.3809770000000001E-2</v>
      </c>
      <c r="K41" s="188"/>
      <c r="L41" s="258"/>
      <c r="M41" s="258"/>
      <c r="N41" s="56"/>
      <c r="O41" s="28"/>
      <c r="P41" s="56"/>
      <c r="Q41" s="28"/>
      <c r="R41" s="132"/>
      <c r="S41" s="213"/>
      <c r="T41" s="294"/>
      <c r="U41" s="27" t="s">
        <v>36</v>
      </c>
      <c r="V41" s="186"/>
      <c r="W41" s="56"/>
      <c r="X41" s="187">
        <v>43.291691999999998</v>
      </c>
      <c r="Y41" s="187">
        <v>46.311829000000003</v>
      </c>
      <c r="Z41" s="187">
        <v>0.99390993000000005</v>
      </c>
      <c r="AA41" s="62">
        <v>0.99657899999999999</v>
      </c>
      <c r="AB41" s="62">
        <v>7.4972412999999996E-3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94"/>
      <c r="AM41" s="86">
        <f t="shared" si="4"/>
        <v>4.1062769999999986</v>
      </c>
      <c r="AN41" s="121">
        <f t="shared" si="5"/>
        <v>2.6164830000000023</v>
      </c>
      <c r="AO41" s="121">
        <f t="shared" si="6"/>
        <v>3.9485000000005765E-4</v>
      </c>
      <c r="AP41" s="121">
        <f t="shared" si="7"/>
        <v>6.3659000000004795E-4</v>
      </c>
      <c r="AQ41" s="87">
        <f t="shared" si="8"/>
        <v>-6.3125287000000011E-3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94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94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72</v>
      </c>
      <c r="C43" s="25" t="s">
        <v>32</v>
      </c>
      <c r="D43" s="39"/>
      <c r="E43" s="55"/>
      <c r="F43" s="96">
        <v>31.037752999999999</v>
      </c>
      <c r="G43" s="96">
        <v>34.135202</v>
      </c>
      <c r="H43" s="96">
        <v>0.97011325999999998</v>
      </c>
      <c r="I43" s="60">
        <v>0.97510467000000001</v>
      </c>
      <c r="J43" s="60">
        <v>6.5487123999999994E-2</v>
      </c>
      <c r="K43" s="61"/>
      <c r="L43" s="257"/>
      <c r="M43" s="257"/>
      <c r="N43" s="55"/>
      <c r="O43" s="26"/>
      <c r="P43" s="55"/>
      <c r="Q43" s="26"/>
      <c r="R43" s="131"/>
      <c r="S43" s="213"/>
      <c r="T43" s="296" t="s">
        <v>72</v>
      </c>
      <c r="U43" s="25" t="s">
        <v>32</v>
      </c>
      <c r="V43" s="39"/>
      <c r="W43" s="55"/>
      <c r="X43" s="96">
        <v>31.318481999999999</v>
      </c>
      <c r="Y43" s="96">
        <v>34.713441000000003</v>
      </c>
      <c r="Z43" s="96">
        <v>0.97013649000000002</v>
      </c>
      <c r="AA43" s="60">
        <v>0.97523371999999997</v>
      </c>
      <c r="AB43" s="60">
        <v>5.7278500000000003E-2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96" t="s">
        <v>72</v>
      </c>
      <c r="AM43" s="119">
        <f t="shared" si="4"/>
        <v>0.28072900000000089</v>
      </c>
      <c r="AN43" s="95">
        <f t="shared" si="5"/>
        <v>0.5782390000000035</v>
      </c>
      <c r="AO43" s="95">
        <f t="shared" si="6"/>
        <v>2.3230000000040718E-5</v>
      </c>
      <c r="AP43" s="95">
        <f t="shared" si="7"/>
        <v>1.2904999999996392E-4</v>
      </c>
      <c r="AQ43" s="120">
        <f t="shared" si="8"/>
        <v>-8.2086239999999908E-3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33</v>
      </c>
      <c r="D44" s="186"/>
      <c r="E44" s="56"/>
      <c r="F44" s="187">
        <v>33.224136000000001</v>
      </c>
      <c r="G44" s="187">
        <v>36.973788999999996</v>
      </c>
      <c r="H44" s="187">
        <v>0.98044131999999995</v>
      </c>
      <c r="I44" s="62">
        <v>0.98426888999999995</v>
      </c>
      <c r="J44" s="62">
        <v>4.7204174000000002E-2</v>
      </c>
      <c r="K44" s="188"/>
      <c r="L44" s="258"/>
      <c r="M44" s="258"/>
      <c r="N44" s="56"/>
      <c r="O44" s="28"/>
      <c r="P44" s="56"/>
      <c r="Q44" s="28"/>
      <c r="R44" s="132"/>
      <c r="S44" s="213"/>
      <c r="T44" s="294"/>
      <c r="U44" s="27" t="s">
        <v>33</v>
      </c>
      <c r="V44" s="186"/>
      <c r="W44" s="56"/>
      <c r="X44" s="187">
        <v>34.621521999999999</v>
      </c>
      <c r="Y44" s="187">
        <v>37.973402</v>
      </c>
      <c r="Z44" s="187">
        <v>0.98060062000000003</v>
      </c>
      <c r="AA44" s="62">
        <v>0.98501614000000004</v>
      </c>
      <c r="AB44" s="62">
        <v>3.9204660000000002E-2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94"/>
      <c r="AM44" s="86">
        <f t="shared" si="4"/>
        <v>1.3973859999999974</v>
      </c>
      <c r="AN44" s="121">
        <f t="shared" si="5"/>
        <v>0.99961300000000364</v>
      </c>
      <c r="AO44" s="121">
        <f t="shared" si="6"/>
        <v>1.5930000000008437E-4</v>
      </c>
      <c r="AP44" s="121">
        <f t="shared" si="7"/>
        <v>7.4725000000008812E-4</v>
      </c>
      <c r="AQ44" s="87">
        <f t="shared" si="8"/>
        <v>-7.9995139999999992E-3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34</v>
      </c>
      <c r="D45" s="186"/>
      <c r="E45" s="56"/>
      <c r="F45" s="187">
        <v>36.186897000000002</v>
      </c>
      <c r="G45" s="187">
        <v>40.693264999999997</v>
      </c>
      <c r="H45" s="187">
        <v>0.98939834000000004</v>
      </c>
      <c r="I45" s="62">
        <v>0.99240161000000005</v>
      </c>
      <c r="J45" s="62">
        <v>2.7056884E-2</v>
      </c>
      <c r="K45" s="188"/>
      <c r="L45" s="258"/>
      <c r="M45" s="258"/>
      <c r="N45" s="56"/>
      <c r="O45" s="28"/>
      <c r="P45" s="56"/>
      <c r="Q45" s="28"/>
      <c r="R45" s="132"/>
      <c r="S45" s="213"/>
      <c r="T45" s="294"/>
      <c r="U45" s="27" t="s">
        <v>34</v>
      </c>
      <c r="V45" s="186"/>
      <c r="W45" s="56"/>
      <c r="X45" s="187">
        <v>38.816493000000001</v>
      </c>
      <c r="Y45" s="187">
        <v>42.200006000000002</v>
      </c>
      <c r="Z45" s="187">
        <v>0.98959752000000001</v>
      </c>
      <c r="AA45" s="62">
        <v>0.99297546999999997</v>
      </c>
      <c r="AB45" s="62">
        <v>1.8478587000000001E-2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94"/>
      <c r="AM45" s="86">
        <f t="shared" si="4"/>
        <v>2.6295959999999994</v>
      </c>
      <c r="AN45" s="121">
        <f t="shared" si="5"/>
        <v>1.5067410000000052</v>
      </c>
      <c r="AO45" s="121">
        <f t="shared" si="6"/>
        <v>1.991799999999655E-4</v>
      </c>
      <c r="AP45" s="121">
        <f t="shared" si="7"/>
        <v>5.738599999999261E-4</v>
      </c>
      <c r="AQ45" s="87">
        <f t="shared" si="8"/>
        <v>-8.5782969999999986E-3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36</v>
      </c>
      <c r="D46" s="186"/>
      <c r="E46" s="56"/>
      <c r="F46" s="187">
        <v>38.971502999999998</v>
      </c>
      <c r="G46" s="187">
        <v>43.601148999999999</v>
      </c>
      <c r="H46" s="187">
        <v>0.99348340999999996</v>
      </c>
      <c r="I46" s="62">
        <v>0.9958439</v>
      </c>
      <c r="J46" s="62">
        <v>1.4400902E-2</v>
      </c>
      <c r="K46" s="188"/>
      <c r="L46" s="258"/>
      <c r="M46" s="258"/>
      <c r="N46" s="56"/>
      <c r="O46" s="28"/>
      <c r="P46" s="56"/>
      <c r="Q46" s="28"/>
      <c r="R46" s="132"/>
      <c r="S46" s="213"/>
      <c r="T46" s="294"/>
      <c r="U46" s="27" t="s">
        <v>36</v>
      </c>
      <c r="V46" s="186"/>
      <c r="W46" s="56"/>
      <c r="X46" s="187">
        <v>42.937635999999998</v>
      </c>
      <c r="Y46" s="187">
        <v>46.017479000000002</v>
      </c>
      <c r="Z46" s="187">
        <v>0.99384530000000004</v>
      </c>
      <c r="AA46" s="62">
        <v>0.99646226000000004</v>
      </c>
      <c r="AB46" s="62">
        <v>7.8939260000000008E-3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94"/>
      <c r="AM46" s="86">
        <f t="shared" si="4"/>
        <v>3.9661329999999992</v>
      </c>
      <c r="AN46" s="121">
        <f t="shared" si="5"/>
        <v>2.4163300000000021</v>
      </c>
      <c r="AO46" s="121">
        <f t="shared" si="6"/>
        <v>3.6189000000008686E-4</v>
      </c>
      <c r="AP46" s="121">
        <f t="shared" si="7"/>
        <v>6.1836000000003999E-4</v>
      </c>
      <c r="AQ46" s="87">
        <f t="shared" si="8"/>
        <v>-6.5069759999999994E-3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94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94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73</v>
      </c>
      <c r="C48" s="25" t="s">
        <v>32</v>
      </c>
      <c r="D48" s="39"/>
      <c r="E48" s="55"/>
      <c r="F48" s="96">
        <v>31.574653999999999</v>
      </c>
      <c r="G48" s="96">
        <v>34.284537</v>
      </c>
      <c r="H48" s="96">
        <v>0.96918976999999995</v>
      </c>
      <c r="I48" s="60">
        <v>0.97657187000000001</v>
      </c>
      <c r="J48" s="60">
        <v>5.7477130000000001E-2</v>
      </c>
      <c r="K48" s="61"/>
      <c r="L48" s="257"/>
      <c r="M48" s="257"/>
      <c r="N48" s="55"/>
      <c r="O48" s="26"/>
      <c r="P48" s="55"/>
      <c r="Q48" s="26"/>
      <c r="R48" s="131"/>
      <c r="S48" s="213"/>
      <c r="T48" s="296" t="s">
        <v>73</v>
      </c>
      <c r="U48" s="25" t="s">
        <v>32</v>
      </c>
      <c r="V48" s="39"/>
      <c r="W48" s="55"/>
      <c r="X48" s="96">
        <v>30.903585</v>
      </c>
      <c r="Y48" s="96">
        <v>34.938271</v>
      </c>
      <c r="Z48" s="96">
        <v>0.96923831999999999</v>
      </c>
      <c r="AA48" s="60">
        <v>0.97655291</v>
      </c>
      <c r="AB48" s="60">
        <v>5.3431739999999998E-2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96" t="s">
        <v>73</v>
      </c>
      <c r="AM48" s="119">
        <f t="shared" si="4"/>
        <v>-0.67106899999999925</v>
      </c>
      <c r="AN48" s="95">
        <f t="shared" si="5"/>
        <v>0.65373400000000004</v>
      </c>
      <c r="AO48" s="95">
        <f t="shared" si="6"/>
        <v>4.8550000000036064E-5</v>
      </c>
      <c r="AP48" s="95">
        <f t="shared" si="7"/>
        <v>-1.89600000000123E-5</v>
      </c>
      <c r="AQ48" s="120">
        <f t="shared" si="8"/>
        <v>-4.0453900000000029E-3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33</v>
      </c>
      <c r="D49" s="186"/>
      <c r="E49" s="56"/>
      <c r="F49" s="187">
        <v>34.536971999999999</v>
      </c>
      <c r="G49" s="187">
        <v>37.756556000000003</v>
      </c>
      <c r="H49" s="187">
        <v>0.98005003000000002</v>
      </c>
      <c r="I49" s="62">
        <v>0.98511124999999999</v>
      </c>
      <c r="J49" s="62">
        <v>3.8262226000000003E-2</v>
      </c>
      <c r="K49" s="188"/>
      <c r="L49" s="258"/>
      <c r="M49" s="258"/>
      <c r="N49" s="56"/>
      <c r="O49" s="28"/>
      <c r="P49" s="56"/>
      <c r="Q49" s="28"/>
      <c r="R49" s="132"/>
      <c r="S49" s="213"/>
      <c r="T49" s="294"/>
      <c r="U49" s="27" t="s">
        <v>33</v>
      </c>
      <c r="V49" s="186"/>
      <c r="W49" s="56"/>
      <c r="X49" s="187">
        <v>34.787697000000001</v>
      </c>
      <c r="Y49" s="187">
        <v>38.442255000000003</v>
      </c>
      <c r="Z49" s="187">
        <v>0.98015571999999995</v>
      </c>
      <c r="AA49" s="62">
        <v>0.98590199000000001</v>
      </c>
      <c r="AB49" s="62">
        <v>3.5030579999999999E-2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94"/>
      <c r="AM49" s="86">
        <f t="shared" si="4"/>
        <v>0.25072500000000275</v>
      </c>
      <c r="AN49" s="121">
        <f t="shared" si="5"/>
        <v>0.68569899999999961</v>
      </c>
      <c r="AO49" s="121">
        <f t="shared" si="6"/>
        <v>1.0568999999993611E-4</v>
      </c>
      <c r="AP49" s="121">
        <f t="shared" si="7"/>
        <v>7.9074000000001199E-4</v>
      </c>
      <c r="AQ49" s="87">
        <f t="shared" si="8"/>
        <v>-3.2316460000000047E-3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34</v>
      </c>
      <c r="D50" s="186"/>
      <c r="E50" s="56"/>
      <c r="F50" s="187">
        <v>37.749720000000003</v>
      </c>
      <c r="G50" s="187">
        <v>41.684702000000001</v>
      </c>
      <c r="H50" s="187">
        <v>0.98909888999999995</v>
      </c>
      <c r="I50" s="62">
        <v>0.99256332000000003</v>
      </c>
      <c r="J50" s="62">
        <v>2.0923000000000001E-2</v>
      </c>
      <c r="K50" s="188"/>
      <c r="L50" s="258"/>
      <c r="M50" s="258"/>
      <c r="N50" s="56"/>
      <c r="O50" s="28"/>
      <c r="P50" s="56"/>
      <c r="Q50" s="28"/>
      <c r="R50" s="132"/>
      <c r="S50" s="213"/>
      <c r="T50" s="294"/>
      <c r="U50" s="27" t="s">
        <v>34</v>
      </c>
      <c r="V50" s="186"/>
      <c r="W50" s="56"/>
      <c r="X50" s="187">
        <v>39.45675</v>
      </c>
      <c r="Y50" s="187">
        <v>42.786079999999998</v>
      </c>
      <c r="Z50" s="187">
        <v>0.98931749000000002</v>
      </c>
      <c r="AA50" s="62">
        <v>0.99302791999999995</v>
      </c>
      <c r="AB50" s="62">
        <v>1.7267495000000001E-2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94"/>
      <c r="AM50" s="86">
        <f t="shared" si="4"/>
        <v>1.7070299999999961</v>
      </c>
      <c r="AN50" s="121">
        <f t="shared" si="5"/>
        <v>1.1013779999999969</v>
      </c>
      <c r="AO50" s="121">
        <f t="shared" si="6"/>
        <v>2.1860000000006874E-4</v>
      </c>
      <c r="AP50" s="121">
        <f t="shared" si="7"/>
        <v>4.6459999999992618E-4</v>
      </c>
      <c r="AQ50" s="87">
        <f t="shared" si="8"/>
        <v>-3.6555049999999999E-3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36</v>
      </c>
      <c r="D51" s="186"/>
      <c r="E51" s="56"/>
      <c r="F51" s="187">
        <v>39.663466</v>
      </c>
      <c r="G51" s="187">
        <v>44.105606000000002</v>
      </c>
      <c r="H51" s="187">
        <v>0.99330353000000005</v>
      </c>
      <c r="I51" s="62">
        <v>0.99581288000000001</v>
      </c>
      <c r="J51" s="62">
        <v>1.2477698000000001E-2</v>
      </c>
      <c r="K51" s="188"/>
      <c r="L51" s="258"/>
      <c r="M51" s="258"/>
      <c r="N51" s="56"/>
      <c r="O51" s="28"/>
      <c r="P51" s="56"/>
      <c r="Q51" s="28"/>
      <c r="R51" s="132"/>
      <c r="S51" s="213"/>
      <c r="T51" s="294"/>
      <c r="U51" s="27" t="s">
        <v>36</v>
      </c>
      <c r="V51" s="186"/>
      <c r="W51" s="56"/>
      <c r="X51" s="187">
        <v>42.991174000000001</v>
      </c>
      <c r="Y51" s="187">
        <v>45.994869999999999</v>
      </c>
      <c r="Z51" s="187">
        <v>0.99358950000000001</v>
      </c>
      <c r="AA51" s="62">
        <v>0.99642812000000003</v>
      </c>
      <c r="AB51" s="62">
        <v>7.8433740000000002E-3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94"/>
      <c r="AM51" s="86">
        <f t="shared" si="4"/>
        <v>3.3277080000000012</v>
      </c>
      <c r="AN51" s="121">
        <f t="shared" si="5"/>
        <v>1.8892639999999972</v>
      </c>
      <c r="AO51" s="121">
        <f t="shared" si="6"/>
        <v>2.8596999999996875E-4</v>
      </c>
      <c r="AP51" s="121">
        <f t="shared" si="7"/>
        <v>6.1524000000001688E-4</v>
      </c>
      <c r="AQ51" s="87">
        <f t="shared" si="8"/>
        <v>-4.6343240000000004E-3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94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94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74</v>
      </c>
      <c r="C53" s="25" t="s">
        <v>32</v>
      </c>
      <c r="D53" s="39"/>
      <c r="E53" s="55"/>
      <c r="F53" s="96">
        <v>31.690659</v>
      </c>
      <c r="G53" s="96">
        <v>34.226326999999998</v>
      </c>
      <c r="H53" s="96">
        <v>0.96988531</v>
      </c>
      <c r="I53" s="60">
        <v>0.97710587000000004</v>
      </c>
      <c r="J53" s="60">
        <v>5.8612667E-2</v>
      </c>
      <c r="K53" s="61"/>
      <c r="L53" s="257"/>
      <c r="M53" s="257"/>
      <c r="N53" s="55"/>
      <c r="O53" s="26"/>
      <c r="P53" s="55"/>
      <c r="Q53" s="26"/>
      <c r="R53" s="131"/>
      <c r="S53" s="213"/>
      <c r="T53" s="296" t="s">
        <v>74</v>
      </c>
      <c r="U53" s="25" t="s">
        <v>32</v>
      </c>
      <c r="V53" s="39"/>
      <c r="W53" s="55"/>
      <c r="X53" s="96">
        <v>31.189243000000001</v>
      </c>
      <c r="Y53" s="96">
        <v>34.883609</v>
      </c>
      <c r="Z53" s="96">
        <v>0.96985853</v>
      </c>
      <c r="AA53" s="60">
        <v>0.97682274000000002</v>
      </c>
      <c r="AB53" s="60">
        <v>5.4084979999999998E-2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96" t="s">
        <v>74</v>
      </c>
      <c r="AM53" s="119">
        <f t="shared" si="4"/>
        <v>-0.50141599999999897</v>
      </c>
      <c r="AN53" s="95">
        <f t="shared" si="5"/>
        <v>0.65728200000000214</v>
      </c>
      <c r="AO53" s="95">
        <f t="shared" si="6"/>
        <v>-2.6780000000004023E-5</v>
      </c>
      <c r="AP53" s="95">
        <f t="shared" si="7"/>
        <v>-2.8313000000002031E-4</v>
      </c>
      <c r="AQ53" s="120">
        <f t="shared" si="8"/>
        <v>-4.5276870000000025E-3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33</v>
      </c>
      <c r="D54" s="186"/>
      <c r="E54" s="56"/>
      <c r="F54" s="187">
        <v>34.543121999999997</v>
      </c>
      <c r="G54" s="187">
        <v>37.812719000000001</v>
      </c>
      <c r="H54" s="187">
        <v>0.98018738000000005</v>
      </c>
      <c r="I54" s="62">
        <v>0.98561827999999996</v>
      </c>
      <c r="J54" s="62">
        <v>3.9035562000000003E-2</v>
      </c>
      <c r="K54" s="188"/>
      <c r="L54" s="258"/>
      <c r="M54" s="258"/>
      <c r="N54" s="56"/>
      <c r="O54" s="28"/>
      <c r="P54" s="56"/>
      <c r="Q54" s="28"/>
      <c r="R54" s="132"/>
      <c r="S54" s="213"/>
      <c r="T54" s="294"/>
      <c r="U54" s="27" t="s">
        <v>33</v>
      </c>
      <c r="V54" s="186"/>
      <c r="W54" s="56"/>
      <c r="X54" s="187">
        <v>35.171156000000003</v>
      </c>
      <c r="Y54" s="187">
        <v>38.543995000000002</v>
      </c>
      <c r="Z54" s="187">
        <v>0.98030001</v>
      </c>
      <c r="AA54" s="62">
        <v>0.98642105999999996</v>
      </c>
      <c r="AB54" s="62">
        <v>3.5356150000000003E-2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94"/>
      <c r="AM54" s="86">
        <f t="shared" si="4"/>
        <v>0.62803400000000664</v>
      </c>
      <c r="AN54" s="121">
        <f t="shared" si="5"/>
        <v>0.73127600000000115</v>
      </c>
      <c r="AO54" s="121">
        <f t="shared" si="6"/>
        <v>1.1262999999994694E-4</v>
      </c>
      <c r="AP54" s="121">
        <f t="shared" si="7"/>
        <v>8.0278000000000294E-4</v>
      </c>
      <c r="AQ54" s="87">
        <f t="shared" si="8"/>
        <v>-3.679412E-3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34</v>
      </c>
      <c r="D55" s="186"/>
      <c r="E55" s="56"/>
      <c r="F55" s="187">
        <v>37.718282000000002</v>
      </c>
      <c r="G55" s="187">
        <v>41.610754</v>
      </c>
      <c r="H55" s="187">
        <v>0.98906033999999998</v>
      </c>
      <c r="I55" s="62">
        <v>0.99253000000000002</v>
      </c>
      <c r="J55" s="62">
        <v>2.1292142999999999E-2</v>
      </c>
      <c r="K55" s="188"/>
      <c r="L55" s="258"/>
      <c r="M55" s="258"/>
      <c r="N55" s="56"/>
      <c r="O55" s="28"/>
      <c r="P55" s="56"/>
      <c r="Q55" s="28"/>
      <c r="R55" s="132"/>
      <c r="S55" s="213"/>
      <c r="T55" s="294"/>
      <c r="U55" s="27" t="s">
        <v>34</v>
      </c>
      <c r="V55" s="186"/>
      <c r="W55" s="56"/>
      <c r="X55" s="187">
        <v>39.450811000000002</v>
      </c>
      <c r="Y55" s="187">
        <v>42.656599</v>
      </c>
      <c r="Z55" s="187">
        <v>0.98923137999999999</v>
      </c>
      <c r="AA55" s="62">
        <v>0.99303014999999994</v>
      </c>
      <c r="AB55" s="62">
        <v>1.7485629999999999E-2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94"/>
      <c r="AM55" s="86">
        <f t="shared" si="4"/>
        <v>1.7325289999999995</v>
      </c>
      <c r="AN55" s="121">
        <f t="shared" si="5"/>
        <v>1.0458449999999999</v>
      </c>
      <c r="AO55" s="121">
        <f t="shared" si="6"/>
        <v>1.7104000000001118E-4</v>
      </c>
      <c r="AP55" s="121">
        <f t="shared" si="7"/>
        <v>5.0014999999992149E-4</v>
      </c>
      <c r="AQ55" s="87">
        <f t="shared" si="8"/>
        <v>-3.806513000000001E-3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36</v>
      </c>
      <c r="D56" s="186"/>
      <c r="E56" s="56"/>
      <c r="F56" s="187">
        <v>40.083990999999997</v>
      </c>
      <c r="G56" s="187">
        <v>44.479815000000002</v>
      </c>
      <c r="H56" s="187">
        <v>0.99336044000000001</v>
      </c>
      <c r="I56" s="62">
        <v>0.99600409999999995</v>
      </c>
      <c r="J56" s="62">
        <v>1.1747997E-2</v>
      </c>
      <c r="K56" s="188"/>
      <c r="L56" s="258"/>
      <c r="M56" s="258"/>
      <c r="N56" s="56"/>
      <c r="O56" s="28"/>
      <c r="P56" s="56"/>
      <c r="Q56" s="28"/>
      <c r="R56" s="132"/>
      <c r="S56" s="213"/>
      <c r="T56" s="294"/>
      <c r="U56" s="27" t="s">
        <v>36</v>
      </c>
      <c r="V56" s="186"/>
      <c r="W56" s="56"/>
      <c r="X56" s="187">
        <v>43.017408000000003</v>
      </c>
      <c r="Y56" s="187">
        <v>46.054088</v>
      </c>
      <c r="Z56" s="187">
        <v>0.99360282</v>
      </c>
      <c r="AA56" s="62">
        <v>0.99641436000000005</v>
      </c>
      <c r="AB56" s="62">
        <v>7.9989369999999994E-3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94"/>
      <c r="AM56" s="86">
        <f t="shared" si="4"/>
        <v>2.9334170000000057</v>
      </c>
      <c r="AN56" s="121">
        <f t="shared" si="5"/>
        <v>1.574272999999998</v>
      </c>
      <c r="AO56" s="121">
        <f t="shared" si="6"/>
        <v>2.423799999999865E-4</v>
      </c>
      <c r="AP56" s="121">
        <f t="shared" si="7"/>
        <v>4.1026000000010665E-4</v>
      </c>
      <c r="AQ56" s="87">
        <f t="shared" si="8"/>
        <v>-3.7490600000000002E-3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94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94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75</v>
      </c>
      <c r="C58" s="25" t="s">
        <v>32</v>
      </c>
      <c r="D58" s="39"/>
      <c r="E58" s="55"/>
      <c r="F58" s="96">
        <v>31.436267999999998</v>
      </c>
      <c r="G58" s="96">
        <v>34.238261000000001</v>
      </c>
      <c r="H58" s="96">
        <v>0.97021608000000004</v>
      </c>
      <c r="I58" s="60">
        <v>0.97732057000000006</v>
      </c>
      <c r="J58" s="60">
        <v>6.0984275999999997E-2</v>
      </c>
      <c r="K58" s="61"/>
      <c r="L58" s="257"/>
      <c r="M58" s="257"/>
      <c r="N58" s="55"/>
      <c r="O58" s="26"/>
      <c r="P58" s="55"/>
      <c r="Q58" s="26"/>
      <c r="R58" s="131"/>
      <c r="S58" s="213"/>
      <c r="T58" s="296" t="s">
        <v>75</v>
      </c>
      <c r="U58" s="25" t="s">
        <v>32</v>
      </c>
      <c r="V58" s="39"/>
      <c r="W58" s="55"/>
      <c r="X58" s="96">
        <v>31.545081</v>
      </c>
      <c r="Y58" s="96">
        <v>34.585008000000002</v>
      </c>
      <c r="Z58" s="96">
        <v>0.97008380999999999</v>
      </c>
      <c r="AA58" s="60">
        <v>0.97730212000000005</v>
      </c>
      <c r="AB58" s="60">
        <v>5.5639710000000002E-2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96" t="s">
        <v>75</v>
      </c>
      <c r="AM58" s="119">
        <f t="shared" si="4"/>
        <v>0.10881300000000138</v>
      </c>
      <c r="AN58" s="95">
        <f t="shared" si="5"/>
        <v>0.34674700000000058</v>
      </c>
      <c r="AO58" s="95">
        <f t="shared" si="6"/>
        <v>-1.3227000000004541E-4</v>
      </c>
      <c r="AP58" s="95">
        <f t="shared" si="7"/>
        <v>-1.8450000000003186E-5</v>
      </c>
      <c r="AQ58" s="120">
        <f t="shared" si="8"/>
        <v>-5.344565999999995E-3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33</v>
      </c>
      <c r="D59" s="186"/>
      <c r="E59" s="56"/>
      <c r="F59" s="187">
        <v>33.972932999999998</v>
      </c>
      <c r="G59" s="187">
        <v>37.710816000000001</v>
      </c>
      <c r="H59" s="187">
        <v>0.98061114999999999</v>
      </c>
      <c r="I59" s="62">
        <v>0.98579298000000004</v>
      </c>
      <c r="J59" s="62">
        <v>4.1947180000000001E-2</v>
      </c>
      <c r="K59" s="188"/>
      <c r="L59" s="258"/>
      <c r="M59" s="258"/>
      <c r="N59" s="56"/>
      <c r="O59" s="28"/>
      <c r="P59" s="56"/>
      <c r="Q59" s="28"/>
      <c r="R59" s="132"/>
      <c r="S59" s="213"/>
      <c r="T59" s="294"/>
      <c r="U59" s="27" t="s">
        <v>33</v>
      </c>
      <c r="V59" s="186"/>
      <c r="W59" s="56"/>
      <c r="X59" s="187">
        <v>34.930038000000003</v>
      </c>
      <c r="Y59" s="187">
        <v>38.230597000000003</v>
      </c>
      <c r="Z59" s="187">
        <v>0.98066863000000004</v>
      </c>
      <c r="AA59" s="62">
        <v>0.98642099999999999</v>
      </c>
      <c r="AB59" s="62">
        <v>3.7235144999999997E-2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94"/>
      <c r="AM59" s="86">
        <f t="shared" si="4"/>
        <v>0.95710500000000565</v>
      </c>
      <c r="AN59" s="121">
        <f t="shared" si="5"/>
        <v>0.51978100000000182</v>
      </c>
      <c r="AO59" s="121">
        <f t="shared" si="6"/>
        <v>5.7480000000054154E-5</v>
      </c>
      <c r="AP59" s="121">
        <f t="shared" si="7"/>
        <v>6.2801999999995139E-4</v>
      </c>
      <c r="AQ59" s="87">
        <f t="shared" si="8"/>
        <v>-4.7120350000000033E-3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34</v>
      </c>
      <c r="D60" s="186"/>
      <c r="E60" s="56"/>
      <c r="F60" s="187">
        <v>37.034824</v>
      </c>
      <c r="G60" s="187">
        <v>41.375596000000002</v>
      </c>
      <c r="H60" s="187">
        <v>0.98935470000000003</v>
      </c>
      <c r="I60" s="62">
        <v>0.99269613000000001</v>
      </c>
      <c r="J60" s="62">
        <v>2.3783202999999999E-2</v>
      </c>
      <c r="K60" s="188"/>
      <c r="L60" s="258"/>
      <c r="M60" s="258"/>
      <c r="N60" s="56"/>
      <c r="O60" s="28"/>
      <c r="P60" s="56"/>
      <c r="Q60" s="28"/>
      <c r="R60" s="132"/>
      <c r="S60" s="213"/>
      <c r="T60" s="294"/>
      <c r="U60" s="27" t="s">
        <v>34</v>
      </c>
      <c r="V60" s="186"/>
      <c r="W60" s="56"/>
      <c r="X60" s="187">
        <v>38.907009000000002</v>
      </c>
      <c r="Y60" s="187">
        <v>42.238818999999999</v>
      </c>
      <c r="Z60" s="187">
        <v>0.9894773</v>
      </c>
      <c r="AA60" s="62">
        <v>0.99305085999999998</v>
      </c>
      <c r="AB60" s="62">
        <v>1.8555047000000002E-2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94"/>
      <c r="AM60" s="86">
        <f t="shared" si="4"/>
        <v>1.8721850000000018</v>
      </c>
      <c r="AN60" s="121">
        <f t="shared" si="5"/>
        <v>0.86322299999999785</v>
      </c>
      <c r="AO60" s="121">
        <f t="shared" si="6"/>
        <v>1.2259999999997273E-4</v>
      </c>
      <c r="AP60" s="121">
        <f t="shared" si="7"/>
        <v>3.5472999999996979E-4</v>
      </c>
      <c r="AQ60" s="87">
        <f t="shared" si="8"/>
        <v>-5.2281559999999977E-3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36</v>
      </c>
      <c r="D61" s="186"/>
      <c r="E61" s="56"/>
      <c r="F61" s="187">
        <v>40.371955</v>
      </c>
      <c r="G61" s="187">
        <v>44.761153</v>
      </c>
      <c r="H61" s="187">
        <v>0.99351887000000005</v>
      </c>
      <c r="I61" s="62">
        <v>0.99607994</v>
      </c>
      <c r="J61" s="62">
        <v>1.1284304E-2</v>
      </c>
      <c r="K61" s="188"/>
      <c r="L61" s="258"/>
      <c r="M61" s="258"/>
      <c r="N61" s="56"/>
      <c r="O61" s="28"/>
      <c r="P61" s="56"/>
      <c r="Q61" s="28"/>
      <c r="R61" s="132"/>
      <c r="S61" s="213"/>
      <c r="T61" s="294"/>
      <c r="U61" s="27" t="s">
        <v>36</v>
      </c>
      <c r="V61" s="186"/>
      <c r="W61" s="56"/>
      <c r="X61" s="187">
        <v>42.92642</v>
      </c>
      <c r="Y61" s="187">
        <v>46.073973000000002</v>
      </c>
      <c r="Z61" s="187">
        <v>0.99373811999999995</v>
      </c>
      <c r="AA61" s="62">
        <v>0.99644789</v>
      </c>
      <c r="AB61" s="62">
        <v>8.1139000000000003E-3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94"/>
      <c r="AM61" s="86">
        <f t="shared" si="4"/>
        <v>2.5544650000000004</v>
      </c>
      <c r="AN61" s="121">
        <f t="shared" si="5"/>
        <v>1.3128200000000021</v>
      </c>
      <c r="AO61" s="121">
        <f t="shared" si="6"/>
        <v>2.1924999999989314E-4</v>
      </c>
      <c r="AP61" s="121">
        <f t="shared" si="7"/>
        <v>3.6795000000000577E-4</v>
      </c>
      <c r="AQ61" s="87">
        <f t="shared" si="8"/>
        <v>-3.1704039999999999E-3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94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94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76</v>
      </c>
      <c r="C63" s="25" t="s">
        <v>32</v>
      </c>
      <c r="D63" s="39"/>
      <c r="E63" s="55"/>
      <c r="F63" s="96">
        <v>32.470771999999997</v>
      </c>
      <c r="G63" s="96">
        <v>35.882846000000001</v>
      </c>
      <c r="H63" s="96">
        <v>0.96836146999999995</v>
      </c>
      <c r="I63" s="60">
        <v>0.97788494999999998</v>
      </c>
      <c r="J63" s="60">
        <v>5.8201540000000003E-2</v>
      </c>
      <c r="K63" s="61"/>
      <c r="L63" s="257"/>
      <c r="M63" s="257"/>
      <c r="N63" s="55"/>
      <c r="O63" s="26"/>
      <c r="P63" s="55"/>
      <c r="Q63" s="26"/>
      <c r="R63" s="131"/>
      <c r="S63" s="213"/>
      <c r="T63" s="296" t="s">
        <v>76</v>
      </c>
      <c r="U63" s="25" t="s">
        <v>32</v>
      </c>
      <c r="V63" s="39"/>
      <c r="W63" s="55"/>
      <c r="X63" s="96">
        <v>32.338723999999999</v>
      </c>
      <c r="Y63" s="96">
        <v>36.258150999999998</v>
      </c>
      <c r="Z63" s="96">
        <v>0.96828685999999997</v>
      </c>
      <c r="AA63" s="60">
        <v>0.97776892999999998</v>
      </c>
      <c r="AB63" s="60">
        <v>5.7633509999999999E-2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96" t="s">
        <v>76</v>
      </c>
      <c r="AM63" s="119">
        <f t="shared" si="4"/>
        <v>-0.1320479999999975</v>
      </c>
      <c r="AN63" s="95">
        <f t="shared" si="5"/>
        <v>0.37530499999999734</v>
      </c>
      <c r="AO63" s="95">
        <f t="shared" si="6"/>
        <v>-7.4609999999974974E-5</v>
      </c>
      <c r="AP63" s="95">
        <f t="shared" si="7"/>
        <v>-1.1601999999999446E-4</v>
      </c>
      <c r="AQ63" s="120">
        <f t="shared" si="8"/>
        <v>-5.6803000000000409E-4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33</v>
      </c>
      <c r="D64" s="186"/>
      <c r="E64" s="56"/>
      <c r="F64" s="187">
        <v>35.361119000000002</v>
      </c>
      <c r="G64" s="187">
        <v>38.678817000000002</v>
      </c>
      <c r="H64" s="187">
        <v>0.97998081000000004</v>
      </c>
      <c r="I64" s="62">
        <v>0.98607213000000005</v>
      </c>
      <c r="J64" s="62">
        <v>4.0447655999999998E-2</v>
      </c>
      <c r="K64" s="188"/>
      <c r="L64" s="258"/>
      <c r="M64" s="258"/>
      <c r="N64" s="56"/>
      <c r="O64" s="28"/>
      <c r="P64" s="56"/>
      <c r="Q64" s="28"/>
      <c r="R64" s="132"/>
      <c r="S64" s="213"/>
      <c r="T64" s="294"/>
      <c r="U64" s="27" t="s">
        <v>33</v>
      </c>
      <c r="V64" s="186"/>
      <c r="W64" s="56"/>
      <c r="X64" s="187">
        <v>35.404887000000002</v>
      </c>
      <c r="Y64" s="187">
        <v>38.953696000000001</v>
      </c>
      <c r="Z64" s="187">
        <v>0.98006616000000002</v>
      </c>
      <c r="AA64" s="62">
        <v>0.98642885999999996</v>
      </c>
      <c r="AB64" s="62">
        <v>3.9989952000000002E-2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94"/>
      <c r="AM64" s="86">
        <f t="shared" si="4"/>
        <v>4.3768000000000029E-2</v>
      </c>
      <c r="AN64" s="121">
        <f t="shared" si="5"/>
        <v>0.27487899999999854</v>
      </c>
      <c r="AO64" s="121">
        <f t="shared" si="6"/>
        <v>8.534999999998405E-5</v>
      </c>
      <c r="AP64" s="121">
        <f t="shared" si="7"/>
        <v>3.5672999999991628E-4</v>
      </c>
      <c r="AQ64" s="87">
        <f t="shared" si="8"/>
        <v>-4.5770399999999628E-4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34</v>
      </c>
      <c r="D65" s="186"/>
      <c r="E65" s="56"/>
      <c r="F65" s="187">
        <v>38.783540000000002</v>
      </c>
      <c r="G65" s="187">
        <v>42.370452999999998</v>
      </c>
      <c r="H65" s="187">
        <v>0.98925748000000002</v>
      </c>
      <c r="I65" s="62">
        <v>0.99285349000000001</v>
      </c>
      <c r="J65" s="62">
        <v>2.0622781999999999E-2</v>
      </c>
      <c r="K65" s="188"/>
      <c r="L65" s="258"/>
      <c r="M65" s="258"/>
      <c r="N65" s="56"/>
      <c r="O65" s="28"/>
      <c r="P65" s="56"/>
      <c r="Q65" s="28"/>
      <c r="R65" s="132"/>
      <c r="S65" s="213"/>
      <c r="T65" s="294"/>
      <c r="U65" s="27" t="s">
        <v>34</v>
      </c>
      <c r="V65" s="186"/>
      <c r="W65" s="56"/>
      <c r="X65" s="187">
        <v>39.613785</v>
      </c>
      <c r="Y65" s="187">
        <v>42.923706000000003</v>
      </c>
      <c r="Z65" s="187">
        <v>0.98939038000000001</v>
      </c>
      <c r="AA65" s="62">
        <v>0.99304577999999999</v>
      </c>
      <c r="AB65" s="62">
        <v>1.8978176999999999E-2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94"/>
      <c r="AM65" s="86">
        <f t="shared" si="4"/>
        <v>0.8302449999999979</v>
      </c>
      <c r="AN65" s="121">
        <f t="shared" si="5"/>
        <v>0.5532530000000051</v>
      </c>
      <c r="AO65" s="121">
        <f t="shared" si="6"/>
        <v>1.3289999999999136E-4</v>
      </c>
      <c r="AP65" s="121">
        <f t="shared" si="7"/>
        <v>1.9228999999998386E-4</v>
      </c>
      <c r="AQ65" s="87">
        <f t="shared" si="8"/>
        <v>-1.6446050000000004E-3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36</v>
      </c>
      <c r="D66" s="186"/>
      <c r="E66" s="56"/>
      <c r="F66" s="187">
        <v>41.267291999999998</v>
      </c>
      <c r="G66" s="187">
        <v>45.153272999999999</v>
      </c>
      <c r="H66" s="187">
        <v>0.99341232999999995</v>
      </c>
      <c r="I66" s="62">
        <v>0.9959441</v>
      </c>
      <c r="J66" s="62">
        <v>1.0546621000000001E-2</v>
      </c>
      <c r="K66" s="188"/>
      <c r="L66" s="258"/>
      <c r="M66" s="258"/>
      <c r="N66" s="56"/>
      <c r="O66" s="28"/>
      <c r="P66" s="56"/>
      <c r="Q66" s="28"/>
      <c r="R66" s="132"/>
      <c r="S66" s="213"/>
      <c r="T66" s="294"/>
      <c r="U66" s="27" t="s">
        <v>36</v>
      </c>
      <c r="V66" s="186"/>
      <c r="W66" s="56"/>
      <c r="X66" s="187">
        <v>43.039414000000001</v>
      </c>
      <c r="Y66" s="187">
        <v>46.174010000000003</v>
      </c>
      <c r="Z66" s="187">
        <v>0.99354748000000004</v>
      </c>
      <c r="AA66" s="62">
        <v>0.99645340999999998</v>
      </c>
      <c r="AB66" s="62">
        <v>8.5455659999999992E-3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94"/>
      <c r="AM66" s="86">
        <f t="shared" si="4"/>
        <v>1.7721220000000031</v>
      </c>
      <c r="AN66" s="121">
        <f t="shared" si="5"/>
        <v>1.020737000000004</v>
      </c>
      <c r="AO66" s="121">
        <f t="shared" si="6"/>
        <v>1.3515000000008381E-4</v>
      </c>
      <c r="AP66" s="121">
        <f t="shared" si="7"/>
        <v>5.0930999999998505E-4</v>
      </c>
      <c r="AQ66" s="87">
        <f t="shared" si="8"/>
        <v>-2.0010550000000016E-3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94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94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77</v>
      </c>
      <c r="C68" s="25" t="s">
        <v>32</v>
      </c>
      <c r="D68" s="39"/>
      <c r="E68" s="55"/>
      <c r="F68" s="96">
        <v>30.230981</v>
      </c>
      <c r="G68" s="96">
        <v>33.605983000000002</v>
      </c>
      <c r="H68" s="96">
        <v>0.96450990000000003</v>
      </c>
      <c r="I68" s="60">
        <v>0.96956436999999995</v>
      </c>
      <c r="J68" s="60">
        <v>7.2485820000000006E-2</v>
      </c>
      <c r="K68" s="61"/>
      <c r="L68" s="257"/>
      <c r="M68" s="257"/>
      <c r="N68" s="55"/>
      <c r="O68" s="26"/>
      <c r="P68" s="55"/>
      <c r="Q68" s="26"/>
      <c r="R68" s="131"/>
      <c r="S68" s="213"/>
      <c r="T68" s="296" t="s">
        <v>77</v>
      </c>
      <c r="U68" s="25" t="s">
        <v>32</v>
      </c>
      <c r="V68" s="39"/>
      <c r="W68" s="55"/>
      <c r="X68" s="96">
        <v>30.959572000000001</v>
      </c>
      <c r="Y68" s="96">
        <v>34.586481999999997</v>
      </c>
      <c r="Z68" s="96">
        <v>0.96458774999999997</v>
      </c>
      <c r="AA68" s="60">
        <v>0.97049595</v>
      </c>
      <c r="AB68" s="60">
        <v>6.2878809999999993E-2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96" t="s">
        <v>77</v>
      </c>
      <c r="AM68" s="119">
        <f t="shared" si="4"/>
        <v>0.72859100000000154</v>
      </c>
      <c r="AN68" s="95">
        <f t="shared" si="5"/>
        <v>0.98049899999999468</v>
      </c>
      <c r="AO68" s="95">
        <f t="shared" si="6"/>
        <v>7.7849999999934916E-5</v>
      </c>
      <c r="AP68" s="95">
        <f t="shared" si="7"/>
        <v>9.3158000000004293E-4</v>
      </c>
      <c r="AQ68" s="120">
        <f t="shared" si="8"/>
        <v>-9.607010000000013E-3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33</v>
      </c>
      <c r="D69" s="186"/>
      <c r="E69" s="56"/>
      <c r="F69" s="187">
        <v>32.758119000000001</v>
      </c>
      <c r="G69" s="187">
        <v>36.683674000000003</v>
      </c>
      <c r="H69" s="187">
        <v>0.97912297000000004</v>
      </c>
      <c r="I69" s="62">
        <v>0.98289051999999999</v>
      </c>
      <c r="J69" s="62">
        <v>5.0439596000000003E-2</v>
      </c>
      <c r="K69" s="188"/>
      <c r="L69" s="258"/>
      <c r="M69" s="258"/>
      <c r="N69" s="56"/>
      <c r="O69" s="28"/>
      <c r="P69" s="56"/>
      <c r="Q69" s="28"/>
      <c r="R69" s="132"/>
      <c r="S69" s="213"/>
      <c r="T69" s="294"/>
      <c r="U69" s="27" t="s">
        <v>33</v>
      </c>
      <c r="V69" s="186"/>
      <c r="W69" s="56"/>
      <c r="X69" s="187">
        <v>34.707431999999997</v>
      </c>
      <c r="Y69" s="187">
        <v>38.053913999999999</v>
      </c>
      <c r="Z69" s="187">
        <v>0.97937865000000002</v>
      </c>
      <c r="AA69" s="62">
        <v>0.98419467000000005</v>
      </c>
      <c r="AB69" s="62">
        <v>3.9337539999999997E-2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94"/>
      <c r="AM69" s="86">
        <f t="shared" si="4"/>
        <v>1.9493129999999965</v>
      </c>
      <c r="AN69" s="121">
        <f t="shared" si="5"/>
        <v>1.3702399999999955</v>
      </c>
      <c r="AO69" s="121">
        <f t="shared" si="6"/>
        <v>2.5567999999998037E-4</v>
      </c>
      <c r="AP69" s="121">
        <f t="shared" si="7"/>
        <v>1.3041500000000594E-3</v>
      </c>
      <c r="AQ69" s="87">
        <f t="shared" si="8"/>
        <v>-1.1102056000000006E-2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34</v>
      </c>
      <c r="D70" s="186"/>
      <c r="E70" s="56"/>
      <c r="F70" s="187">
        <v>36.166728999999997</v>
      </c>
      <c r="G70" s="187">
        <v>40.639482999999998</v>
      </c>
      <c r="H70" s="187">
        <v>0.98927388000000005</v>
      </c>
      <c r="I70" s="62">
        <v>0.99200074999999999</v>
      </c>
      <c r="J70" s="62">
        <v>2.6376831999999999E-2</v>
      </c>
      <c r="K70" s="188"/>
      <c r="L70" s="258"/>
      <c r="M70" s="258"/>
      <c r="N70" s="56"/>
      <c r="O70" s="28"/>
      <c r="P70" s="56"/>
      <c r="Q70" s="28"/>
      <c r="R70" s="132"/>
      <c r="S70" s="213"/>
      <c r="T70" s="294"/>
      <c r="U70" s="27" t="s">
        <v>34</v>
      </c>
      <c r="V70" s="186"/>
      <c r="W70" s="56"/>
      <c r="X70" s="187">
        <v>39.050530999999999</v>
      </c>
      <c r="Y70" s="187">
        <v>42.415385000000001</v>
      </c>
      <c r="Z70" s="187">
        <v>0.98952772</v>
      </c>
      <c r="AA70" s="62">
        <v>0.99262357999999995</v>
      </c>
      <c r="AB70" s="62">
        <v>1.8566579999999999E-2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94"/>
      <c r="AM70" s="86">
        <f t="shared" si="4"/>
        <v>2.8838020000000029</v>
      </c>
      <c r="AN70" s="121">
        <f t="shared" si="5"/>
        <v>1.7759020000000021</v>
      </c>
      <c r="AO70" s="121">
        <f t="shared" si="6"/>
        <v>2.5383999999994966E-4</v>
      </c>
      <c r="AP70" s="121">
        <f t="shared" si="7"/>
        <v>6.2282999999996314E-4</v>
      </c>
      <c r="AQ70" s="87">
        <f t="shared" si="8"/>
        <v>-7.8102520000000002E-3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36</v>
      </c>
      <c r="D71" s="186"/>
      <c r="E71" s="56"/>
      <c r="F71" s="187">
        <v>38.754863999999998</v>
      </c>
      <c r="G71" s="187">
        <v>43.322192000000001</v>
      </c>
      <c r="H71" s="187">
        <v>0.99338307000000003</v>
      </c>
      <c r="I71" s="62">
        <v>0.99591666000000001</v>
      </c>
      <c r="J71" s="62">
        <v>1.4582675E-2</v>
      </c>
      <c r="K71" s="188"/>
      <c r="L71" s="258"/>
      <c r="M71" s="258"/>
      <c r="N71" s="56"/>
      <c r="O71" s="28"/>
      <c r="P71" s="56"/>
      <c r="Q71" s="28"/>
      <c r="R71" s="132"/>
      <c r="S71" s="213"/>
      <c r="T71" s="294"/>
      <c r="U71" s="27" t="s">
        <v>36</v>
      </c>
      <c r="V71" s="186"/>
      <c r="W71" s="56"/>
      <c r="X71" s="187">
        <v>43.394322000000003</v>
      </c>
      <c r="Y71" s="187">
        <v>46.363782999999998</v>
      </c>
      <c r="Z71" s="187">
        <v>0.99377634000000004</v>
      </c>
      <c r="AA71" s="62">
        <v>0.99654600000000004</v>
      </c>
      <c r="AB71" s="62">
        <v>7.8429099999999998E-3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94"/>
      <c r="AM71" s="86">
        <f t="shared" si="4"/>
        <v>4.6394580000000047</v>
      </c>
      <c r="AN71" s="121">
        <f t="shared" si="5"/>
        <v>3.0415909999999968</v>
      </c>
      <c r="AO71" s="121">
        <f t="shared" si="6"/>
        <v>3.9327000000000112E-4</v>
      </c>
      <c r="AP71" s="121">
        <f t="shared" si="7"/>
        <v>6.2934000000003376E-4</v>
      </c>
      <c r="AQ71" s="87">
        <f t="shared" si="8"/>
        <v>-6.739765E-3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94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94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78</v>
      </c>
      <c r="C73" s="25" t="s">
        <v>32</v>
      </c>
      <c r="D73" s="39"/>
      <c r="E73" s="55"/>
      <c r="F73" s="96">
        <v>31.668475000000001</v>
      </c>
      <c r="G73" s="96">
        <v>34.909165000000002</v>
      </c>
      <c r="H73" s="96">
        <v>0.96733446000000001</v>
      </c>
      <c r="I73" s="60">
        <v>0.97462247999999996</v>
      </c>
      <c r="J73" s="60">
        <v>6.1747483999999998E-2</v>
      </c>
      <c r="K73" s="61"/>
      <c r="L73" s="257"/>
      <c r="M73" s="257"/>
      <c r="N73" s="55"/>
      <c r="O73" s="26"/>
      <c r="P73" s="55"/>
      <c r="Q73" s="26"/>
      <c r="R73" s="131"/>
      <c r="S73" s="213"/>
      <c r="T73" s="296" t="s">
        <v>78</v>
      </c>
      <c r="U73" s="25" t="s">
        <v>32</v>
      </c>
      <c r="V73" s="39"/>
      <c r="W73" s="55"/>
      <c r="X73" s="96">
        <v>31.144345999999999</v>
      </c>
      <c r="Y73" s="96">
        <v>35.387500000000003</v>
      </c>
      <c r="Z73" s="96">
        <v>0.96746359000000004</v>
      </c>
      <c r="AA73" s="60">
        <v>0.97516988999999998</v>
      </c>
      <c r="AB73" s="60">
        <v>5.9051766999999998E-2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96" t="s">
        <v>78</v>
      </c>
      <c r="AM73" s="119">
        <f t="shared" si="4"/>
        <v>-0.52412900000000207</v>
      </c>
      <c r="AN73" s="95">
        <f t="shared" si="5"/>
        <v>0.47833500000000129</v>
      </c>
      <c r="AO73" s="95">
        <f t="shared" si="6"/>
        <v>1.2913000000003283E-4</v>
      </c>
      <c r="AP73" s="95">
        <f t="shared" si="7"/>
        <v>5.4741000000002593E-4</v>
      </c>
      <c r="AQ73" s="120">
        <f t="shared" si="8"/>
        <v>-2.6957170000000003E-3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33</v>
      </c>
      <c r="D74" s="186"/>
      <c r="E74" s="56"/>
      <c r="F74" s="187">
        <v>34.621749000000001</v>
      </c>
      <c r="G74" s="187">
        <v>38.115096000000001</v>
      </c>
      <c r="H74" s="187">
        <v>0.98025481000000003</v>
      </c>
      <c r="I74" s="62">
        <v>0.98522949000000004</v>
      </c>
      <c r="J74" s="62">
        <v>4.1134487999999997E-2</v>
      </c>
      <c r="K74" s="188"/>
      <c r="L74" s="258"/>
      <c r="M74" s="258"/>
      <c r="N74" s="56"/>
      <c r="O74" s="28"/>
      <c r="P74" s="56"/>
      <c r="Q74" s="28"/>
      <c r="R74" s="132"/>
      <c r="S74" s="213"/>
      <c r="T74" s="294"/>
      <c r="U74" s="27" t="s">
        <v>33</v>
      </c>
      <c r="V74" s="186"/>
      <c r="W74" s="56"/>
      <c r="X74" s="187">
        <v>34.832149999999999</v>
      </c>
      <c r="Y74" s="187">
        <v>38.534678</v>
      </c>
      <c r="Z74" s="187">
        <v>0.98048785999999999</v>
      </c>
      <c r="AA74" s="62">
        <v>0.98645702999999996</v>
      </c>
      <c r="AB74" s="62">
        <v>3.9479739999999999E-2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94"/>
      <c r="AM74" s="86">
        <f t="shared" si="4"/>
        <v>0.2104009999999974</v>
      </c>
      <c r="AN74" s="121">
        <f t="shared" si="5"/>
        <v>0.41958199999999835</v>
      </c>
      <c r="AO74" s="121">
        <f t="shared" si="6"/>
        <v>2.330499999999569E-4</v>
      </c>
      <c r="AP74" s="121">
        <f t="shared" si="7"/>
        <v>1.2275399999999159E-3</v>
      </c>
      <c r="AQ74" s="87">
        <f t="shared" si="8"/>
        <v>-1.6547479999999976E-3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34</v>
      </c>
      <c r="D75" s="186"/>
      <c r="E75" s="56"/>
      <c r="F75" s="187">
        <v>37.309820999999999</v>
      </c>
      <c r="G75" s="187">
        <v>41.412491000000003</v>
      </c>
      <c r="H75" s="187">
        <v>0.98951849000000003</v>
      </c>
      <c r="I75" s="62">
        <v>0.99274421000000002</v>
      </c>
      <c r="J75" s="62">
        <v>2.1964494000000001E-2</v>
      </c>
      <c r="K75" s="188"/>
      <c r="L75" s="258"/>
      <c r="M75" s="258"/>
      <c r="N75" s="56"/>
      <c r="O75" s="28"/>
      <c r="P75" s="56"/>
      <c r="Q75" s="28"/>
      <c r="R75" s="132"/>
      <c r="S75" s="213"/>
      <c r="T75" s="294"/>
      <c r="U75" s="27" t="s">
        <v>34</v>
      </c>
      <c r="V75" s="186"/>
      <c r="W75" s="56"/>
      <c r="X75" s="187">
        <v>39.563854999999997</v>
      </c>
      <c r="Y75" s="187">
        <v>42.912793999999998</v>
      </c>
      <c r="Z75" s="187">
        <v>0.98979576000000002</v>
      </c>
      <c r="AA75" s="62">
        <v>0.99333064999999998</v>
      </c>
      <c r="AB75" s="62">
        <v>1.7133443000000002E-2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94"/>
      <c r="AM75" s="86">
        <f t="shared" si="4"/>
        <v>2.2540339999999972</v>
      </c>
      <c r="AN75" s="121">
        <f t="shared" si="5"/>
        <v>1.5003029999999953</v>
      </c>
      <c r="AO75" s="121">
        <f t="shared" si="6"/>
        <v>2.7726999999999613E-4</v>
      </c>
      <c r="AP75" s="121">
        <f t="shared" si="7"/>
        <v>5.8643999999996588E-4</v>
      </c>
      <c r="AQ75" s="87">
        <f t="shared" si="8"/>
        <v>-4.8310509999999994E-3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36</v>
      </c>
      <c r="D76" s="186"/>
      <c r="E76" s="56"/>
      <c r="F76" s="187">
        <v>39.383662000000001</v>
      </c>
      <c r="G76" s="187">
        <v>43.743965000000003</v>
      </c>
      <c r="H76" s="187">
        <v>0.99350227000000002</v>
      </c>
      <c r="I76" s="62">
        <v>0.99603816000000001</v>
      </c>
      <c r="J76" s="62">
        <v>1.3674468E-2</v>
      </c>
      <c r="K76" s="188"/>
      <c r="L76" s="258"/>
      <c r="M76" s="258"/>
      <c r="N76" s="56"/>
      <c r="O76" s="28"/>
      <c r="P76" s="56"/>
      <c r="Q76" s="28"/>
      <c r="R76" s="132"/>
      <c r="S76" s="213"/>
      <c r="T76" s="294"/>
      <c r="U76" s="27" t="s">
        <v>36</v>
      </c>
      <c r="V76" s="186"/>
      <c r="W76" s="56"/>
      <c r="X76" s="187">
        <v>43.352983000000002</v>
      </c>
      <c r="Y76" s="187">
        <v>46.391734</v>
      </c>
      <c r="Z76" s="187">
        <v>0.99385305999999995</v>
      </c>
      <c r="AA76" s="62">
        <v>0.99660883</v>
      </c>
      <c r="AB76" s="62">
        <v>7.7173149999999998E-3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94"/>
      <c r="AM76" s="86">
        <f t="shared" si="4"/>
        <v>3.9693210000000008</v>
      </c>
      <c r="AN76" s="121">
        <f t="shared" si="5"/>
        <v>2.6477689999999967</v>
      </c>
      <c r="AO76" s="121">
        <f t="shared" si="6"/>
        <v>3.5078999999993421E-4</v>
      </c>
      <c r="AP76" s="121">
        <f t="shared" si="7"/>
        <v>5.7066999999999535E-4</v>
      </c>
      <c r="AQ76" s="87">
        <f t="shared" si="8"/>
        <v>-5.9571530000000006E-3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94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94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79</v>
      </c>
      <c r="C78" s="25" t="s">
        <v>32</v>
      </c>
      <c r="D78" s="39"/>
      <c r="E78" s="55"/>
      <c r="F78" s="96">
        <v>31.266531000000001</v>
      </c>
      <c r="G78" s="96">
        <v>34.627155000000002</v>
      </c>
      <c r="H78" s="96">
        <v>0.96743257999999999</v>
      </c>
      <c r="I78" s="60">
        <v>0.97427896999999997</v>
      </c>
      <c r="J78" s="60">
        <v>6.2495294999999999E-2</v>
      </c>
      <c r="K78" s="61"/>
      <c r="L78" s="257"/>
      <c r="M78" s="257"/>
      <c r="N78" s="55"/>
      <c r="O78" s="26"/>
      <c r="P78" s="55"/>
      <c r="Q78" s="26"/>
      <c r="R78" s="131"/>
      <c r="S78" s="213"/>
      <c r="T78" s="296" t="s">
        <v>79</v>
      </c>
      <c r="U78" s="25" t="s">
        <v>32</v>
      </c>
      <c r="V78" s="39"/>
      <c r="W78" s="55"/>
      <c r="X78" s="96">
        <v>31.474741999999999</v>
      </c>
      <c r="Y78" s="96">
        <v>35.324362999999998</v>
      </c>
      <c r="Z78" s="96">
        <v>0.96761797000000005</v>
      </c>
      <c r="AA78" s="60">
        <v>0.97504331</v>
      </c>
      <c r="AB78" s="60">
        <v>5.6731384000000003E-2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96" t="s">
        <v>79</v>
      </c>
      <c r="AM78" s="119">
        <f t="shared" si="4"/>
        <v>0.20821099999999859</v>
      </c>
      <c r="AN78" s="95">
        <f t="shared" si="5"/>
        <v>0.69720799999999628</v>
      </c>
      <c r="AO78" s="95">
        <f t="shared" si="6"/>
        <v>1.85390000000063E-4</v>
      </c>
      <c r="AP78" s="95">
        <f t="shared" si="7"/>
        <v>7.6434000000003E-4</v>
      </c>
      <c r="AQ78" s="120">
        <f t="shared" si="8"/>
        <v>-5.7639109999999966E-3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33</v>
      </c>
      <c r="D79" s="186"/>
      <c r="E79" s="56"/>
      <c r="F79" s="187">
        <v>33.606608000000001</v>
      </c>
      <c r="G79" s="187">
        <v>37.489947000000001</v>
      </c>
      <c r="H79" s="187">
        <v>0.97971713000000005</v>
      </c>
      <c r="I79" s="62">
        <v>0.98504418000000005</v>
      </c>
      <c r="J79" s="62">
        <v>4.4450425000000002E-2</v>
      </c>
      <c r="K79" s="188"/>
      <c r="L79" s="258"/>
      <c r="M79" s="258"/>
      <c r="N79" s="56"/>
      <c r="O79" s="28"/>
      <c r="P79" s="56"/>
      <c r="Q79" s="28"/>
      <c r="R79" s="132"/>
      <c r="S79" s="213"/>
      <c r="T79" s="294"/>
      <c r="U79" s="27" t="s">
        <v>33</v>
      </c>
      <c r="V79" s="186"/>
      <c r="W79" s="56"/>
      <c r="X79" s="187">
        <v>35.074468000000003</v>
      </c>
      <c r="Y79" s="187">
        <v>38.667667000000002</v>
      </c>
      <c r="Z79" s="187">
        <v>0.97995087999999997</v>
      </c>
      <c r="AA79" s="62">
        <v>0.98605675000000004</v>
      </c>
      <c r="AB79" s="62">
        <v>3.7547622000000003E-2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94"/>
      <c r="AM79" s="86">
        <f t="shared" si="4"/>
        <v>1.4678600000000017</v>
      </c>
      <c r="AN79" s="121">
        <f t="shared" si="5"/>
        <v>1.1777200000000008</v>
      </c>
      <c r="AO79" s="121">
        <f t="shared" si="6"/>
        <v>2.3374999999992152E-4</v>
      </c>
      <c r="AP79" s="121">
        <f t="shared" si="7"/>
        <v>1.0125699999999904E-3</v>
      </c>
      <c r="AQ79" s="87">
        <f t="shared" si="8"/>
        <v>-6.902802999999999E-3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34</v>
      </c>
      <c r="D80" s="186"/>
      <c r="E80" s="56"/>
      <c r="F80" s="187">
        <v>36.408819999999999</v>
      </c>
      <c r="G80" s="187">
        <v>40.733162</v>
      </c>
      <c r="H80" s="187">
        <v>0.98920085000000002</v>
      </c>
      <c r="I80" s="62">
        <v>0.99283918000000004</v>
      </c>
      <c r="J80" s="62">
        <v>2.3907812000000001E-2</v>
      </c>
      <c r="K80" s="188"/>
      <c r="L80" s="258"/>
      <c r="M80" s="258"/>
      <c r="N80" s="56"/>
      <c r="O80" s="28"/>
      <c r="P80" s="56"/>
      <c r="Q80" s="28"/>
      <c r="R80" s="132"/>
      <c r="S80" s="213"/>
      <c r="T80" s="294"/>
      <c r="U80" s="27" t="s">
        <v>34</v>
      </c>
      <c r="V80" s="186"/>
      <c r="W80" s="56"/>
      <c r="X80" s="187">
        <v>39.378017999999997</v>
      </c>
      <c r="Y80" s="187">
        <v>42.744081000000001</v>
      </c>
      <c r="Z80" s="187">
        <v>0.98943667000000002</v>
      </c>
      <c r="AA80" s="62">
        <v>0.99317953999999997</v>
      </c>
      <c r="AB80" s="62">
        <v>1.7410608000000001E-2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94"/>
      <c r="AM80" s="86">
        <f t="shared" si="4"/>
        <v>2.9691979999999987</v>
      </c>
      <c r="AN80" s="121">
        <f t="shared" si="5"/>
        <v>2.0109190000000012</v>
      </c>
      <c r="AO80" s="121">
        <f t="shared" si="6"/>
        <v>2.358199999999977E-4</v>
      </c>
      <c r="AP80" s="121">
        <f t="shared" si="7"/>
        <v>3.403599999999285E-4</v>
      </c>
      <c r="AQ80" s="87">
        <f t="shared" si="8"/>
        <v>-6.4972039999999995E-3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36</v>
      </c>
      <c r="D81" s="186"/>
      <c r="E81" s="56"/>
      <c r="F81" s="187">
        <v>38.991092000000002</v>
      </c>
      <c r="G81" s="187">
        <v>43.589452000000001</v>
      </c>
      <c r="H81" s="187">
        <v>0.99339213000000004</v>
      </c>
      <c r="I81" s="62">
        <v>0.99601726000000002</v>
      </c>
      <c r="J81" s="62">
        <v>1.4885585999999999E-2</v>
      </c>
      <c r="K81" s="188"/>
      <c r="L81" s="258"/>
      <c r="M81" s="258"/>
      <c r="N81" s="56"/>
      <c r="O81" s="28"/>
      <c r="P81" s="56"/>
      <c r="Q81" s="28"/>
      <c r="R81" s="132"/>
      <c r="S81" s="213"/>
      <c r="T81" s="294"/>
      <c r="U81" s="27" t="s">
        <v>36</v>
      </c>
      <c r="V81" s="186"/>
      <c r="W81" s="56"/>
      <c r="X81" s="187">
        <v>43.081423000000001</v>
      </c>
      <c r="Y81" s="187">
        <v>46.122357000000001</v>
      </c>
      <c r="Z81" s="187">
        <v>0.99370990999999997</v>
      </c>
      <c r="AA81" s="62">
        <v>0.99655302999999995</v>
      </c>
      <c r="AB81" s="62">
        <v>8.2124090000000004E-3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94"/>
      <c r="AM81" s="86">
        <f t="shared" si="4"/>
        <v>4.0903309999999991</v>
      </c>
      <c r="AN81" s="121">
        <f t="shared" si="5"/>
        <v>2.5329049999999995</v>
      </c>
      <c r="AO81" s="121">
        <f t="shared" si="6"/>
        <v>3.1777999999993423E-4</v>
      </c>
      <c r="AP81" s="121">
        <f t="shared" si="7"/>
        <v>5.3576999999993546E-4</v>
      </c>
      <c r="AQ81" s="87">
        <f t="shared" si="8"/>
        <v>-6.6731769999999989E-3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94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94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80</v>
      </c>
      <c r="C83" s="25" t="s">
        <v>32</v>
      </c>
      <c r="D83" s="39"/>
      <c r="E83" s="55"/>
      <c r="F83" s="96">
        <v>31.280042000000002</v>
      </c>
      <c r="G83" s="96">
        <v>34.220148999999999</v>
      </c>
      <c r="H83" s="96">
        <v>0.96727194999999999</v>
      </c>
      <c r="I83" s="60">
        <v>0.97461582000000002</v>
      </c>
      <c r="J83" s="60">
        <v>6.2819959999999994E-2</v>
      </c>
      <c r="K83" s="61"/>
      <c r="L83" s="257"/>
      <c r="M83" s="257"/>
      <c r="N83" s="55"/>
      <c r="O83" s="26"/>
      <c r="P83" s="55"/>
      <c r="Q83" s="26"/>
      <c r="R83" s="131"/>
      <c r="S83" s="213"/>
      <c r="T83" s="293" t="s">
        <v>80</v>
      </c>
      <c r="U83" s="25" t="s">
        <v>32</v>
      </c>
      <c r="V83" s="39"/>
      <c r="W83" s="55"/>
      <c r="X83" s="96">
        <v>31.246555000000001</v>
      </c>
      <c r="Y83" s="96">
        <v>34.893124</v>
      </c>
      <c r="Z83" s="96">
        <v>0.96746745000000001</v>
      </c>
      <c r="AA83" s="60">
        <v>0.97553338999999994</v>
      </c>
      <c r="AB83" s="60">
        <v>5.7382061999999998E-2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93" t="s">
        <v>80</v>
      </c>
      <c r="AM83" s="119">
        <f t="shared" si="4"/>
        <v>-3.3487000000000933E-2</v>
      </c>
      <c r="AN83" s="95">
        <f t="shared" si="5"/>
        <v>0.67297500000000099</v>
      </c>
      <c r="AO83" s="95">
        <f t="shared" si="6"/>
        <v>1.9550000000001511E-4</v>
      </c>
      <c r="AP83" s="95">
        <f t="shared" si="7"/>
        <v>9.1756999999992317E-4</v>
      </c>
      <c r="AQ83" s="120">
        <f t="shared" si="8"/>
        <v>-5.4378979999999966E-3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33</v>
      </c>
      <c r="D84" s="186"/>
      <c r="E84" s="56"/>
      <c r="F84" s="187">
        <v>34.051046999999997</v>
      </c>
      <c r="G84" s="187">
        <v>37.595539000000002</v>
      </c>
      <c r="H84" s="187">
        <v>0.97962547</v>
      </c>
      <c r="I84" s="62">
        <v>0.98501112000000002</v>
      </c>
      <c r="J84" s="62">
        <v>4.1994730000000001E-2</v>
      </c>
      <c r="K84" s="188"/>
      <c r="L84" s="258"/>
      <c r="M84" s="258"/>
      <c r="N84" s="56"/>
      <c r="O84" s="28"/>
      <c r="P84" s="56"/>
      <c r="Q84" s="28"/>
      <c r="R84" s="132"/>
      <c r="S84" s="213"/>
      <c r="T84" s="294"/>
      <c r="U84" s="27" t="s">
        <v>33</v>
      </c>
      <c r="V84" s="186"/>
      <c r="W84" s="56"/>
      <c r="X84" s="187">
        <v>35.091406999999997</v>
      </c>
      <c r="Y84" s="187">
        <v>38.519536000000002</v>
      </c>
      <c r="Z84" s="187">
        <v>0.97982831999999997</v>
      </c>
      <c r="AA84" s="62">
        <v>0.98610370000000003</v>
      </c>
      <c r="AB84" s="62">
        <v>3.6741924000000002E-2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94"/>
      <c r="AM84" s="86">
        <f t="shared" si="4"/>
        <v>1.0403599999999997</v>
      </c>
      <c r="AN84" s="121">
        <f t="shared" si="5"/>
        <v>0.92399699999999996</v>
      </c>
      <c r="AO84" s="121">
        <f t="shared" si="6"/>
        <v>2.0284999999997666E-4</v>
      </c>
      <c r="AP84" s="121">
        <f t="shared" si="7"/>
        <v>1.0925800000000097E-3</v>
      </c>
      <c r="AQ84" s="87">
        <f t="shared" si="8"/>
        <v>-5.2528059999999988E-3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34</v>
      </c>
      <c r="D85" s="186"/>
      <c r="E85" s="56"/>
      <c r="F85" s="187">
        <v>37.179746000000002</v>
      </c>
      <c r="G85" s="187">
        <v>41.357368000000001</v>
      </c>
      <c r="H85" s="187">
        <v>0.98900948</v>
      </c>
      <c r="I85" s="62">
        <v>0.9927397</v>
      </c>
      <c r="J85" s="62">
        <v>2.2661034E-2</v>
      </c>
      <c r="K85" s="188"/>
      <c r="L85" s="258"/>
      <c r="M85" s="258"/>
      <c r="N85" s="56"/>
      <c r="O85" s="28"/>
      <c r="P85" s="56"/>
      <c r="Q85" s="28"/>
      <c r="R85" s="132"/>
      <c r="S85" s="213"/>
      <c r="T85" s="294"/>
      <c r="U85" s="27" t="s">
        <v>34</v>
      </c>
      <c r="V85" s="186"/>
      <c r="W85" s="56"/>
      <c r="X85" s="187">
        <v>39.370407</v>
      </c>
      <c r="Y85" s="187">
        <v>42.644765999999997</v>
      </c>
      <c r="Z85" s="187">
        <v>0.98924310000000004</v>
      </c>
      <c r="AA85" s="62">
        <v>0.99312199999999995</v>
      </c>
      <c r="AB85" s="62">
        <v>1.7578175000000001E-2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94"/>
      <c r="AM85" s="86">
        <f t="shared" si="4"/>
        <v>2.1906609999999986</v>
      </c>
      <c r="AN85" s="121">
        <f t="shared" si="5"/>
        <v>1.287397999999996</v>
      </c>
      <c r="AO85" s="121">
        <f t="shared" si="6"/>
        <v>2.3362000000004546E-4</v>
      </c>
      <c r="AP85" s="121">
        <f t="shared" si="7"/>
        <v>3.8229999999994657E-4</v>
      </c>
      <c r="AQ85" s="87">
        <f t="shared" si="8"/>
        <v>-5.0828589999999986E-3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36</v>
      </c>
      <c r="D86" s="186"/>
      <c r="E86" s="56"/>
      <c r="F86" s="187">
        <v>39.421838999999999</v>
      </c>
      <c r="G86" s="187">
        <v>43.867417000000003</v>
      </c>
      <c r="H86" s="187">
        <v>0.99322158999999999</v>
      </c>
      <c r="I86" s="62">
        <v>0.99578597000000002</v>
      </c>
      <c r="J86" s="62">
        <v>1.3135312E-2</v>
      </c>
      <c r="K86" s="188"/>
      <c r="L86" s="258"/>
      <c r="M86" s="258"/>
      <c r="N86" s="56"/>
      <c r="O86" s="28"/>
      <c r="P86" s="56"/>
      <c r="Q86" s="28"/>
      <c r="R86" s="132"/>
      <c r="S86" s="213"/>
      <c r="T86" s="294"/>
      <c r="U86" s="27" t="s">
        <v>36</v>
      </c>
      <c r="V86" s="186"/>
      <c r="W86" s="56"/>
      <c r="X86" s="187">
        <v>42.778632999999999</v>
      </c>
      <c r="Y86" s="187">
        <v>45.823965000000001</v>
      </c>
      <c r="Z86" s="187">
        <v>0.99348610999999998</v>
      </c>
      <c r="AA86" s="62">
        <v>0.99642874999999997</v>
      </c>
      <c r="AB86" s="62">
        <v>8.4064120000000003E-3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94"/>
      <c r="AM86" s="86">
        <f t="shared" si="4"/>
        <v>3.3567940000000007</v>
      </c>
      <c r="AN86" s="121">
        <f t="shared" si="5"/>
        <v>1.956547999999998</v>
      </c>
      <c r="AO86" s="121">
        <f t="shared" si="6"/>
        <v>2.6451999999999032E-4</v>
      </c>
      <c r="AP86" s="121">
        <f t="shared" si="7"/>
        <v>6.4277999999995394E-4</v>
      </c>
      <c r="AQ86" s="87">
        <f t="shared" si="8"/>
        <v>-4.7288999999999994E-3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95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95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81</v>
      </c>
      <c r="C88" s="25" t="s">
        <v>32</v>
      </c>
      <c r="D88" s="39"/>
      <c r="E88" s="55"/>
      <c r="F88" s="96">
        <v>31.790189000000002</v>
      </c>
      <c r="G88" s="96">
        <v>35.033932</v>
      </c>
      <c r="H88" s="96">
        <v>0.96818592000000003</v>
      </c>
      <c r="I88" s="60">
        <v>0.97581207999999997</v>
      </c>
      <c r="J88" s="60">
        <v>5.9585514999999999E-2</v>
      </c>
      <c r="K88" s="61"/>
      <c r="L88" s="257"/>
      <c r="M88" s="257"/>
      <c r="N88" s="55"/>
      <c r="O88" s="26"/>
      <c r="P88" s="55"/>
      <c r="Q88" s="26"/>
      <c r="R88" s="131"/>
      <c r="S88" s="213"/>
      <c r="T88" s="293" t="s">
        <v>81</v>
      </c>
      <c r="U88" s="25" t="s">
        <v>32</v>
      </c>
      <c r="V88" s="39"/>
      <c r="W88" s="55"/>
      <c r="X88" s="96">
        <v>31.470753999999999</v>
      </c>
      <c r="Y88" s="96">
        <v>35.465778999999998</v>
      </c>
      <c r="Z88" s="96">
        <v>0.96832302999999997</v>
      </c>
      <c r="AA88" s="60">
        <v>0.97650384999999995</v>
      </c>
      <c r="AB88" s="60">
        <v>5.7042969999999998E-2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93" t="s">
        <v>81</v>
      </c>
      <c r="AM88" s="119">
        <f t="shared" si="4"/>
        <v>-0.31943500000000213</v>
      </c>
      <c r="AN88" s="95">
        <f t="shared" si="5"/>
        <v>0.43184699999999765</v>
      </c>
      <c r="AO88" s="95">
        <f t="shared" si="6"/>
        <v>1.3710999999994034E-4</v>
      </c>
      <c r="AP88" s="95">
        <f t="shared" si="7"/>
        <v>6.9176999999998046E-4</v>
      </c>
      <c r="AQ88" s="120">
        <f t="shared" si="8"/>
        <v>-2.5425450000000002E-3</v>
      </c>
      <c r="AR88" s="37"/>
      <c r="AS88" s="233"/>
      <c r="AT88" s="37"/>
    </row>
    <row r="89" spans="2:52" ht="13.5" customHeight="1" x14ac:dyDescent="0.15">
      <c r="B89" s="294"/>
      <c r="C89" s="27" t="s">
        <v>33</v>
      </c>
      <c r="D89" s="186"/>
      <c r="E89" s="56"/>
      <c r="F89" s="187">
        <v>34.845013000000002</v>
      </c>
      <c r="G89" s="187">
        <v>38.431825000000003</v>
      </c>
      <c r="H89" s="187">
        <v>0.98013795999999997</v>
      </c>
      <c r="I89" s="62">
        <v>0.98548241000000003</v>
      </c>
      <c r="J89" s="62">
        <v>3.9305244000000003E-2</v>
      </c>
      <c r="K89" s="188"/>
      <c r="L89" s="258"/>
      <c r="M89" s="258"/>
      <c r="N89" s="56"/>
      <c r="O89" s="28"/>
      <c r="P89" s="56"/>
      <c r="Q89" s="28"/>
      <c r="R89" s="132"/>
      <c r="S89" s="213"/>
      <c r="T89" s="294"/>
      <c r="U89" s="27" t="s">
        <v>33</v>
      </c>
      <c r="V89" s="186"/>
      <c r="W89" s="56"/>
      <c r="X89" s="187">
        <v>35.545310000000001</v>
      </c>
      <c r="Y89" s="187">
        <v>39.06418</v>
      </c>
      <c r="Z89" s="187">
        <v>0.98031897999999995</v>
      </c>
      <c r="AA89" s="62">
        <v>0.98648473000000003</v>
      </c>
      <c r="AB89" s="62">
        <v>3.7607809999999998E-2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94"/>
      <c r="AM89" s="86">
        <f t="shared" si="4"/>
        <v>0.70029699999999906</v>
      </c>
      <c r="AN89" s="121">
        <f t="shared" si="5"/>
        <v>0.63235499999999689</v>
      </c>
      <c r="AO89" s="121">
        <f t="shared" si="6"/>
        <v>1.810199999999762E-4</v>
      </c>
      <c r="AP89" s="121">
        <f t="shared" si="7"/>
        <v>1.002320000000001E-3</v>
      </c>
      <c r="AQ89" s="87">
        <f t="shared" si="8"/>
        <v>-1.6974340000000046E-3</v>
      </c>
      <c r="AR89" s="37"/>
      <c r="AS89" s="233"/>
      <c r="AT89" s="37"/>
    </row>
    <row r="90" spans="2:52" ht="13.5" customHeight="1" x14ac:dyDescent="0.15">
      <c r="B90" s="294"/>
      <c r="C90" s="27" t="s">
        <v>34</v>
      </c>
      <c r="D90" s="186"/>
      <c r="E90" s="56"/>
      <c r="F90" s="187">
        <v>38.209721000000002</v>
      </c>
      <c r="G90" s="187">
        <v>42.080997000000004</v>
      </c>
      <c r="H90" s="187">
        <v>0.98934670999999996</v>
      </c>
      <c r="I90" s="62">
        <v>0.99292303000000004</v>
      </c>
      <c r="J90" s="62">
        <v>2.0310282999999998E-2</v>
      </c>
      <c r="K90" s="188"/>
      <c r="L90" s="258"/>
      <c r="M90" s="258"/>
      <c r="N90" s="56"/>
      <c r="O90" s="28"/>
      <c r="P90" s="56"/>
      <c r="Q90" s="28"/>
      <c r="R90" s="132"/>
      <c r="S90" s="213"/>
      <c r="T90" s="294"/>
      <c r="U90" s="27" t="s">
        <v>34</v>
      </c>
      <c r="V90" s="186"/>
      <c r="W90" s="56"/>
      <c r="X90" s="187">
        <v>39.595402999999997</v>
      </c>
      <c r="Y90" s="187">
        <v>42.939759000000002</v>
      </c>
      <c r="Z90" s="187">
        <v>0.98955970999999998</v>
      </c>
      <c r="AA90" s="62">
        <v>0.99332664000000004</v>
      </c>
      <c r="AB90" s="62">
        <v>1.7549278000000001E-2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94"/>
      <c r="AM90" s="86">
        <f t="shared" si="4"/>
        <v>1.3856819999999956</v>
      </c>
      <c r="AN90" s="121">
        <f t="shared" si="5"/>
        <v>0.85876199999999869</v>
      </c>
      <c r="AO90" s="121">
        <f t="shared" si="6"/>
        <v>2.1300000000001873E-4</v>
      </c>
      <c r="AP90" s="121">
        <f t="shared" si="7"/>
        <v>4.0360999999999869E-4</v>
      </c>
      <c r="AQ90" s="87">
        <f t="shared" si="8"/>
        <v>-2.7610049999999969E-3</v>
      </c>
      <c r="AR90" s="37"/>
      <c r="AS90" s="233"/>
      <c r="AT90" s="37"/>
    </row>
    <row r="91" spans="2:52" ht="13.5" customHeight="1" x14ac:dyDescent="0.15">
      <c r="B91" s="294"/>
      <c r="C91" s="27" t="s">
        <v>36</v>
      </c>
      <c r="D91" s="186"/>
      <c r="E91" s="56"/>
      <c r="F91" s="187">
        <v>40.180988999999997</v>
      </c>
      <c r="G91" s="187">
        <v>44.450208000000003</v>
      </c>
      <c r="H91" s="187">
        <v>0.99346849000000004</v>
      </c>
      <c r="I91" s="62">
        <v>0.99589316999999999</v>
      </c>
      <c r="J91" s="62">
        <v>1.2039019E-2</v>
      </c>
      <c r="K91" s="188"/>
      <c r="L91" s="258"/>
      <c r="M91" s="258"/>
      <c r="N91" s="56"/>
      <c r="O91" s="28"/>
      <c r="P91" s="56"/>
      <c r="Q91" s="28"/>
      <c r="R91" s="132"/>
      <c r="S91" s="213"/>
      <c r="T91" s="294"/>
      <c r="U91" s="27" t="s">
        <v>36</v>
      </c>
      <c r="V91" s="186"/>
      <c r="W91" s="56"/>
      <c r="X91" s="187">
        <v>43.217410999999998</v>
      </c>
      <c r="Y91" s="187">
        <v>46.239218999999999</v>
      </c>
      <c r="Z91" s="187">
        <v>0.99371410999999998</v>
      </c>
      <c r="AA91" s="62">
        <v>0.99656111000000003</v>
      </c>
      <c r="AB91" s="62">
        <v>8.0771349999999992E-3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94"/>
      <c r="AM91" s="86">
        <f t="shared" si="4"/>
        <v>3.0364220000000017</v>
      </c>
      <c r="AN91" s="121">
        <f t="shared" si="5"/>
        <v>1.789010999999995</v>
      </c>
      <c r="AO91" s="121">
        <f t="shared" si="6"/>
        <v>2.4561999999994644E-4</v>
      </c>
      <c r="AP91" s="121">
        <f t="shared" si="7"/>
        <v>6.6794000000003351E-4</v>
      </c>
      <c r="AQ91" s="87">
        <f t="shared" si="8"/>
        <v>-3.9618840000000006E-3</v>
      </c>
      <c r="AR91" s="37"/>
      <c r="AS91" s="233"/>
      <c r="AT91" s="37"/>
    </row>
    <row r="92" spans="2:52" ht="13.5" customHeight="1" thickBot="1" x14ac:dyDescent="0.2">
      <c r="B92" s="295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95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95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93" t="s">
        <v>82</v>
      </c>
      <c r="C93" s="25" t="s">
        <v>32</v>
      </c>
      <c r="D93" s="39"/>
      <c r="E93" s="55"/>
      <c r="F93" s="96">
        <v>31.736623000000002</v>
      </c>
      <c r="G93" s="96">
        <v>35.080596999999997</v>
      </c>
      <c r="H93" s="96">
        <v>0.96771161999999999</v>
      </c>
      <c r="I93" s="60">
        <v>0.97529401999999998</v>
      </c>
      <c r="J93" s="60">
        <v>6.0931779999999998E-2</v>
      </c>
      <c r="K93" s="61"/>
      <c r="L93" s="257"/>
      <c r="M93" s="257"/>
      <c r="N93" s="55"/>
      <c r="O93" s="26"/>
      <c r="P93" s="55"/>
      <c r="Q93" s="26"/>
      <c r="R93" s="131"/>
      <c r="S93" s="213"/>
      <c r="T93" s="293" t="s">
        <v>82</v>
      </c>
      <c r="U93" s="25" t="s">
        <v>32</v>
      </c>
      <c r="V93" s="39"/>
      <c r="W93" s="55"/>
      <c r="X93" s="96">
        <v>31.988738000000001</v>
      </c>
      <c r="Y93" s="96">
        <v>35.539389999999997</v>
      </c>
      <c r="Z93" s="96">
        <v>0.96775524000000002</v>
      </c>
      <c r="AA93" s="60">
        <v>0.97670506999999995</v>
      </c>
      <c r="AB93" s="60">
        <v>5.7423558E-2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93" t="s">
        <v>82</v>
      </c>
      <c r="AM93" s="119">
        <f t="shared" si="4"/>
        <v>0.25211499999999987</v>
      </c>
      <c r="AN93" s="95">
        <f t="shared" si="5"/>
        <v>0.45879300000000001</v>
      </c>
      <c r="AO93" s="95">
        <f t="shared" si="6"/>
        <v>4.3620000000021975E-5</v>
      </c>
      <c r="AP93" s="95">
        <f t="shared" si="7"/>
        <v>1.4110499999999693E-3</v>
      </c>
      <c r="AQ93" s="120">
        <f t="shared" si="8"/>
        <v>-3.5082219999999983E-3</v>
      </c>
      <c r="AR93" s="37"/>
      <c r="AS93" s="233"/>
      <c r="AT93" s="37"/>
    </row>
    <row r="94" spans="2:52" ht="13.5" customHeight="1" x14ac:dyDescent="0.15">
      <c r="B94" s="294"/>
      <c r="C94" s="27" t="s">
        <v>33</v>
      </c>
      <c r="D94" s="186"/>
      <c r="E94" s="56"/>
      <c r="F94" s="187">
        <v>34.393695000000001</v>
      </c>
      <c r="G94" s="187">
        <v>38.152642</v>
      </c>
      <c r="H94" s="187">
        <v>0.97989820000000005</v>
      </c>
      <c r="I94" s="62">
        <v>0.98554138999999996</v>
      </c>
      <c r="J94" s="62">
        <v>4.0351524999999999E-2</v>
      </c>
      <c r="K94" s="188"/>
      <c r="L94" s="258"/>
      <c r="M94" s="258"/>
      <c r="N94" s="56"/>
      <c r="O94" s="28"/>
      <c r="P94" s="56"/>
      <c r="Q94" s="28"/>
      <c r="R94" s="132"/>
      <c r="S94" s="213"/>
      <c r="T94" s="294"/>
      <c r="U94" s="27" t="s">
        <v>33</v>
      </c>
      <c r="V94" s="186"/>
      <c r="W94" s="56"/>
      <c r="X94" s="187">
        <v>35.198269000000003</v>
      </c>
      <c r="Y94" s="187">
        <v>38.746169999999999</v>
      </c>
      <c r="Z94" s="187">
        <v>0.97997449000000003</v>
      </c>
      <c r="AA94" s="62">
        <v>0.98617946999999995</v>
      </c>
      <c r="AB94" s="62">
        <v>3.8138863000000002E-2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94"/>
      <c r="AM94" s="86">
        <f t="shared" si="4"/>
        <v>0.80457400000000234</v>
      </c>
      <c r="AN94" s="121">
        <f t="shared" si="5"/>
        <v>0.59352799999999917</v>
      </c>
      <c r="AO94" s="121">
        <f t="shared" si="6"/>
        <v>7.6289999999978875E-5</v>
      </c>
      <c r="AP94" s="121">
        <f t="shared" si="7"/>
        <v>6.3807999999998533E-4</v>
      </c>
      <c r="AQ94" s="87">
        <f t="shared" si="8"/>
        <v>-2.2126619999999972E-3</v>
      </c>
      <c r="AR94" s="37"/>
      <c r="AS94" s="233"/>
      <c r="AT94" s="37"/>
    </row>
    <row r="95" spans="2:52" ht="13.5" customHeight="1" x14ac:dyDescent="0.15">
      <c r="B95" s="294"/>
      <c r="C95" s="27" t="s">
        <v>34</v>
      </c>
      <c r="D95" s="186"/>
      <c r="E95" s="56"/>
      <c r="F95" s="187">
        <v>37.716178999999997</v>
      </c>
      <c r="G95" s="187">
        <v>41.798124000000001</v>
      </c>
      <c r="H95" s="187">
        <v>0.98934067999999997</v>
      </c>
      <c r="I95" s="62">
        <v>0.99279660000000003</v>
      </c>
      <c r="J95" s="62">
        <v>2.1083958E-2</v>
      </c>
      <c r="K95" s="188"/>
      <c r="L95" s="258"/>
      <c r="M95" s="258"/>
      <c r="N95" s="56"/>
      <c r="O95" s="28"/>
      <c r="P95" s="56"/>
      <c r="Q95" s="28"/>
      <c r="R95" s="132"/>
      <c r="S95" s="213"/>
      <c r="T95" s="294"/>
      <c r="U95" s="27" t="s">
        <v>34</v>
      </c>
      <c r="V95" s="186"/>
      <c r="W95" s="56"/>
      <c r="X95" s="187">
        <v>39.524324</v>
      </c>
      <c r="Y95" s="187">
        <v>42.967789000000003</v>
      </c>
      <c r="Z95" s="187">
        <v>0.98950888000000004</v>
      </c>
      <c r="AA95" s="62">
        <v>0.99323824000000005</v>
      </c>
      <c r="AB95" s="62">
        <v>1.8023035E-2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94"/>
      <c r="AM95" s="86">
        <f t="shared" si="4"/>
        <v>1.8081450000000032</v>
      </c>
      <c r="AN95" s="121">
        <f t="shared" si="5"/>
        <v>1.169665000000002</v>
      </c>
      <c r="AO95" s="121">
        <f t="shared" si="6"/>
        <v>1.6820000000006274E-4</v>
      </c>
      <c r="AP95" s="121">
        <f t="shared" si="7"/>
        <v>4.416400000000209E-4</v>
      </c>
      <c r="AQ95" s="87">
        <f t="shared" si="8"/>
        <v>-3.0609230000000001E-3</v>
      </c>
      <c r="AR95" s="37"/>
      <c r="AS95" s="233"/>
      <c r="AT95" s="37"/>
    </row>
    <row r="96" spans="2:52" ht="13.5" customHeight="1" x14ac:dyDescent="0.15">
      <c r="B96" s="294"/>
      <c r="C96" s="27" t="s">
        <v>36</v>
      </c>
      <c r="D96" s="186"/>
      <c r="E96" s="56"/>
      <c r="F96" s="187">
        <v>40.628843000000003</v>
      </c>
      <c r="G96" s="187">
        <v>44.811987999999999</v>
      </c>
      <c r="H96" s="187">
        <v>0.99352037000000004</v>
      </c>
      <c r="I96" s="62">
        <v>0.99589022999999999</v>
      </c>
      <c r="J96" s="62">
        <v>1.0932516E-2</v>
      </c>
      <c r="K96" s="188"/>
      <c r="L96" s="258"/>
      <c r="M96" s="258"/>
      <c r="N96" s="56"/>
      <c r="O96" s="28"/>
      <c r="P96" s="56"/>
      <c r="Q96" s="28"/>
      <c r="R96" s="132"/>
      <c r="S96" s="213"/>
      <c r="T96" s="294"/>
      <c r="U96" s="27" t="s">
        <v>36</v>
      </c>
      <c r="V96" s="186"/>
      <c r="W96" s="56"/>
      <c r="X96" s="187">
        <v>43.300503999999997</v>
      </c>
      <c r="Y96" s="187">
        <v>46.406784000000002</v>
      </c>
      <c r="Z96" s="187">
        <v>0.99376447000000001</v>
      </c>
      <c r="AA96" s="62">
        <v>0.99654863999999999</v>
      </c>
      <c r="AB96" s="62">
        <v>8.0653849999999996E-3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94"/>
      <c r="AM96" s="86">
        <f t="shared" si="4"/>
        <v>2.6716609999999932</v>
      </c>
      <c r="AN96" s="121">
        <f t="shared" si="5"/>
        <v>1.5947960000000023</v>
      </c>
      <c r="AO96" s="121">
        <f t="shared" si="6"/>
        <v>2.4409999999996934E-4</v>
      </c>
      <c r="AP96" s="121">
        <f t="shared" si="7"/>
        <v>6.5840999999999816E-4</v>
      </c>
      <c r="AQ96" s="87">
        <f t="shared" si="8"/>
        <v>-2.8671310000000002E-3</v>
      </c>
      <c r="AR96" s="37"/>
      <c r="AS96" s="233"/>
      <c r="AT96" s="37"/>
    </row>
    <row r="97" spans="2:46" ht="13.5" customHeight="1" thickBot="1" x14ac:dyDescent="0.2">
      <c r="B97" s="295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95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95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93" t="s">
        <v>83</v>
      </c>
      <c r="C98" s="25" t="s">
        <v>32</v>
      </c>
      <c r="D98" s="39"/>
      <c r="E98" s="55"/>
      <c r="F98" s="96">
        <v>32.091605000000001</v>
      </c>
      <c r="G98" s="96">
        <v>35.598129</v>
      </c>
      <c r="H98" s="96">
        <v>0.96628091999999999</v>
      </c>
      <c r="I98" s="60">
        <v>0.97512290000000001</v>
      </c>
      <c r="J98" s="60">
        <v>6.1422989999999997E-2</v>
      </c>
      <c r="K98" s="61"/>
      <c r="L98" s="257"/>
      <c r="M98" s="257"/>
      <c r="N98" s="55"/>
      <c r="O98" s="26"/>
      <c r="P98" s="55"/>
      <c r="Q98" s="26"/>
      <c r="R98" s="131"/>
      <c r="S98" s="213"/>
      <c r="T98" s="293" t="s">
        <v>83</v>
      </c>
      <c r="U98" s="25" t="s">
        <v>32</v>
      </c>
      <c r="V98" s="39"/>
      <c r="W98" s="55"/>
      <c r="X98" s="96">
        <v>32.260536999999999</v>
      </c>
      <c r="Y98" s="96">
        <v>36.028849000000001</v>
      </c>
      <c r="Z98" s="96">
        <v>0.96627563999999999</v>
      </c>
      <c r="AA98" s="60">
        <v>0.97585485000000005</v>
      </c>
      <c r="AB98" s="60">
        <v>6.0091659999999998E-2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93" t="s">
        <v>83</v>
      </c>
      <c r="AM98" s="119">
        <f t="shared" si="14"/>
        <v>0.16893199999999808</v>
      </c>
      <c r="AN98" s="95">
        <f t="shared" si="15"/>
        <v>0.43072000000000088</v>
      </c>
      <c r="AO98" s="95">
        <f t="shared" si="16"/>
        <v>-5.2799999999963987E-6</v>
      </c>
      <c r="AP98" s="95">
        <f t="shared" si="17"/>
        <v>7.3195000000003674E-4</v>
      </c>
      <c r="AQ98" s="120">
        <f t="shared" si="18"/>
        <v>-1.3313299999999986E-3</v>
      </c>
      <c r="AR98" s="37"/>
      <c r="AS98" s="233"/>
      <c r="AT98" s="37"/>
    </row>
    <row r="99" spans="2:46" ht="13.5" customHeight="1" x14ac:dyDescent="0.15">
      <c r="B99" s="294"/>
      <c r="C99" s="27" t="s">
        <v>33</v>
      </c>
      <c r="D99" s="186"/>
      <c r="E99" s="56"/>
      <c r="F99" s="187">
        <v>35.087349000000003</v>
      </c>
      <c r="G99" s="187">
        <v>38.548783</v>
      </c>
      <c r="H99" s="187">
        <v>0.97941456999999998</v>
      </c>
      <c r="I99" s="62">
        <v>0.98559622999999996</v>
      </c>
      <c r="J99" s="62">
        <v>4.0276180000000002E-2</v>
      </c>
      <c r="K99" s="188"/>
      <c r="L99" s="258"/>
      <c r="M99" s="258"/>
      <c r="N99" s="56"/>
      <c r="O99" s="28"/>
      <c r="P99" s="56"/>
      <c r="Q99" s="28"/>
      <c r="R99" s="132"/>
      <c r="S99" s="213"/>
      <c r="T99" s="294"/>
      <c r="U99" s="27" t="s">
        <v>33</v>
      </c>
      <c r="V99" s="186"/>
      <c r="W99" s="56"/>
      <c r="X99" s="187">
        <v>35.413093000000003</v>
      </c>
      <c r="Y99" s="187">
        <v>38.883954000000003</v>
      </c>
      <c r="Z99" s="187">
        <v>0.97946811</v>
      </c>
      <c r="AA99" s="62">
        <v>0.98581295000000002</v>
      </c>
      <c r="AB99" s="62">
        <v>3.9756189999999997E-2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94"/>
      <c r="AM99" s="86">
        <f t="shared" si="14"/>
        <v>0.32574400000000026</v>
      </c>
      <c r="AN99" s="121">
        <f t="shared" si="15"/>
        <v>0.33517100000000255</v>
      </c>
      <c r="AO99" s="121">
        <f t="shared" si="16"/>
        <v>5.3540000000018573E-5</v>
      </c>
      <c r="AP99" s="121">
        <f t="shared" si="17"/>
        <v>2.1672000000005909E-4</v>
      </c>
      <c r="AQ99" s="87">
        <f t="shared" si="18"/>
        <v>-5.1999000000000489E-4</v>
      </c>
      <c r="AR99" s="37"/>
      <c r="AS99" s="233"/>
      <c r="AT99" s="37"/>
    </row>
    <row r="100" spans="2:46" ht="13.5" customHeight="1" x14ac:dyDescent="0.15">
      <c r="B100" s="294"/>
      <c r="C100" s="27" t="s">
        <v>34</v>
      </c>
      <c r="D100" s="186"/>
      <c r="E100" s="56"/>
      <c r="F100" s="187">
        <v>38.500929999999997</v>
      </c>
      <c r="G100" s="187">
        <v>42.268802999999998</v>
      </c>
      <c r="H100" s="187">
        <v>0.98916163000000001</v>
      </c>
      <c r="I100" s="62">
        <v>0.99269960000000002</v>
      </c>
      <c r="J100" s="62">
        <v>2.0460705999999999E-2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94"/>
      <c r="U100" s="27" t="s">
        <v>34</v>
      </c>
      <c r="V100" s="186"/>
      <c r="W100" s="56"/>
      <c r="X100" s="187">
        <v>39.585402000000002</v>
      </c>
      <c r="Y100" s="187">
        <v>42.916142000000001</v>
      </c>
      <c r="Z100" s="187">
        <v>0.98933382999999997</v>
      </c>
      <c r="AA100" s="62">
        <v>0.99312175000000003</v>
      </c>
      <c r="AB100" s="62">
        <v>1.9015919999999999E-2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94"/>
      <c r="AM100" s="86">
        <f t="shared" si="14"/>
        <v>1.0844720000000052</v>
      </c>
      <c r="AN100" s="121">
        <f t="shared" si="15"/>
        <v>0.64733900000000233</v>
      </c>
      <c r="AO100" s="121">
        <f t="shared" si="16"/>
        <v>1.7219999999995572E-4</v>
      </c>
      <c r="AP100" s="121">
        <f t="shared" si="17"/>
        <v>4.2215000000001002E-4</v>
      </c>
      <c r="AQ100" s="87">
        <f t="shared" si="18"/>
        <v>-1.444786E-3</v>
      </c>
      <c r="AR100" s="37"/>
      <c r="AS100" s="233"/>
      <c r="AT100" s="37"/>
    </row>
    <row r="101" spans="2:46" ht="13.5" customHeight="1" x14ac:dyDescent="0.15">
      <c r="B101" s="294"/>
      <c r="C101" s="27" t="s">
        <v>36</v>
      </c>
      <c r="D101" s="186"/>
      <c r="E101" s="56"/>
      <c r="F101" s="187">
        <v>41.245407999999998</v>
      </c>
      <c r="G101" s="187">
        <v>45.123206000000003</v>
      </c>
      <c r="H101" s="187">
        <v>0.99342876000000002</v>
      </c>
      <c r="I101" s="62">
        <v>0.99583721000000003</v>
      </c>
      <c r="J101" s="62">
        <v>1.03122825E-2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94"/>
      <c r="U101" s="27" t="s">
        <v>36</v>
      </c>
      <c r="V101" s="186"/>
      <c r="W101" s="56"/>
      <c r="X101" s="187">
        <v>43.186484999999998</v>
      </c>
      <c r="Y101" s="187">
        <v>46.279465999999999</v>
      </c>
      <c r="Z101" s="187">
        <v>0.99361692999999995</v>
      </c>
      <c r="AA101" s="62">
        <v>0.99645475999999999</v>
      </c>
      <c r="AB101" s="62">
        <v>8.5720410000000007E-3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94"/>
      <c r="AM101" s="86">
        <f t="shared" si="14"/>
        <v>1.9410769999999999</v>
      </c>
      <c r="AN101" s="121">
        <f t="shared" si="15"/>
        <v>1.1562599999999961</v>
      </c>
      <c r="AO101" s="121">
        <f t="shared" si="16"/>
        <v>1.88169999999932E-4</v>
      </c>
      <c r="AP101" s="121">
        <f t="shared" si="17"/>
        <v>6.1754999999996674E-4</v>
      </c>
      <c r="AQ101" s="87">
        <f t="shared" si="18"/>
        <v>-1.7402414999999997E-3</v>
      </c>
      <c r="AR101" s="37"/>
      <c r="AS101" s="233"/>
      <c r="AT101" s="37"/>
    </row>
    <row r="102" spans="2:46" ht="13.5" customHeight="1" thickBot="1" x14ac:dyDescent="0.2">
      <c r="B102" s="295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95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95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93" t="s">
        <v>84</v>
      </c>
      <c r="C103" s="25" t="s">
        <v>32</v>
      </c>
      <c r="D103" s="39"/>
      <c r="E103" s="55"/>
      <c r="F103" s="96">
        <v>30.861974</v>
      </c>
      <c r="G103" s="96">
        <v>34.171827999999998</v>
      </c>
      <c r="H103" s="96">
        <v>0.96719478999999997</v>
      </c>
      <c r="I103" s="60">
        <v>0.97068885000000005</v>
      </c>
      <c r="J103" s="60">
        <v>7.1368164999999997E-2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93" t="s">
        <v>84</v>
      </c>
      <c r="U103" s="25" t="s">
        <v>32</v>
      </c>
      <c r="V103" s="39"/>
      <c r="W103" s="55"/>
      <c r="X103" s="96">
        <v>31.075371000000001</v>
      </c>
      <c r="Y103" s="96">
        <v>35.186411999999997</v>
      </c>
      <c r="Z103" s="96">
        <v>0.96726524999999997</v>
      </c>
      <c r="AA103" s="60">
        <v>0.97155924999999999</v>
      </c>
      <c r="AB103" s="60">
        <v>6.3507670000000002E-2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93" t="s">
        <v>84</v>
      </c>
      <c r="AM103" s="119">
        <f t="shared" si="14"/>
        <v>0.2133970000000005</v>
      </c>
      <c r="AN103" s="95">
        <f t="shared" si="15"/>
        <v>1.0145839999999993</v>
      </c>
      <c r="AO103" s="95">
        <f t="shared" si="16"/>
        <v>7.0459999999994416E-5</v>
      </c>
      <c r="AP103" s="95">
        <f t="shared" si="17"/>
        <v>8.7039999999993789E-4</v>
      </c>
      <c r="AQ103" s="120">
        <f t="shared" si="18"/>
        <v>-7.8604949999999951E-3</v>
      </c>
      <c r="AR103" s="37"/>
      <c r="AS103" s="233"/>
      <c r="AT103" s="37"/>
    </row>
    <row r="104" spans="2:46" ht="13.5" customHeight="1" x14ac:dyDescent="0.15">
      <c r="B104" s="294"/>
      <c r="C104" s="27" t="s">
        <v>33</v>
      </c>
      <c r="D104" s="186"/>
      <c r="E104" s="56"/>
      <c r="F104" s="187">
        <v>33.616846000000002</v>
      </c>
      <c r="G104" s="187">
        <v>37.467948</v>
      </c>
      <c r="H104" s="187">
        <v>0.97976395999999999</v>
      </c>
      <c r="I104" s="62">
        <v>0.98500268999999996</v>
      </c>
      <c r="J104" s="62">
        <v>4.8624265999999999E-2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94"/>
      <c r="U104" s="27" t="s">
        <v>33</v>
      </c>
      <c r="V104" s="186"/>
      <c r="W104" s="56"/>
      <c r="X104" s="187">
        <v>35.489516000000002</v>
      </c>
      <c r="Y104" s="187">
        <v>38.944780999999999</v>
      </c>
      <c r="Z104" s="187">
        <v>0.97999122999999999</v>
      </c>
      <c r="AA104" s="62">
        <v>0.98603401999999996</v>
      </c>
      <c r="AB104" s="62">
        <v>3.9679306999999997E-2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94"/>
      <c r="AM104" s="86">
        <f t="shared" si="14"/>
        <v>1.8726699999999994</v>
      </c>
      <c r="AN104" s="121">
        <f t="shared" si="15"/>
        <v>1.4768329999999992</v>
      </c>
      <c r="AO104" s="121">
        <f t="shared" si="16"/>
        <v>2.2727000000000164E-4</v>
      </c>
      <c r="AP104" s="121">
        <f t="shared" si="17"/>
        <v>1.031329999999997E-3</v>
      </c>
      <c r="AQ104" s="87">
        <f t="shared" si="18"/>
        <v>-8.9449590000000023E-3</v>
      </c>
      <c r="AR104" s="37"/>
      <c r="AS104" s="233"/>
      <c r="AT104" s="37"/>
    </row>
    <row r="105" spans="2:46" ht="13.5" customHeight="1" x14ac:dyDescent="0.15">
      <c r="B105" s="294"/>
      <c r="C105" s="27" t="s">
        <v>34</v>
      </c>
      <c r="D105" s="186"/>
      <c r="E105" s="56"/>
      <c r="F105" s="187">
        <v>36.306432999999998</v>
      </c>
      <c r="G105" s="187">
        <v>40.756062</v>
      </c>
      <c r="H105" s="187">
        <v>0.98951940000000005</v>
      </c>
      <c r="I105" s="62">
        <v>0.99286509000000001</v>
      </c>
      <c r="J105" s="62">
        <v>2.8785938E-2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94"/>
      <c r="U105" s="27" t="s">
        <v>34</v>
      </c>
      <c r="V105" s="186"/>
      <c r="W105" s="56"/>
      <c r="X105" s="187">
        <v>39.334240999999999</v>
      </c>
      <c r="Y105" s="187">
        <v>42.556215000000002</v>
      </c>
      <c r="Z105" s="187">
        <v>0.98971843999999998</v>
      </c>
      <c r="AA105" s="62">
        <v>0.99328000000000005</v>
      </c>
      <c r="AB105" s="62">
        <v>2.0170332999999999E-2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94"/>
      <c r="AM105" s="86">
        <f t="shared" si="14"/>
        <v>3.0278080000000003</v>
      </c>
      <c r="AN105" s="121">
        <f t="shared" si="15"/>
        <v>1.8001530000000017</v>
      </c>
      <c r="AO105" s="121">
        <f t="shared" si="16"/>
        <v>1.9903999999992816E-4</v>
      </c>
      <c r="AP105" s="121">
        <f t="shared" si="17"/>
        <v>4.1491000000004608E-4</v>
      </c>
      <c r="AQ105" s="87">
        <f t="shared" si="18"/>
        <v>-8.6156050000000019E-3</v>
      </c>
      <c r="AR105" s="37"/>
      <c r="AS105" s="233"/>
      <c r="AT105" s="37"/>
    </row>
    <row r="106" spans="2:46" ht="13.5" customHeight="1" x14ac:dyDescent="0.15">
      <c r="B106" s="294"/>
      <c r="C106" s="27" t="s">
        <v>36</v>
      </c>
      <c r="D106" s="186"/>
      <c r="E106" s="56"/>
      <c r="F106" s="187">
        <v>39.417589999999997</v>
      </c>
      <c r="G106" s="187">
        <v>43.929143000000003</v>
      </c>
      <c r="H106" s="187">
        <v>0.99354573999999996</v>
      </c>
      <c r="I106" s="62">
        <v>0.99618883000000003</v>
      </c>
      <c r="J106" s="62">
        <v>1.48297325E-2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94"/>
      <c r="U106" s="27" t="s">
        <v>36</v>
      </c>
      <c r="V106" s="186"/>
      <c r="W106" s="56"/>
      <c r="X106" s="187">
        <v>43.748060000000002</v>
      </c>
      <c r="Y106" s="187">
        <v>46.697884999999999</v>
      </c>
      <c r="Z106" s="187">
        <v>0.99387490999999994</v>
      </c>
      <c r="AA106" s="62">
        <v>0.99685966999999998</v>
      </c>
      <c r="AB106" s="62">
        <v>9.0981320000000001E-3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94"/>
      <c r="AM106" s="86">
        <f t="shared" si="14"/>
        <v>4.3304700000000054</v>
      </c>
      <c r="AN106" s="121">
        <f t="shared" si="15"/>
        <v>2.768741999999996</v>
      </c>
      <c r="AO106" s="121">
        <f t="shared" si="16"/>
        <v>3.2916999999998975E-4</v>
      </c>
      <c r="AP106" s="121">
        <f t="shared" si="17"/>
        <v>6.7083999999995036E-4</v>
      </c>
      <c r="AQ106" s="87">
        <f t="shared" si="18"/>
        <v>-5.7316004999999996E-3</v>
      </c>
      <c r="AR106" s="37"/>
      <c r="AS106" s="233"/>
      <c r="AT106" s="37"/>
    </row>
    <row r="107" spans="2:46" ht="13.5" customHeight="1" thickBot="1" x14ac:dyDescent="0.2">
      <c r="B107" s="295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95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95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93" t="s">
        <v>85</v>
      </c>
      <c r="C108" s="25" t="s">
        <v>32</v>
      </c>
      <c r="D108" s="39"/>
      <c r="E108" s="55"/>
      <c r="F108" s="96">
        <v>30.917342000000001</v>
      </c>
      <c r="G108" s="96">
        <v>34.522694999999999</v>
      </c>
      <c r="H108" s="96">
        <v>0.96884484000000004</v>
      </c>
      <c r="I108" s="60">
        <v>0.97161189999999997</v>
      </c>
      <c r="J108" s="60">
        <v>6.4977266000000006E-2</v>
      </c>
      <c r="K108" s="61"/>
      <c r="L108" s="257"/>
      <c r="M108" s="257"/>
      <c r="N108" s="55"/>
      <c r="O108" s="26"/>
      <c r="P108" s="55"/>
      <c r="Q108" s="26"/>
      <c r="R108" s="131"/>
      <c r="S108" s="213"/>
      <c r="T108" s="293" t="s">
        <v>85</v>
      </c>
      <c r="U108" s="25" t="s">
        <v>32</v>
      </c>
      <c r="V108" s="39"/>
      <c r="W108" s="55"/>
      <c r="X108" s="96">
        <v>30.745439000000001</v>
      </c>
      <c r="Y108" s="96">
        <v>35.265304999999998</v>
      </c>
      <c r="Z108" s="96">
        <v>0.96895777999999999</v>
      </c>
      <c r="AA108" s="60">
        <v>0.97244657999999995</v>
      </c>
      <c r="AB108" s="60">
        <v>6.0533307000000001E-2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93" t="s">
        <v>85</v>
      </c>
      <c r="AM108" s="119">
        <f t="shared" si="14"/>
        <v>-0.17190300000000036</v>
      </c>
      <c r="AN108" s="95">
        <f t="shared" si="15"/>
        <v>0.7426099999999991</v>
      </c>
      <c r="AO108" s="95">
        <f t="shared" si="16"/>
        <v>1.129399999999503E-4</v>
      </c>
      <c r="AP108" s="95">
        <f t="shared" si="17"/>
        <v>8.3467999999997655E-4</v>
      </c>
      <c r="AQ108" s="120">
        <f t="shared" si="18"/>
        <v>-4.4439590000000043E-3</v>
      </c>
      <c r="AR108" s="37"/>
      <c r="AS108" s="233"/>
      <c r="AT108" s="37"/>
    </row>
    <row r="109" spans="2:46" ht="13.5" customHeight="1" x14ac:dyDescent="0.15">
      <c r="B109" s="294"/>
      <c r="C109" s="27" t="s">
        <v>33</v>
      </c>
      <c r="D109" s="186"/>
      <c r="E109" s="56"/>
      <c r="F109" s="187">
        <v>34.534137999999999</v>
      </c>
      <c r="G109" s="187">
        <v>38.088202000000003</v>
      </c>
      <c r="H109" s="187">
        <v>0.98030214000000004</v>
      </c>
      <c r="I109" s="62">
        <v>0.98550954000000002</v>
      </c>
      <c r="J109" s="62">
        <v>4.2360096999999999E-2</v>
      </c>
      <c r="K109" s="188"/>
      <c r="L109" s="258"/>
      <c r="M109" s="258"/>
      <c r="N109" s="56"/>
      <c r="O109" s="28"/>
      <c r="P109" s="56"/>
      <c r="Q109" s="28"/>
      <c r="R109" s="132"/>
      <c r="S109" s="213"/>
      <c r="T109" s="294"/>
      <c r="U109" s="27" t="s">
        <v>33</v>
      </c>
      <c r="V109" s="186"/>
      <c r="W109" s="56"/>
      <c r="X109" s="187">
        <v>35.291676000000002</v>
      </c>
      <c r="Y109" s="187">
        <v>38.919606000000002</v>
      </c>
      <c r="Z109" s="187">
        <v>0.98052676000000005</v>
      </c>
      <c r="AA109" s="62">
        <v>0.98646571000000005</v>
      </c>
      <c r="AB109" s="62">
        <v>3.7456694999999998E-2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94"/>
      <c r="AM109" s="86">
        <f t="shared" si="14"/>
        <v>0.75753800000000382</v>
      </c>
      <c r="AN109" s="121">
        <f t="shared" si="15"/>
        <v>0.83140399999999914</v>
      </c>
      <c r="AO109" s="121">
        <f t="shared" si="16"/>
        <v>2.246200000000087E-4</v>
      </c>
      <c r="AP109" s="121">
        <f t="shared" si="17"/>
        <v>9.5617000000003394E-4</v>
      </c>
      <c r="AQ109" s="87">
        <f t="shared" si="18"/>
        <v>-4.9034020000000011E-3</v>
      </c>
      <c r="AR109" s="37"/>
      <c r="AS109" s="233"/>
      <c r="AT109" s="37"/>
    </row>
    <row r="110" spans="2:46" ht="13.5" customHeight="1" x14ac:dyDescent="0.15">
      <c r="B110" s="294"/>
      <c r="C110" s="27" t="s">
        <v>34</v>
      </c>
      <c r="D110" s="186"/>
      <c r="E110" s="56"/>
      <c r="F110" s="187">
        <v>37.126657000000002</v>
      </c>
      <c r="G110" s="187">
        <v>41.195193000000003</v>
      </c>
      <c r="H110" s="187">
        <v>0.98957410000000001</v>
      </c>
      <c r="I110" s="62">
        <v>0.99308041000000002</v>
      </c>
      <c r="J110" s="62">
        <v>2.3715395E-2</v>
      </c>
      <c r="K110" s="188"/>
      <c r="L110" s="258"/>
      <c r="M110" s="258"/>
      <c r="N110" s="56"/>
      <c r="O110" s="28"/>
      <c r="P110" s="56"/>
      <c r="Q110" s="28"/>
      <c r="R110" s="132"/>
      <c r="S110" s="213"/>
      <c r="T110" s="294"/>
      <c r="U110" s="27" t="s">
        <v>34</v>
      </c>
      <c r="V110" s="186"/>
      <c r="W110" s="56"/>
      <c r="X110" s="187">
        <v>39.522925000000001</v>
      </c>
      <c r="Y110" s="187">
        <v>42.605294000000001</v>
      </c>
      <c r="Z110" s="187">
        <v>0.98975473000000003</v>
      </c>
      <c r="AA110" s="62">
        <v>0.99334438000000003</v>
      </c>
      <c r="AB110" s="62">
        <v>1.8986258999999998E-2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94"/>
      <c r="AM110" s="86">
        <f t="shared" si="14"/>
        <v>2.3962679999999992</v>
      </c>
      <c r="AN110" s="121">
        <f t="shared" si="15"/>
        <v>1.4101009999999974</v>
      </c>
      <c r="AO110" s="121">
        <f t="shared" si="16"/>
        <v>1.8063000000001495E-4</v>
      </c>
      <c r="AP110" s="121">
        <f t="shared" si="17"/>
        <v>2.6397000000000226E-4</v>
      </c>
      <c r="AQ110" s="87">
        <f t="shared" si="18"/>
        <v>-4.7291360000000018E-3</v>
      </c>
      <c r="AR110" s="37"/>
      <c r="AS110" s="233"/>
      <c r="AT110" s="37"/>
    </row>
    <row r="111" spans="2:46" ht="13.5" customHeight="1" x14ac:dyDescent="0.15">
      <c r="B111" s="294"/>
      <c r="C111" s="27" t="s">
        <v>36</v>
      </c>
      <c r="D111" s="186"/>
      <c r="E111" s="56"/>
      <c r="F111" s="187">
        <v>39.730035000000001</v>
      </c>
      <c r="G111" s="187">
        <v>44.167189</v>
      </c>
      <c r="H111" s="187">
        <v>0.99363522000000004</v>
      </c>
      <c r="I111" s="62">
        <v>0.99629140000000005</v>
      </c>
      <c r="J111" s="62">
        <v>1.3617366000000001E-2</v>
      </c>
      <c r="K111" s="188"/>
      <c r="L111" s="258"/>
      <c r="M111" s="258"/>
      <c r="N111" s="56"/>
      <c r="O111" s="28"/>
      <c r="P111" s="56"/>
      <c r="Q111" s="28"/>
      <c r="R111" s="132"/>
      <c r="S111" s="213"/>
      <c r="T111" s="294"/>
      <c r="U111" s="27" t="s">
        <v>36</v>
      </c>
      <c r="V111" s="186"/>
      <c r="W111" s="56"/>
      <c r="X111" s="187">
        <v>43.586140999999998</v>
      </c>
      <c r="Y111" s="187">
        <v>46.581280999999997</v>
      </c>
      <c r="Z111" s="187">
        <v>0.99394296999999998</v>
      </c>
      <c r="AA111" s="62">
        <v>0.99689782000000005</v>
      </c>
      <c r="AB111" s="62">
        <v>8.7253420000000005E-3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94"/>
      <c r="AM111" s="86">
        <f t="shared" si="14"/>
        <v>3.8561059999999969</v>
      </c>
      <c r="AN111" s="121">
        <f t="shared" si="15"/>
        <v>2.4140919999999966</v>
      </c>
      <c r="AO111" s="121">
        <f t="shared" si="16"/>
        <v>3.0774999999994002E-4</v>
      </c>
      <c r="AP111" s="121">
        <f t="shared" si="17"/>
        <v>6.0641999999999641E-4</v>
      </c>
      <c r="AQ111" s="87">
        <f t="shared" si="18"/>
        <v>-4.892024E-3</v>
      </c>
      <c r="AR111" s="37"/>
      <c r="AS111" s="233"/>
      <c r="AT111" s="37"/>
    </row>
    <row r="112" spans="2:46" ht="13.5" customHeight="1" thickBot="1" x14ac:dyDescent="0.2">
      <c r="B112" s="295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95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95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93" t="s">
        <v>86</v>
      </c>
      <c r="C113" s="25" t="s">
        <v>32</v>
      </c>
      <c r="D113" s="39"/>
      <c r="E113" s="55"/>
      <c r="F113" s="96">
        <v>30.935911999999998</v>
      </c>
      <c r="G113" s="96">
        <v>34.725051000000001</v>
      </c>
      <c r="H113" s="96">
        <v>0.96939136999999997</v>
      </c>
      <c r="I113" s="60">
        <v>0.97274567000000001</v>
      </c>
      <c r="J113" s="60">
        <v>6.3653104000000002E-2</v>
      </c>
      <c r="K113" s="61"/>
      <c r="L113" s="257"/>
      <c r="M113" s="257"/>
      <c r="N113" s="55"/>
      <c r="O113" s="26"/>
      <c r="P113" s="55"/>
      <c r="Q113" s="26"/>
      <c r="R113" s="131"/>
      <c r="S113" s="213"/>
      <c r="T113" s="293" t="s">
        <v>86</v>
      </c>
      <c r="U113" s="25" t="s">
        <v>32</v>
      </c>
      <c r="V113" s="39"/>
      <c r="W113" s="55"/>
      <c r="X113" s="96">
        <v>31.31766</v>
      </c>
      <c r="Y113" s="96">
        <v>35.548997</v>
      </c>
      <c r="Z113" s="96">
        <v>0.96943478999999999</v>
      </c>
      <c r="AA113" s="60">
        <v>0.97326610999999996</v>
      </c>
      <c r="AB113" s="60">
        <v>5.9204366000000001E-2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93" t="s">
        <v>86</v>
      </c>
      <c r="AM113" s="119">
        <f t="shared" si="14"/>
        <v>0.38174800000000175</v>
      </c>
      <c r="AN113" s="95">
        <f t="shared" si="15"/>
        <v>0.8239459999999994</v>
      </c>
      <c r="AO113" s="95">
        <f t="shared" si="16"/>
        <v>4.3420000000016223E-5</v>
      </c>
      <c r="AP113" s="95">
        <f t="shared" si="17"/>
        <v>5.2043999999995538E-4</v>
      </c>
      <c r="AQ113" s="120">
        <f t="shared" si="18"/>
        <v>-4.4487380000000007E-3</v>
      </c>
      <c r="AR113" s="37"/>
      <c r="AS113" s="233"/>
      <c r="AT113" s="37"/>
    </row>
    <row r="114" spans="2:46" ht="13.5" customHeight="1" x14ac:dyDescent="0.15">
      <c r="B114" s="294"/>
      <c r="C114" s="27" t="s">
        <v>33</v>
      </c>
      <c r="D114" s="186"/>
      <c r="E114" s="56"/>
      <c r="F114" s="187">
        <v>33.782558000000002</v>
      </c>
      <c r="G114" s="187">
        <v>37.669893000000002</v>
      </c>
      <c r="H114" s="187">
        <v>0.98049209999999998</v>
      </c>
      <c r="I114" s="62">
        <v>0.98541062999999995</v>
      </c>
      <c r="J114" s="62">
        <v>4.3553202999999999E-2</v>
      </c>
      <c r="K114" s="188"/>
      <c r="L114" s="258"/>
      <c r="M114" s="258"/>
      <c r="N114" s="56"/>
      <c r="O114" s="28"/>
      <c r="P114" s="56"/>
      <c r="Q114" s="28"/>
      <c r="R114" s="132"/>
      <c r="S114" s="213"/>
      <c r="T114" s="294"/>
      <c r="U114" s="27" t="s">
        <v>33</v>
      </c>
      <c r="V114" s="186"/>
      <c r="W114" s="56"/>
      <c r="X114" s="187">
        <v>35.284708000000002</v>
      </c>
      <c r="Y114" s="187">
        <v>38.901693999999999</v>
      </c>
      <c r="Z114" s="187">
        <v>0.98069505000000001</v>
      </c>
      <c r="AA114" s="62">
        <v>0.98625510999999999</v>
      </c>
      <c r="AB114" s="62">
        <v>3.7996635000000001E-2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94"/>
      <c r="AM114" s="86">
        <f t="shared" si="14"/>
        <v>1.5021500000000003</v>
      </c>
      <c r="AN114" s="121">
        <f t="shared" si="15"/>
        <v>1.2318009999999973</v>
      </c>
      <c r="AO114" s="121">
        <f t="shared" si="16"/>
        <v>2.0295000000003505E-4</v>
      </c>
      <c r="AP114" s="121">
        <f t="shared" si="17"/>
        <v>8.4448000000003631E-4</v>
      </c>
      <c r="AQ114" s="87">
        <f t="shared" si="18"/>
        <v>-5.5565679999999978E-3</v>
      </c>
      <c r="AR114" s="37"/>
      <c r="AS114" s="233"/>
      <c r="AT114" s="37"/>
    </row>
    <row r="115" spans="2:46" ht="13.5" customHeight="1" x14ac:dyDescent="0.15">
      <c r="B115" s="294"/>
      <c r="C115" s="27" t="s">
        <v>34</v>
      </c>
      <c r="D115" s="186"/>
      <c r="E115" s="56"/>
      <c r="F115" s="187">
        <v>36.499906000000003</v>
      </c>
      <c r="G115" s="187">
        <v>40.592601999999999</v>
      </c>
      <c r="H115" s="187">
        <v>0.98953926000000003</v>
      </c>
      <c r="I115" s="62">
        <v>0.99292981000000002</v>
      </c>
      <c r="J115" s="62">
        <v>2.3929853000000001E-2</v>
      </c>
      <c r="K115" s="188"/>
      <c r="L115" s="258"/>
      <c r="M115" s="258"/>
      <c r="N115" s="56"/>
      <c r="O115" s="28"/>
      <c r="P115" s="56"/>
      <c r="Q115" s="28"/>
      <c r="R115" s="132"/>
      <c r="S115" s="213"/>
      <c r="T115" s="294"/>
      <c r="U115" s="27" t="s">
        <v>34</v>
      </c>
      <c r="V115" s="186"/>
      <c r="W115" s="56"/>
      <c r="X115" s="187">
        <v>39.159649000000002</v>
      </c>
      <c r="Y115" s="187">
        <v>42.239558000000002</v>
      </c>
      <c r="Z115" s="187">
        <v>0.98969023</v>
      </c>
      <c r="AA115" s="62">
        <v>0.99317279999999997</v>
      </c>
      <c r="AB115" s="62">
        <v>1.9278046E-2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94"/>
      <c r="AM115" s="86">
        <f t="shared" si="14"/>
        <v>2.6597429999999989</v>
      </c>
      <c r="AN115" s="121">
        <f t="shared" si="15"/>
        <v>1.646956000000003</v>
      </c>
      <c r="AO115" s="121">
        <f t="shared" si="16"/>
        <v>1.5096999999997252E-4</v>
      </c>
      <c r="AP115" s="121">
        <f t="shared" si="17"/>
        <v>2.4298999999994297E-4</v>
      </c>
      <c r="AQ115" s="87">
        <f t="shared" si="18"/>
        <v>-4.6518070000000009E-3</v>
      </c>
      <c r="AR115" s="37"/>
      <c r="AS115" s="233"/>
      <c r="AT115" s="37"/>
    </row>
    <row r="116" spans="2:46" ht="13.5" customHeight="1" x14ac:dyDescent="0.15">
      <c r="B116" s="294"/>
      <c r="C116" s="27" t="s">
        <v>36</v>
      </c>
      <c r="D116" s="186"/>
      <c r="E116" s="56"/>
      <c r="F116" s="187">
        <v>39.919710000000002</v>
      </c>
      <c r="G116" s="187">
        <v>44.245058</v>
      </c>
      <c r="H116" s="187">
        <v>0.99368338</v>
      </c>
      <c r="I116" s="62">
        <v>0.99633300000000002</v>
      </c>
      <c r="J116" s="62">
        <v>1.2762211000000001E-2</v>
      </c>
      <c r="K116" s="188"/>
      <c r="L116" s="258"/>
      <c r="M116" s="258"/>
      <c r="N116" s="56"/>
      <c r="O116" s="28"/>
      <c r="P116" s="56"/>
      <c r="Q116" s="28"/>
      <c r="R116" s="132"/>
      <c r="S116" s="213"/>
      <c r="T116" s="294"/>
      <c r="U116" s="27" t="s">
        <v>36</v>
      </c>
      <c r="V116" s="186"/>
      <c r="W116" s="56"/>
      <c r="X116" s="187">
        <v>43.525953000000001</v>
      </c>
      <c r="Y116" s="187">
        <v>46.513527000000003</v>
      </c>
      <c r="Z116" s="187">
        <v>0.99397247</v>
      </c>
      <c r="AA116" s="62">
        <v>0.99687349999999997</v>
      </c>
      <c r="AB116" s="62">
        <v>8.4612760000000002E-3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94"/>
      <c r="AM116" s="86">
        <f t="shared" si="14"/>
        <v>3.6062429999999992</v>
      </c>
      <c r="AN116" s="121">
        <f t="shared" si="15"/>
        <v>2.2684690000000032</v>
      </c>
      <c r="AO116" s="121">
        <f t="shared" si="16"/>
        <v>2.8908999999999185E-4</v>
      </c>
      <c r="AP116" s="121">
        <f t="shared" si="17"/>
        <v>5.404999999999438E-4</v>
      </c>
      <c r="AQ116" s="87">
        <f t="shared" si="18"/>
        <v>-4.3009350000000005E-3</v>
      </c>
      <c r="AR116" s="37"/>
      <c r="AS116" s="233"/>
      <c r="AT116" s="37"/>
    </row>
    <row r="117" spans="2:46" ht="13.5" customHeight="1" thickBot="1" x14ac:dyDescent="0.2">
      <c r="B117" s="295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95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95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93" t="s">
        <v>87</v>
      </c>
      <c r="C118" s="25" t="s">
        <v>32</v>
      </c>
      <c r="D118" s="39"/>
      <c r="E118" s="55"/>
      <c r="F118" s="96">
        <v>31.520838000000001</v>
      </c>
      <c r="G118" s="96">
        <v>35.314286000000003</v>
      </c>
      <c r="H118" s="96">
        <v>0.97034474000000004</v>
      </c>
      <c r="I118" s="60">
        <v>0.97554668</v>
      </c>
      <c r="J118" s="60">
        <v>6.3365489999999997E-2</v>
      </c>
      <c r="K118" s="61"/>
      <c r="L118" s="257"/>
      <c r="M118" s="257"/>
      <c r="N118" s="55"/>
      <c r="O118" s="26"/>
      <c r="P118" s="55"/>
      <c r="Q118" s="26"/>
      <c r="R118" s="131"/>
      <c r="S118" s="213"/>
      <c r="T118" s="293" t="s">
        <v>87</v>
      </c>
      <c r="U118" s="25" t="s">
        <v>32</v>
      </c>
      <c r="V118" s="39"/>
      <c r="W118" s="55"/>
      <c r="X118" s="96">
        <v>31.256499000000002</v>
      </c>
      <c r="Y118" s="96">
        <v>35.636580000000002</v>
      </c>
      <c r="Z118" s="96">
        <v>0.97057735999999994</v>
      </c>
      <c r="AA118" s="60">
        <v>0.97629350000000004</v>
      </c>
      <c r="AB118" s="60">
        <v>6.1663030000000001E-2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93" t="s">
        <v>87</v>
      </c>
      <c r="AM118" s="119">
        <f t="shared" si="14"/>
        <v>-0.26433899999999966</v>
      </c>
      <c r="AN118" s="95">
        <f t="shared" si="15"/>
        <v>0.32229399999999941</v>
      </c>
      <c r="AO118" s="95">
        <f t="shared" si="16"/>
        <v>2.3261999999990568E-4</v>
      </c>
      <c r="AP118" s="95">
        <f t="shared" si="17"/>
        <v>7.468200000000369E-4</v>
      </c>
      <c r="AQ118" s="120">
        <f t="shared" si="18"/>
        <v>-1.7024599999999959E-3</v>
      </c>
      <c r="AR118" s="37"/>
      <c r="AS118" s="233"/>
      <c r="AT118" s="37"/>
    </row>
    <row r="119" spans="2:46" ht="13.5" customHeight="1" x14ac:dyDescent="0.15">
      <c r="B119" s="294"/>
      <c r="C119" s="27" t="s">
        <v>33</v>
      </c>
      <c r="D119" s="186"/>
      <c r="E119" s="56"/>
      <c r="F119" s="187">
        <v>35.239381000000002</v>
      </c>
      <c r="G119" s="187">
        <v>38.693091000000003</v>
      </c>
      <c r="H119" s="187">
        <v>0.98090168</v>
      </c>
      <c r="I119" s="62">
        <v>0.98598061999999997</v>
      </c>
      <c r="J119" s="62">
        <v>4.1382223000000003E-2</v>
      </c>
      <c r="K119" s="188"/>
      <c r="L119" s="258"/>
      <c r="M119" s="258"/>
      <c r="N119" s="56"/>
      <c r="O119" s="28"/>
      <c r="P119" s="56"/>
      <c r="Q119" s="28"/>
      <c r="R119" s="132"/>
      <c r="S119" s="213"/>
      <c r="T119" s="294"/>
      <c r="U119" s="27" t="s">
        <v>33</v>
      </c>
      <c r="V119" s="186"/>
      <c r="W119" s="56"/>
      <c r="X119" s="187">
        <v>35.331417999999999</v>
      </c>
      <c r="Y119" s="187">
        <v>38.973846000000002</v>
      </c>
      <c r="Z119" s="187">
        <v>0.98107065000000004</v>
      </c>
      <c r="AA119" s="62">
        <v>0.98708724999999997</v>
      </c>
      <c r="AB119" s="62">
        <v>4.0106339999999997E-2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94"/>
      <c r="AM119" s="86">
        <f t="shared" si="14"/>
        <v>9.2036999999997704E-2</v>
      </c>
      <c r="AN119" s="121">
        <f t="shared" si="15"/>
        <v>0.2807549999999992</v>
      </c>
      <c r="AO119" s="121">
        <f t="shared" si="16"/>
        <v>1.6897000000004603E-4</v>
      </c>
      <c r="AP119" s="121">
        <f t="shared" si="17"/>
        <v>1.1066299999999973E-3</v>
      </c>
      <c r="AQ119" s="87">
        <f t="shared" si="18"/>
        <v>-1.2758830000000054E-3</v>
      </c>
      <c r="AR119" s="37"/>
      <c r="AS119" s="233"/>
      <c r="AT119" s="37"/>
    </row>
    <row r="120" spans="2:46" ht="13.5" customHeight="1" x14ac:dyDescent="0.15">
      <c r="B120" s="294"/>
      <c r="C120" s="27" t="s">
        <v>34</v>
      </c>
      <c r="D120" s="186"/>
      <c r="E120" s="56"/>
      <c r="F120" s="187">
        <v>38.649065</v>
      </c>
      <c r="G120" s="187">
        <v>42.211373999999999</v>
      </c>
      <c r="H120" s="187">
        <v>0.98969035999999999</v>
      </c>
      <c r="I120" s="62">
        <v>0.99320025999999995</v>
      </c>
      <c r="J120" s="62">
        <v>2.2453377E-2</v>
      </c>
      <c r="K120" s="188"/>
      <c r="L120" s="258"/>
      <c r="M120" s="258"/>
      <c r="N120" s="56"/>
      <c r="O120" s="28"/>
      <c r="P120" s="56"/>
      <c r="Q120" s="28"/>
      <c r="R120" s="132"/>
      <c r="S120" s="213"/>
      <c r="T120" s="294"/>
      <c r="U120" s="27" t="s">
        <v>34</v>
      </c>
      <c r="V120" s="186"/>
      <c r="W120" s="56"/>
      <c r="X120" s="187">
        <v>39.215518000000003</v>
      </c>
      <c r="Y120" s="187">
        <v>42.493046999999997</v>
      </c>
      <c r="Z120" s="187">
        <v>0.98981825999999995</v>
      </c>
      <c r="AA120" s="62">
        <v>0.99354534999999999</v>
      </c>
      <c r="AB120" s="62">
        <v>2.1161570000000001E-2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94"/>
      <c r="AM120" s="86">
        <f t="shared" si="14"/>
        <v>0.56645300000000276</v>
      </c>
      <c r="AN120" s="121">
        <f t="shared" si="15"/>
        <v>0.28167299999999784</v>
      </c>
      <c r="AO120" s="121">
        <f t="shared" si="16"/>
        <v>1.278999999999586E-4</v>
      </c>
      <c r="AP120" s="121">
        <f t="shared" si="17"/>
        <v>3.4509000000004786E-4</v>
      </c>
      <c r="AQ120" s="87">
        <f t="shared" si="18"/>
        <v>-1.291806999999999E-3</v>
      </c>
      <c r="AR120" s="37"/>
      <c r="AS120" s="233"/>
      <c r="AT120" s="37"/>
    </row>
    <row r="121" spans="2:46" ht="13.5" customHeight="1" x14ac:dyDescent="0.15">
      <c r="B121" s="294"/>
      <c r="C121" s="27" t="s">
        <v>36</v>
      </c>
      <c r="D121" s="186"/>
      <c r="E121" s="56"/>
      <c r="F121" s="187">
        <v>40.675637999999999</v>
      </c>
      <c r="G121" s="187">
        <v>44.918062999999997</v>
      </c>
      <c r="H121" s="187">
        <v>0.99371821000000005</v>
      </c>
      <c r="I121" s="62">
        <v>0.99647342000000005</v>
      </c>
      <c r="J121" s="62">
        <v>1.2679007000000001E-2</v>
      </c>
      <c r="K121" s="188"/>
      <c r="L121" s="258"/>
      <c r="M121" s="258"/>
      <c r="N121" s="56"/>
      <c r="O121" s="28"/>
      <c r="P121" s="56"/>
      <c r="Q121" s="28"/>
      <c r="R121" s="132"/>
      <c r="S121" s="213"/>
      <c r="T121" s="294"/>
      <c r="U121" s="27" t="s">
        <v>36</v>
      </c>
      <c r="V121" s="186"/>
      <c r="W121" s="56"/>
      <c r="X121" s="187">
        <v>43.393805</v>
      </c>
      <c r="Y121" s="187">
        <v>46.467619999999997</v>
      </c>
      <c r="Z121" s="187">
        <v>0.99396397000000003</v>
      </c>
      <c r="AA121" s="62">
        <v>0.99690378000000002</v>
      </c>
      <c r="AB121" s="62">
        <v>9.2159089999999996E-3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94"/>
      <c r="AM121" s="86">
        <f t="shared" si="14"/>
        <v>2.7181670000000011</v>
      </c>
      <c r="AN121" s="121">
        <f t="shared" si="15"/>
        <v>1.5495570000000001</v>
      </c>
      <c r="AO121" s="121">
        <f t="shared" si="16"/>
        <v>2.4575999999998377E-4</v>
      </c>
      <c r="AP121" s="121">
        <f t="shared" si="17"/>
        <v>4.3035999999996299E-4</v>
      </c>
      <c r="AQ121" s="87">
        <f t="shared" si="18"/>
        <v>-3.4630980000000013E-3</v>
      </c>
      <c r="AR121" s="37"/>
      <c r="AS121" s="233"/>
      <c r="AT121" s="37"/>
    </row>
    <row r="122" spans="2:46" ht="13.5" customHeight="1" thickBot="1" x14ac:dyDescent="0.2">
      <c r="B122" s="295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95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95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93" t="s">
        <v>88</v>
      </c>
      <c r="C123" s="25" t="s">
        <v>32</v>
      </c>
      <c r="D123" s="39"/>
      <c r="E123" s="55"/>
      <c r="F123" s="96">
        <v>32.182076000000002</v>
      </c>
      <c r="G123" s="96">
        <v>35.667127999999998</v>
      </c>
      <c r="H123" s="96">
        <v>0.96938047000000005</v>
      </c>
      <c r="I123" s="60">
        <v>0.97608576999999996</v>
      </c>
      <c r="J123" s="60">
        <v>6.5088889999999996E-2</v>
      </c>
      <c r="K123" s="61"/>
      <c r="L123" s="257"/>
      <c r="M123" s="257"/>
      <c r="N123" s="55"/>
      <c r="O123" s="26"/>
      <c r="P123" s="55"/>
      <c r="Q123" s="26"/>
      <c r="R123" s="131"/>
      <c r="S123" s="213"/>
      <c r="T123" s="293" t="s">
        <v>88</v>
      </c>
      <c r="U123" s="25" t="s">
        <v>32</v>
      </c>
      <c r="V123" s="39"/>
      <c r="W123" s="55"/>
      <c r="X123" s="96">
        <v>32.296669000000001</v>
      </c>
      <c r="Y123" s="96">
        <v>36.243318000000002</v>
      </c>
      <c r="Z123" s="96">
        <v>0.96956993999999996</v>
      </c>
      <c r="AA123" s="60">
        <v>0.97718870999999996</v>
      </c>
      <c r="AB123" s="60">
        <v>6.2525875999999994E-2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93" t="s">
        <v>88</v>
      </c>
      <c r="AM123" s="119">
        <f t="shared" si="14"/>
        <v>0.11459299999999928</v>
      </c>
      <c r="AN123" s="95">
        <f t="shared" si="15"/>
        <v>0.57619000000000398</v>
      </c>
      <c r="AO123" s="95">
        <f t="shared" si="16"/>
        <v>1.8946999999991387E-4</v>
      </c>
      <c r="AP123" s="95">
        <f t="shared" si="17"/>
        <v>1.1029399999999967E-3</v>
      </c>
      <c r="AQ123" s="120">
        <f t="shared" si="18"/>
        <v>-2.5630140000000023E-3</v>
      </c>
      <c r="AR123" s="37"/>
      <c r="AS123" s="233"/>
      <c r="AT123" s="37"/>
    </row>
    <row r="124" spans="2:46" ht="13.5" customHeight="1" x14ac:dyDescent="0.15">
      <c r="B124" s="294"/>
      <c r="C124" s="27" t="s">
        <v>33</v>
      </c>
      <c r="D124" s="186"/>
      <c r="E124" s="56"/>
      <c r="F124" s="187">
        <v>34.965173</v>
      </c>
      <c r="G124" s="187">
        <v>38.475969999999997</v>
      </c>
      <c r="H124" s="187">
        <v>0.97978500999999996</v>
      </c>
      <c r="I124" s="62">
        <v>0.98519643999999995</v>
      </c>
      <c r="J124" s="62">
        <v>4.3965230000000001E-2</v>
      </c>
      <c r="K124" s="188"/>
      <c r="L124" s="258"/>
      <c r="M124" s="258"/>
      <c r="N124" s="56"/>
      <c r="O124" s="28"/>
      <c r="P124" s="56"/>
      <c r="Q124" s="28"/>
      <c r="R124" s="132"/>
      <c r="S124" s="213"/>
      <c r="T124" s="294"/>
      <c r="U124" s="27" t="s">
        <v>33</v>
      </c>
      <c r="V124" s="186"/>
      <c r="W124" s="56"/>
      <c r="X124" s="187">
        <v>35.792200000000001</v>
      </c>
      <c r="Y124" s="187">
        <v>39.173876</v>
      </c>
      <c r="Z124" s="187">
        <v>0.97992749999999995</v>
      </c>
      <c r="AA124" s="62">
        <v>0.98607389000000001</v>
      </c>
      <c r="AB124" s="62">
        <v>4.2054385E-2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94"/>
      <c r="AM124" s="86">
        <f t="shared" si="14"/>
        <v>0.82702700000000107</v>
      </c>
      <c r="AN124" s="121">
        <f t="shared" si="15"/>
        <v>0.69790600000000325</v>
      </c>
      <c r="AO124" s="121">
        <f t="shared" si="16"/>
        <v>1.4248999999999512E-4</v>
      </c>
      <c r="AP124" s="121">
        <f t="shared" si="17"/>
        <v>8.7745000000005735E-4</v>
      </c>
      <c r="AQ124" s="87">
        <f t="shared" si="18"/>
        <v>-1.9108450000000013E-3</v>
      </c>
      <c r="AR124" s="37"/>
      <c r="AS124" s="233"/>
      <c r="AT124" s="37"/>
    </row>
    <row r="125" spans="2:46" ht="13.5" customHeight="1" x14ac:dyDescent="0.15">
      <c r="B125" s="294"/>
      <c r="C125" s="27" t="s">
        <v>34</v>
      </c>
      <c r="D125" s="186"/>
      <c r="E125" s="56"/>
      <c r="F125" s="187">
        <v>37.947814000000001</v>
      </c>
      <c r="G125" s="187">
        <v>41.750974999999997</v>
      </c>
      <c r="H125" s="187">
        <v>0.98945424000000004</v>
      </c>
      <c r="I125" s="62">
        <v>0.99288272</v>
      </c>
      <c r="J125" s="62">
        <v>2.3765575000000001E-2</v>
      </c>
      <c r="K125" s="188"/>
      <c r="L125" s="258"/>
      <c r="M125" s="258"/>
      <c r="N125" s="56"/>
      <c r="O125" s="28"/>
      <c r="P125" s="56"/>
      <c r="Q125" s="28"/>
      <c r="R125" s="132"/>
      <c r="S125" s="213"/>
      <c r="T125" s="294"/>
      <c r="U125" s="27" t="s">
        <v>34</v>
      </c>
      <c r="V125" s="186"/>
      <c r="W125" s="56"/>
      <c r="X125" s="187">
        <v>39.478445999999998</v>
      </c>
      <c r="Y125" s="187">
        <v>42.593525999999997</v>
      </c>
      <c r="Z125" s="187">
        <v>0.98957611000000001</v>
      </c>
      <c r="AA125" s="62">
        <v>0.99316422000000004</v>
      </c>
      <c r="AB125" s="62">
        <v>2.1554666E-2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94"/>
      <c r="AM125" s="86">
        <f t="shared" si="14"/>
        <v>1.5306319999999971</v>
      </c>
      <c r="AN125" s="121">
        <f t="shared" si="15"/>
        <v>0.84255100000000027</v>
      </c>
      <c r="AO125" s="121">
        <f t="shared" si="16"/>
        <v>1.2186999999996839E-4</v>
      </c>
      <c r="AP125" s="121">
        <f t="shared" si="17"/>
        <v>2.815000000000456E-4</v>
      </c>
      <c r="AQ125" s="87">
        <f t="shared" si="18"/>
        <v>-2.2109090000000005E-3</v>
      </c>
      <c r="AR125" s="37"/>
      <c r="AS125" s="233"/>
      <c r="AT125" s="37"/>
    </row>
    <row r="126" spans="2:46" ht="13.5" customHeight="1" x14ac:dyDescent="0.15">
      <c r="B126" s="294"/>
      <c r="C126" s="27" t="s">
        <v>36</v>
      </c>
      <c r="D126" s="186"/>
      <c r="E126" s="56"/>
      <c r="F126" s="187">
        <v>40.784385</v>
      </c>
      <c r="G126" s="187">
        <v>44.927523000000001</v>
      </c>
      <c r="H126" s="187">
        <v>0.99366748999999999</v>
      </c>
      <c r="I126" s="62">
        <v>0.99629924000000003</v>
      </c>
      <c r="J126" s="62">
        <v>1.2280842E-2</v>
      </c>
      <c r="K126" s="188"/>
      <c r="L126" s="258"/>
      <c r="M126" s="258"/>
      <c r="N126" s="56"/>
      <c r="O126" s="28"/>
      <c r="P126" s="56"/>
      <c r="Q126" s="28"/>
      <c r="R126" s="132"/>
      <c r="S126" s="213"/>
      <c r="T126" s="294"/>
      <c r="U126" s="27" t="s">
        <v>36</v>
      </c>
      <c r="V126" s="186"/>
      <c r="W126" s="56"/>
      <c r="X126" s="187">
        <v>43.610841000000001</v>
      </c>
      <c r="Y126" s="187">
        <v>46.627006999999999</v>
      </c>
      <c r="Z126" s="187">
        <v>0.99388734000000001</v>
      </c>
      <c r="AA126" s="62">
        <v>0.99684094000000001</v>
      </c>
      <c r="AB126" s="62">
        <v>9.4419345000000005E-3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94"/>
      <c r="AM126" s="86">
        <f t="shared" si="14"/>
        <v>2.8264560000000003</v>
      </c>
      <c r="AN126" s="121">
        <f t="shared" si="15"/>
        <v>1.6994839999999982</v>
      </c>
      <c r="AO126" s="121">
        <f t="shared" si="16"/>
        <v>2.1985000000002142E-4</v>
      </c>
      <c r="AP126" s="121">
        <f t="shared" si="17"/>
        <v>5.4169999999997831E-4</v>
      </c>
      <c r="AQ126" s="87">
        <f t="shared" si="18"/>
        <v>-2.8389074999999996E-3</v>
      </c>
      <c r="AR126" s="37"/>
      <c r="AS126" s="233"/>
      <c r="AT126" s="37"/>
    </row>
    <row r="127" spans="2:46" ht="13.5" customHeight="1" thickBot="1" x14ac:dyDescent="0.2">
      <c r="B127" s="295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95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95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93" t="s">
        <v>89</v>
      </c>
      <c r="C128" s="25" t="s">
        <v>32</v>
      </c>
      <c r="D128" s="39"/>
      <c r="E128" s="55"/>
      <c r="F128" s="96">
        <v>32.192726</v>
      </c>
      <c r="G128" s="96">
        <v>35.534934</v>
      </c>
      <c r="H128" s="96">
        <v>0.96836166999999995</v>
      </c>
      <c r="I128" s="60">
        <v>0.97699378000000003</v>
      </c>
      <c r="J128" s="60">
        <v>6.6679970000000005E-2</v>
      </c>
      <c r="K128" s="61"/>
      <c r="L128" s="257"/>
      <c r="M128" s="257"/>
      <c r="N128" s="55"/>
      <c r="O128" s="26"/>
      <c r="P128" s="55"/>
      <c r="Q128" s="26"/>
      <c r="R128" s="131"/>
      <c r="S128" s="213"/>
      <c r="T128" s="293" t="s">
        <v>89</v>
      </c>
      <c r="U128" s="25" t="s">
        <v>32</v>
      </c>
      <c r="V128" s="39"/>
      <c r="W128" s="55"/>
      <c r="X128" s="96">
        <v>32.609118000000002</v>
      </c>
      <c r="Y128" s="96">
        <v>36.085501999999998</v>
      </c>
      <c r="Z128" s="96">
        <v>0.96850449999999999</v>
      </c>
      <c r="AA128" s="60">
        <v>0.97759573</v>
      </c>
      <c r="AB128" s="60">
        <v>6.3053010000000007E-2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93" t="s">
        <v>89</v>
      </c>
      <c r="AM128" s="119">
        <f t="shared" si="14"/>
        <v>0.41639200000000187</v>
      </c>
      <c r="AN128" s="95">
        <f t="shared" si="15"/>
        <v>0.55056799999999839</v>
      </c>
      <c r="AO128" s="95">
        <f t="shared" si="16"/>
        <v>1.428300000000382E-4</v>
      </c>
      <c r="AP128" s="95">
        <f t="shared" si="17"/>
        <v>6.0194999999996224E-4</v>
      </c>
      <c r="AQ128" s="120">
        <f t="shared" si="18"/>
        <v>-3.6269599999999985E-3</v>
      </c>
      <c r="AR128" s="37"/>
      <c r="AS128" s="233"/>
      <c r="AT128" s="37"/>
    </row>
    <row r="129" spans="2:46" ht="13.5" customHeight="1" x14ac:dyDescent="0.15">
      <c r="B129" s="294"/>
      <c r="C129" s="27" t="s">
        <v>33</v>
      </c>
      <c r="D129" s="186"/>
      <c r="E129" s="56"/>
      <c r="F129" s="187">
        <v>34.469907999999997</v>
      </c>
      <c r="G129" s="187">
        <v>38.099578999999999</v>
      </c>
      <c r="H129" s="187">
        <v>0.97912147999999999</v>
      </c>
      <c r="I129" s="62">
        <v>0.98519776999999997</v>
      </c>
      <c r="J129" s="62">
        <v>4.5571025000000001E-2</v>
      </c>
      <c r="K129" s="188"/>
      <c r="L129" s="258"/>
      <c r="M129" s="258"/>
      <c r="N129" s="56"/>
      <c r="O129" s="28"/>
      <c r="P129" s="56"/>
      <c r="Q129" s="28"/>
      <c r="R129" s="132"/>
      <c r="S129" s="213"/>
      <c r="T129" s="294"/>
      <c r="U129" s="27" t="s">
        <v>33</v>
      </c>
      <c r="V129" s="186"/>
      <c r="W129" s="56"/>
      <c r="X129" s="187">
        <v>35.258003000000002</v>
      </c>
      <c r="Y129" s="187">
        <v>38.719436000000002</v>
      </c>
      <c r="Z129" s="187">
        <v>0.97925969000000002</v>
      </c>
      <c r="AA129" s="62">
        <v>0.98571143999999999</v>
      </c>
      <c r="AB129" s="62">
        <v>4.3462550000000003E-2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94"/>
      <c r="AM129" s="86">
        <f t="shared" si="14"/>
        <v>0.78809500000000554</v>
      </c>
      <c r="AN129" s="121">
        <f t="shared" si="15"/>
        <v>0.61985700000000321</v>
      </c>
      <c r="AO129" s="121">
        <f t="shared" si="16"/>
        <v>1.3821000000002748E-4</v>
      </c>
      <c r="AP129" s="121">
        <f t="shared" si="17"/>
        <v>5.1367000000002161E-4</v>
      </c>
      <c r="AQ129" s="87">
        <f t="shared" si="18"/>
        <v>-2.1084749999999985E-3</v>
      </c>
      <c r="AR129" s="37"/>
      <c r="AS129" s="233"/>
      <c r="AT129" s="37"/>
    </row>
    <row r="130" spans="2:46" ht="13.5" customHeight="1" x14ac:dyDescent="0.15">
      <c r="B130" s="294"/>
      <c r="C130" s="27" t="s">
        <v>34</v>
      </c>
      <c r="D130" s="186"/>
      <c r="E130" s="56"/>
      <c r="F130" s="187">
        <v>37.124014000000003</v>
      </c>
      <c r="G130" s="187">
        <v>41.258375999999998</v>
      </c>
      <c r="H130" s="187">
        <v>0.98923636000000004</v>
      </c>
      <c r="I130" s="62">
        <v>0.99284753999999997</v>
      </c>
      <c r="J130" s="62">
        <v>2.5154251999999998E-2</v>
      </c>
      <c r="K130" s="188"/>
      <c r="L130" s="258"/>
      <c r="M130" s="258"/>
      <c r="N130" s="56"/>
      <c r="O130" s="28"/>
      <c r="P130" s="56"/>
      <c r="Q130" s="28"/>
      <c r="R130" s="132"/>
      <c r="S130" s="213"/>
      <c r="T130" s="294"/>
      <c r="U130" s="27" t="s">
        <v>34</v>
      </c>
      <c r="V130" s="186"/>
      <c r="W130" s="56"/>
      <c r="X130" s="187">
        <v>38.726160999999998</v>
      </c>
      <c r="Y130" s="187">
        <v>42.251815000000001</v>
      </c>
      <c r="Z130" s="187">
        <v>0.98932028000000005</v>
      </c>
      <c r="AA130" s="62">
        <v>0.99301450999999996</v>
      </c>
      <c r="AB130" s="62">
        <v>2.2298846000000001E-2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94"/>
      <c r="AM130" s="86">
        <f t="shared" si="14"/>
        <v>1.6021469999999951</v>
      </c>
      <c r="AN130" s="121">
        <f t="shared" si="15"/>
        <v>0.99343900000000218</v>
      </c>
      <c r="AO130" s="121">
        <f t="shared" si="16"/>
        <v>8.3920000000015094E-5</v>
      </c>
      <c r="AP130" s="121">
        <f t="shared" si="17"/>
        <v>1.6696999999998852E-4</v>
      </c>
      <c r="AQ130" s="87">
        <f t="shared" si="18"/>
        <v>-2.8554059999999978E-3</v>
      </c>
      <c r="AR130" s="37"/>
      <c r="AS130" s="233"/>
      <c r="AT130" s="37"/>
    </row>
    <row r="131" spans="2:46" ht="13.5" customHeight="1" x14ac:dyDescent="0.15">
      <c r="B131" s="294"/>
      <c r="C131" s="27" t="s">
        <v>36</v>
      </c>
      <c r="D131" s="186"/>
      <c r="E131" s="56"/>
      <c r="F131" s="187">
        <v>41.019641999999997</v>
      </c>
      <c r="G131" s="187">
        <v>45.180233000000001</v>
      </c>
      <c r="H131" s="187">
        <v>0.99362214999999998</v>
      </c>
      <c r="I131" s="62">
        <v>0.99639253999999999</v>
      </c>
      <c r="J131" s="62">
        <v>1.1525288999999999E-2</v>
      </c>
      <c r="K131" s="188"/>
      <c r="L131" s="258"/>
      <c r="M131" s="258"/>
      <c r="N131" s="56"/>
      <c r="O131" s="28"/>
      <c r="P131" s="56"/>
      <c r="Q131" s="28"/>
      <c r="R131" s="132"/>
      <c r="S131" s="213"/>
      <c r="T131" s="294"/>
      <c r="U131" s="27" t="s">
        <v>36</v>
      </c>
      <c r="V131" s="186"/>
      <c r="W131" s="56"/>
      <c r="X131" s="187">
        <v>43.333103999999999</v>
      </c>
      <c r="Y131" s="187">
        <v>46.553249999999998</v>
      </c>
      <c r="Z131" s="187">
        <v>0.99380986999999998</v>
      </c>
      <c r="AA131" s="62">
        <v>0.99678677000000004</v>
      </c>
      <c r="AB131" s="62">
        <v>9.5522179999999995E-3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94"/>
      <c r="AM131" s="86">
        <f t="shared" si="14"/>
        <v>2.3134620000000012</v>
      </c>
      <c r="AN131" s="121">
        <f t="shared" si="15"/>
        <v>1.3730169999999973</v>
      </c>
      <c r="AO131" s="121">
        <f t="shared" si="16"/>
        <v>1.8772000000000233E-4</v>
      </c>
      <c r="AP131" s="121">
        <f t="shared" si="17"/>
        <v>3.9423000000005093E-4</v>
      </c>
      <c r="AQ131" s="87">
        <f t="shared" si="18"/>
        <v>-1.9730709999999999E-3</v>
      </c>
      <c r="AR131" s="37"/>
      <c r="AS131" s="233"/>
      <c r="AT131" s="37"/>
    </row>
    <row r="132" spans="2:46" ht="13.5" customHeight="1" thickBot="1" x14ac:dyDescent="0.2">
      <c r="B132" s="295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95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95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93" t="s">
        <v>90</v>
      </c>
      <c r="C133" s="25" t="s">
        <v>32</v>
      </c>
      <c r="D133" s="39"/>
      <c r="E133" s="55"/>
      <c r="F133" s="96">
        <v>32.840758000000001</v>
      </c>
      <c r="G133" s="96">
        <v>36.058444999999999</v>
      </c>
      <c r="H133" s="96">
        <v>0.96916625999999995</v>
      </c>
      <c r="I133" s="60">
        <v>0.97852691000000003</v>
      </c>
      <c r="J133" s="60">
        <v>6.3644454000000003E-2</v>
      </c>
      <c r="K133" s="61"/>
      <c r="L133" s="257"/>
      <c r="M133" s="257"/>
      <c r="N133" s="55"/>
      <c r="O133" s="26"/>
      <c r="P133" s="55"/>
      <c r="Q133" s="26"/>
      <c r="R133" s="131"/>
      <c r="S133" s="213"/>
      <c r="T133" s="293" t="s">
        <v>90</v>
      </c>
      <c r="U133" s="25" t="s">
        <v>32</v>
      </c>
      <c r="V133" s="39"/>
      <c r="W133" s="55"/>
      <c r="X133" s="96">
        <v>32.730441999999996</v>
      </c>
      <c r="Y133" s="96">
        <v>36.408819999999999</v>
      </c>
      <c r="Z133" s="96">
        <v>0.96936036000000003</v>
      </c>
      <c r="AA133" s="60">
        <v>0.97863462000000001</v>
      </c>
      <c r="AB133" s="60">
        <v>6.1828363999999997E-2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93" t="s">
        <v>90</v>
      </c>
      <c r="AM133" s="119">
        <f t="shared" si="14"/>
        <v>-0.11031600000000452</v>
      </c>
      <c r="AN133" s="95">
        <f t="shared" si="15"/>
        <v>0.35037499999999966</v>
      </c>
      <c r="AO133" s="95">
        <f t="shared" si="16"/>
        <v>1.9410000000008587E-4</v>
      </c>
      <c r="AP133" s="95">
        <f t="shared" si="17"/>
        <v>1.077099999999831E-4</v>
      </c>
      <c r="AQ133" s="120">
        <f t="shared" si="18"/>
        <v>-1.8160900000000063E-3</v>
      </c>
      <c r="AR133" s="37"/>
      <c r="AS133" s="233"/>
      <c r="AT133" s="37"/>
    </row>
    <row r="134" spans="2:46" ht="13.5" customHeight="1" x14ac:dyDescent="0.15">
      <c r="B134" s="294"/>
      <c r="C134" s="27" t="s">
        <v>33</v>
      </c>
      <c r="D134" s="186"/>
      <c r="E134" s="56"/>
      <c r="F134" s="187">
        <v>35.448411999999998</v>
      </c>
      <c r="G134" s="187">
        <v>38.752876000000001</v>
      </c>
      <c r="H134" s="187">
        <v>0.97972729000000003</v>
      </c>
      <c r="I134" s="62">
        <v>0.98616700999999996</v>
      </c>
      <c r="J134" s="62">
        <v>4.4279949999999998E-2</v>
      </c>
      <c r="K134" s="188"/>
      <c r="L134" s="258"/>
      <c r="M134" s="258"/>
      <c r="N134" s="56"/>
      <c r="O134" s="28"/>
      <c r="P134" s="56"/>
      <c r="Q134" s="28"/>
      <c r="R134" s="132"/>
      <c r="S134" s="213"/>
      <c r="T134" s="294"/>
      <c r="U134" s="27" t="s">
        <v>33</v>
      </c>
      <c r="V134" s="186"/>
      <c r="W134" s="56"/>
      <c r="X134" s="187">
        <v>35.541961999999998</v>
      </c>
      <c r="Y134" s="187">
        <v>39.035635999999997</v>
      </c>
      <c r="Z134" s="187">
        <v>0.97978089000000002</v>
      </c>
      <c r="AA134" s="62">
        <v>0.98623815000000004</v>
      </c>
      <c r="AB134" s="62">
        <v>4.3788724000000001E-2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94"/>
      <c r="AM134" s="86">
        <f t="shared" si="14"/>
        <v>9.3550000000000466E-2</v>
      </c>
      <c r="AN134" s="121">
        <f t="shared" si="15"/>
        <v>0.28275999999999613</v>
      </c>
      <c r="AO134" s="121">
        <f t="shared" si="16"/>
        <v>5.3599999999986991E-5</v>
      </c>
      <c r="AP134" s="121">
        <f t="shared" si="17"/>
        <v>7.1140000000080583E-5</v>
      </c>
      <c r="AQ134" s="87">
        <f t="shared" si="18"/>
        <v>-4.9122599999999739E-4</v>
      </c>
      <c r="AR134" s="37"/>
      <c r="AS134" s="233"/>
      <c r="AT134" s="37"/>
    </row>
    <row r="135" spans="2:46" ht="13.5" customHeight="1" x14ac:dyDescent="0.15">
      <c r="B135" s="294"/>
      <c r="C135" s="27" t="s">
        <v>34</v>
      </c>
      <c r="D135" s="186"/>
      <c r="E135" s="56"/>
      <c r="F135" s="187">
        <v>38.446033999999997</v>
      </c>
      <c r="G135" s="187">
        <v>42.256746999999997</v>
      </c>
      <c r="H135" s="187">
        <v>0.98947231000000002</v>
      </c>
      <c r="I135" s="62">
        <v>0.99336674000000003</v>
      </c>
      <c r="J135" s="62">
        <v>2.4215637000000002E-2</v>
      </c>
      <c r="K135" s="188"/>
      <c r="L135" s="258"/>
      <c r="M135" s="258"/>
      <c r="N135" s="56"/>
      <c r="O135" s="28"/>
      <c r="P135" s="56"/>
      <c r="Q135" s="28"/>
      <c r="R135" s="132"/>
      <c r="S135" s="213"/>
      <c r="T135" s="294"/>
      <c r="U135" s="27" t="s">
        <v>34</v>
      </c>
      <c r="V135" s="186"/>
      <c r="W135" s="56"/>
      <c r="X135" s="187">
        <v>39.540863000000002</v>
      </c>
      <c r="Y135" s="187">
        <v>42.883366000000002</v>
      </c>
      <c r="Z135" s="187">
        <v>0.98955928999999998</v>
      </c>
      <c r="AA135" s="62">
        <v>0.99348778999999998</v>
      </c>
      <c r="AB135" s="62">
        <v>2.271948E-2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94"/>
      <c r="AM135" s="86">
        <f t="shared" si="14"/>
        <v>1.0948290000000043</v>
      </c>
      <c r="AN135" s="121">
        <f t="shared" si="15"/>
        <v>0.62661900000000514</v>
      </c>
      <c r="AO135" s="121">
        <f t="shared" si="16"/>
        <v>8.6979999999958757E-5</v>
      </c>
      <c r="AP135" s="121">
        <f t="shared" si="17"/>
        <v>1.2104999999995592E-4</v>
      </c>
      <c r="AQ135" s="87">
        <f t="shared" si="18"/>
        <v>-1.4961570000000014E-3</v>
      </c>
      <c r="AR135" s="37"/>
      <c r="AS135" s="233"/>
      <c r="AT135" s="37"/>
    </row>
    <row r="136" spans="2:46" ht="13.5" customHeight="1" x14ac:dyDescent="0.15">
      <c r="B136" s="294"/>
      <c r="C136" s="27" t="s">
        <v>36</v>
      </c>
      <c r="D136" s="186"/>
      <c r="E136" s="56"/>
      <c r="F136" s="187">
        <v>41.959001000000001</v>
      </c>
      <c r="G136" s="187">
        <v>45.814520999999999</v>
      </c>
      <c r="H136" s="187">
        <v>0.99363100000000004</v>
      </c>
      <c r="I136" s="62">
        <v>0.99655883000000001</v>
      </c>
      <c r="J136" s="62">
        <v>1.1375466000000001E-2</v>
      </c>
      <c r="K136" s="188"/>
      <c r="L136" s="258"/>
      <c r="M136" s="258"/>
      <c r="N136" s="56"/>
      <c r="O136" s="28"/>
      <c r="P136" s="56"/>
      <c r="Q136" s="28"/>
      <c r="R136" s="132"/>
      <c r="S136" s="213"/>
      <c r="T136" s="294"/>
      <c r="U136" s="27" t="s">
        <v>36</v>
      </c>
      <c r="V136" s="186"/>
      <c r="W136" s="56"/>
      <c r="X136" s="187">
        <v>43.633687999999999</v>
      </c>
      <c r="Y136" s="187">
        <v>46.735697999999999</v>
      </c>
      <c r="Z136" s="187">
        <v>0.99381390000000003</v>
      </c>
      <c r="AA136" s="62">
        <v>0.99686529999999995</v>
      </c>
      <c r="AB136" s="62">
        <v>1.0080256500000001E-2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94"/>
      <c r="AM136" s="86">
        <f t="shared" si="14"/>
        <v>1.6746869999999987</v>
      </c>
      <c r="AN136" s="121">
        <f t="shared" si="15"/>
        <v>0.92117700000000013</v>
      </c>
      <c r="AO136" s="121">
        <f t="shared" si="16"/>
        <v>1.8289999999998585E-4</v>
      </c>
      <c r="AP136" s="121">
        <f t="shared" si="17"/>
        <v>3.0646999999994762E-4</v>
      </c>
      <c r="AQ136" s="87">
        <f t="shared" si="18"/>
        <v>-1.2952095E-3</v>
      </c>
      <c r="AR136" s="37"/>
      <c r="AS136" s="233"/>
      <c r="AT136" s="37"/>
    </row>
    <row r="137" spans="2:46" ht="13.5" customHeight="1" thickBot="1" x14ac:dyDescent="0.2">
      <c r="B137" s="295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95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95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93" t="s">
        <v>91</v>
      </c>
      <c r="C138" s="25" t="s">
        <v>32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3"/>
      <c r="T138" s="293" t="s">
        <v>91</v>
      </c>
      <c r="U138" s="25" t="s">
        <v>32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93" t="s">
        <v>91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94"/>
      <c r="C139" s="27" t="s">
        <v>33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3"/>
      <c r="T139" s="294"/>
      <c r="U139" s="27" t="s">
        <v>33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94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94"/>
      <c r="C140" s="27" t="s">
        <v>34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3"/>
      <c r="T140" s="294"/>
      <c r="U140" s="27" t="s">
        <v>34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94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94"/>
      <c r="C141" s="27" t="s">
        <v>36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3"/>
      <c r="T141" s="294"/>
      <c r="U141" s="27" t="s">
        <v>36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94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95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95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95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93" t="s">
        <v>92</v>
      </c>
      <c r="C143" s="25" t="s">
        <v>32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3"/>
      <c r="T143" s="293" t="s">
        <v>92</v>
      </c>
      <c r="U143" s="25" t="s">
        <v>32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93" t="s">
        <v>92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94"/>
      <c r="C144" s="27" t="s">
        <v>33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3"/>
      <c r="T144" s="294"/>
      <c r="U144" s="27" t="s">
        <v>33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94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94"/>
      <c r="C145" s="27" t="s">
        <v>34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3"/>
      <c r="T145" s="294"/>
      <c r="U145" s="27" t="s">
        <v>34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94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94"/>
      <c r="C146" s="27" t="s">
        <v>36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3"/>
      <c r="T146" s="294"/>
      <c r="U146" s="27" t="s">
        <v>36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94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95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95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95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93" t="s">
        <v>93</v>
      </c>
      <c r="C148" s="25" t="s">
        <v>32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3"/>
      <c r="T148" s="293" t="s">
        <v>93</v>
      </c>
      <c r="U148" s="25" t="s">
        <v>32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93" t="s">
        <v>93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94"/>
      <c r="C149" s="27" t="s">
        <v>33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3"/>
      <c r="T149" s="294"/>
      <c r="U149" s="27" t="s">
        <v>33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94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94"/>
      <c r="C150" s="27" t="s">
        <v>34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3"/>
      <c r="T150" s="294"/>
      <c r="U150" s="27" t="s">
        <v>34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94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94"/>
      <c r="C151" s="27" t="s">
        <v>36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3"/>
      <c r="T151" s="294"/>
      <c r="U151" s="27" t="s">
        <v>36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94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95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95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95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93" t="s">
        <v>94</v>
      </c>
      <c r="C153" s="25" t="s">
        <v>32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3"/>
      <c r="T153" s="293" t="s">
        <v>94</v>
      </c>
      <c r="U153" s="25" t="s">
        <v>32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93" t="s">
        <v>94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94"/>
      <c r="C154" s="27" t="s">
        <v>33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3"/>
      <c r="T154" s="294"/>
      <c r="U154" s="27" t="s">
        <v>33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94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94"/>
      <c r="C155" s="27" t="s">
        <v>34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3"/>
      <c r="T155" s="294"/>
      <c r="U155" s="27" t="s">
        <v>34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94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94"/>
      <c r="C156" s="27" t="s">
        <v>36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3"/>
      <c r="T156" s="294"/>
      <c r="U156" s="27" t="s">
        <v>36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94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95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95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95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93" t="s">
        <v>95</v>
      </c>
      <c r="C158" s="25" t="s">
        <v>32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3"/>
      <c r="T158" s="293" t="s">
        <v>95</v>
      </c>
      <c r="U158" s="25" t="s">
        <v>32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93" t="s">
        <v>95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94"/>
      <c r="C159" s="27" t="s">
        <v>33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3"/>
      <c r="T159" s="294"/>
      <c r="U159" s="27" t="s">
        <v>33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94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94"/>
      <c r="C160" s="27" t="s">
        <v>34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3"/>
      <c r="T160" s="294"/>
      <c r="U160" s="27" t="s">
        <v>34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94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94"/>
      <c r="C161" s="27" t="s">
        <v>36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3"/>
      <c r="T161" s="294"/>
      <c r="U161" s="27" t="s">
        <v>36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94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95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95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95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93" t="s">
        <v>96</v>
      </c>
      <c r="C163" s="25" t="s">
        <v>32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3"/>
      <c r="T163" s="293" t="s">
        <v>96</v>
      </c>
      <c r="U163" s="25" t="s">
        <v>32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93" t="s">
        <v>96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94"/>
      <c r="C164" s="27" t="s">
        <v>33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3"/>
      <c r="T164" s="294"/>
      <c r="U164" s="27" t="s">
        <v>33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94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94"/>
      <c r="C165" s="27" t="s">
        <v>34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3"/>
      <c r="T165" s="294"/>
      <c r="U165" s="27" t="s">
        <v>34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94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94"/>
      <c r="C166" s="27" t="s">
        <v>36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3"/>
      <c r="T166" s="294"/>
      <c r="U166" s="27" t="s">
        <v>36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94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95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95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95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93" t="s">
        <v>97</v>
      </c>
      <c r="C168" s="25" t="s">
        <v>32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3"/>
      <c r="T168" s="293" t="s">
        <v>97</v>
      </c>
      <c r="U168" s="25" t="s">
        <v>32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93" t="s">
        <v>97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94"/>
      <c r="C169" s="27" t="s">
        <v>33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3"/>
      <c r="T169" s="294"/>
      <c r="U169" s="27" t="s">
        <v>33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94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94"/>
      <c r="C170" s="27" t="s">
        <v>34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3"/>
      <c r="T170" s="294"/>
      <c r="U170" s="27" t="s">
        <v>34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94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94"/>
      <c r="C171" s="27" t="s">
        <v>36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3"/>
      <c r="T171" s="294"/>
      <c r="U171" s="27" t="s">
        <v>36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94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95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95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95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93" t="s">
        <v>98</v>
      </c>
      <c r="C173" s="25" t="s">
        <v>32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3"/>
      <c r="T173" s="293" t="s">
        <v>98</v>
      </c>
      <c r="U173" s="25" t="s">
        <v>32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93" t="s">
        <v>98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94"/>
      <c r="C174" s="27" t="s">
        <v>33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3"/>
      <c r="T174" s="294"/>
      <c r="U174" s="27" t="s">
        <v>33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94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94"/>
      <c r="C175" s="27" t="s">
        <v>34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3"/>
      <c r="T175" s="294"/>
      <c r="U175" s="27" t="s">
        <v>34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94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94"/>
      <c r="C176" s="27" t="s">
        <v>36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3"/>
      <c r="T176" s="294"/>
      <c r="U176" s="27" t="s">
        <v>36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94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95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95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95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93" t="s">
        <v>99</v>
      </c>
      <c r="C178" s="25" t="s">
        <v>32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3"/>
      <c r="T178" s="293" t="s">
        <v>99</v>
      </c>
      <c r="U178" s="25" t="s">
        <v>32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93" t="s">
        <v>99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94"/>
      <c r="C179" s="27" t="s">
        <v>33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3"/>
      <c r="T179" s="294"/>
      <c r="U179" s="27" t="s">
        <v>33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94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94"/>
      <c r="C180" s="27" t="s">
        <v>34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3"/>
      <c r="T180" s="294"/>
      <c r="U180" s="27" t="s">
        <v>34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94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94"/>
      <c r="C181" s="27" t="s">
        <v>36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3"/>
      <c r="T181" s="294"/>
      <c r="U181" s="27" t="s">
        <v>36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94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95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95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95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93" t="s">
        <v>100</v>
      </c>
      <c r="C183" s="25" t="s">
        <v>32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3"/>
      <c r="T183" s="293" t="s">
        <v>100</v>
      </c>
      <c r="U183" s="25" t="s">
        <v>32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93" t="s">
        <v>100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94"/>
      <c r="C184" s="27" t="s">
        <v>33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3"/>
      <c r="T184" s="294"/>
      <c r="U184" s="27" t="s">
        <v>33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94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94"/>
      <c r="C185" s="27" t="s">
        <v>34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3"/>
      <c r="T185" s="294"/>
      <c r="U185" s="27" t="s">
        <v>34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94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94"/>
      <c r="C186" s="27" t="s">
        <v>36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3"/>
      <c r="T186" s="294"/>
      <c r="U186" s="27" t="s">
        <v>36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94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95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95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95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93" t="s">
        <v>101</v>
      </c>
      <c r="C188" s="25" t="s">
        <v>32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3"/>
      <c r="T188" s="293" t="s">
        <v>101</v>
      </c>
      <c r="U188" s="25" t="s">
        <v>32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93" t="s">
        <v>101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94"/>
      <c r="C189" s="27" t="s">
        <v>33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3"/>
      <c r="T189" s="294"/>
      <c r="U189" s="27" t="s">
        <v>33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94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94"/>
      <c r="C190" s="27" t="s">
        <v>34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3"/>
      <c r="T190" s="294"/>
      <c r="U190" s="27" t="s">
        <v>34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94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94"/>
      <c r="C191" s="27" t="s">
        <v>36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3"/>
      <c r="T191" s="294"/>
      <c r="U191" s="27" t="s">
        <v>36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94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95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95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95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93" t="s">
        <v>102</v>
      </c>
      <c r="C193" s="25" t="s">
        <v>32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93" t="s">
        <v>102</v>
      </c>
      <c r="U193" s="25" t="s">
        <v>32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93" t="s">
        <v>102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94"/>
      <c r="C194" s="27" t="s">
        <v>33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94"/>
      <c r="U194" s="27" t="s">
        <v>33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94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94"/>
      <c r="C195" s="27" t="s">
        <v>34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94"/>
      <c r="U195" s="27" t="s">
        <v>34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94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94"/>
      <c r="C196" s="27" t="s">
        <v>36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94"/>
      <c r="U196" s="27" t="s">
        <v>36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94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95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95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95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93" t="s">
        <v>103</v>
      </c>
      <c r="C198" s="25" t="s">
        <v>32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93" t="s">
        <v>103</v>
      </c>
      <c r="U198" s="25" t="s">
        <v>32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93" t="s">
        <v>103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94"/>
      <c r="C199" s="27" t="s">
        <v>33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94"/>
      <c r="U199" s="27" t="s">
        <v>33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94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94"/>
      <c r="C200" s="27" t="s">
        <v>34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94"/>
      <c r="U200" s="27" t="s">
        <v>34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94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94"/>
      <c r="C201" s="27" t="s">
        <v>36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94"/>
      <c r="U201" s="27" t="s">
        <v>36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94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95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95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95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93" t="s">
        <v>104</v>
      </c>
      <c r="C203" s="25" t="s">
        <v>32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93" t="s">
        <v>104</v>
      </c>
      <c r="U203" s="25" t="s">
        <v>32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93" t="s">
        <v>104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94"/>
      <c r="C204" s="27" t="s">
        <v>33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94"/>
      <c r="U204" s="27" t="s">
        <v>33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94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94"/>
      <c r="C205" s="27" t="s">
        <v>34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94"/>
      <c r="U205" s="27" t="s">
        <v>34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94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94"/>
      <c r="C206" s="27" t="s">
        <v>36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94"/>
      <c r="U206" s="27" t="s">
        <v>36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94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95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95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95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93" t="s">
        <v>105</v>
      </c>
      <c r="C208" s="25" t="s">
        <v>32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93" t="s">
        <v>105</v>
      </c>
      <c r="U208" s="25" t="s">
        <v>32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93" t="s">
        <v>105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94"/>
      <c r="C209" s="27" t="s">
        <v>33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94"/>
      <c r="U209" s="27" t="s">
        <v>33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94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94"/>
      <c r="C210" s="27" t="s">
        <v>34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94"/>
      <c r="U210" s="27" t="s">
        <v>34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94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94"/>
      <c r="C211" s="27" t="s">
        <v>36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94"/>
      <c r="U211" s="27" t="s">
        <v>36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94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95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95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95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93" t="s">
        <v>106</v>
      </c>
      <c r="C213" s="25" t="s">
        <v>32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93" t="s">
        <v>106</v>
      </c>
      <c r="U213" s="25" t="s">
        <v>32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93" t="s">
        <v>106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94"/>
      <c r="C214" s="27" t="s">
        <v>33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94"/>
      <c r="U214" s="27" t="s">
        <v>33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94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94"/>
      <c r="C215" s="27" t="s">
        <v>34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94"/>
      <c r="U215" s="27" t="s">
        <v>34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94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94"/>
      <c r="C216" s="27" t="s">
        <v>36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94"/>
      <c r="U216" s="27" t="s">
        <v>36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94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95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95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95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93" t="s">
        <v>107</v>
      </c>
      <c r="C218" s="25" t="s">
        <v>32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93" t="s">
        <v>107</v>
      </c>
      <c r="U218" s="25" t="s">
        <v>32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93" t="s">
        <v>107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94"/>
      <c r="C219" s="27" t="s">
        <v>33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94"/>
      <c r="U219" s="27" t="s">
        <v>33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94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94"/>
      <c r="C220" s="27" t="s">
        <v>34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94"/>
      <c r="U220" s="27" t="s">
        <v>34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94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94"/>
      <c r="C221" s="27" t="s">
        <v>36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94"/>
      <c r="U221" s="27" t="s">
        <v>36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94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95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95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95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93" t="s">
        <v>108</v>
      </c>
      <c r="C223" s="25" t="s">
        <v>32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93" t="s">
        <v>108</v>
      </c>
      <c r="U223" s="25" t="s">
        <v>32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93" t="s">
        <v>108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94"/>
      <c r="C224" s="27" t="s">
        <v>33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94"/>
      <c r="U224" s="27" t="s">
        <v>33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94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94"/>
      <c r="C225" s="27" t="s">
        <v>34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94"/>
      <c r="U225" s="27" t="s">
        <v>34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94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94"/>
      <c r="C226" s="27" t="s">
        <v>36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94"/>
      <c r="U226" s="27" t="s">
        <v>36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94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95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95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95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93" t="s">
        <v>109</v>
      </c>
      <c r="C228" s="25" t="s">
        <v>32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93" t="s">
        <v>109</v>
      </c>
      <c r="U228" s="25" t="s">
        <v>32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93" t="s">
        <v>109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94"/>
      <c r="C229" s="27" t="s">
        <v>33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94"/>
      <c r="U229" s="27" t="s">
        <v>33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94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94"/>
      <c r="C230" s="27" t="s">
        <v>34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94"/>
      <c r="U230" s="27" t="s">
        <v>34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94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94"/>
      <c r="C231" s="27" t="s">
        <v>36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94"/>
      <c r="U231" s="27" t="s">
        <v>36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94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95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95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95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93" t="s">
        <v>110</v>
      </c>
      <c r="C233" s="25" t="s">
        <v>32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93" t="s">
        <v>110</v>
      </c>
      <c r="U233" s="25" t="s">
        <v>32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93" t="s">
        <v>110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94"/>
      <c r="C234" s="27" t="s">
        <v>33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94"/>
      <c r="U234" s="27" t="s">
        <v>33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94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94"/>
      <c r="C235" s="27" t="s">
        <v>34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94"/>
      <c r="U235" s="27" t="s">
        <v>34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94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94"/>
      <c r="C236" s="27" t="s">
        <v>36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94"/>
      <c r="U236" s="27" t="s">
        <v>36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94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95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95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95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93" t="s">
        <v>111</v>
      </c>
      <c r="C238" s="25" t="s">
        <v>32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93" t="s">
        <v>111</v>
      </c>
      <c r="U238" s="25" t="s">
        <v>32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93" t="s">
        <v>111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94"/>
      <c r="C239" s="27" t="s">
        <v>33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94"/>
      <c r="U239" s="27" t="s">
        <v>33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94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94"/>
      <c r="C240" s="27" t="s">
        <v>34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94"/>
      <c r="U240" s="27" t="s">
        <v>34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94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94"/>
      <c r="C241" s="27" t="s">
        <v>36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94"/>
      <c r="U241" s="27" t="s">
        <v>36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94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95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95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95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93" t="s">
        <v>112</v>
      </c>
      <c r="C243" s="25" t="s">
        <v>32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93" t="s">
        <v>112</v>
      </c>
      <c r="U243" s="25" t="s">
        <v>32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93" t="s">
        <v>112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94"/>
      <c r="C244" s="27" t="s">
        <v>33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94"/>
      <c r="U244" s="27" t="s">
        <v>33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94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94"/>
      <c r="C245" s="27" t="s">
        <v>34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94"/>
      <c r="U245" s="27" t="s">
        <v>34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94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94"/>
      <c r="C246" s="27" t="s">
        <v>36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94"/>
      <c r="U246" s="27" t="s">
        <v>36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94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95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95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95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93" t="s">
        <v>113</v>
      </c>
      <c r="C248" s="25" t="s">
        <v>32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93" t="s">
        <v>113</v>
      </c>
      <c r="U248" s="25" t="s">
        <v>32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93" t="s">
        <v>113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94"/>
      <c r="C249" s="27" t="s">
        <v>33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94"/>
      <c r="U249" s="27" t="s">
        <v>33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94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94"/>
      <c r="C250" s="27" t="s">
        <v>34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94"/>
      <c r="U250" s="27" t="s">
        <v>34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94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94"/>
      <c r="C251" s="27" t="s">
        <v>36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94"/>
      <c r="U251" s="27" t="s">
        <v>36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94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95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95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95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93" t="s">
        <v>114</v>
      </c>
      <c r="C253" s="25" t="s">
        <v>32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93" t="s">
        <v>114</v>
      </c>
      <c r="U253" s="25" t="s">
        <v>32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93" t="s">
        <v>114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94"/>
      <c r="C254" s="27" t="s">
        <v>33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94"/>
      <c r="U254" s="27" t="s">
        <v>33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94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94"/>
      <c r="C255" s="27" t="s">
        <v>34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94"/>
      <c r="U255" s="27" t="s">
        <v>34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94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94"/>
      <c r="C256" s="27" t="s">
        <v>36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94"/>
      <c r="U256" s="27" t="s">
        <v>36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94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95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95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95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93" t="s">
        <v>115</v>
      </c>
      <c r="C258" s="25" t="s">
        <v>32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93" t="s">
        <v>115</v>
      </c>
      <c r="U258" s="25" t="s">
        <v>32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93" t="s">
        <v>115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94"/>
      <c r="C259" s="27" t="s">
        <v>33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94"/>
      <c r="U259" s="27" t="s">
        <v>33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94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94"/>
      <c r="C260" s="27" t="s">
        <v>34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94"/>
      <c r="U260" s="27" t="s">
        <v>34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94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94"/>
      <c r="C261" s="27" t="s">
        <v>36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94"/>
      <c r="U261" s="27" t="s">
        <v>36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94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95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95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95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93" t="s">
        <v>116</v>
      </c>
      <c r="C263" s="25" t="s">
        <v>32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93" t="s">
        <v>116</v>
      </c>
      <c r="U263" s="25" t="s">
        <v>32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93" t="s">
        <v>116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94"/>
      <c r="C264" s="27" t="s">
        <v>33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94"/>
      <c r="U264" s="27" t="s">
        <v>33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94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94"/>
      <c r="C265" s="27" t="s">
        <v>34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94"/>
      <c r="U265" s="27" t="s">
        <v>34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94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94"/>
      <c r="C266" s="27" t="s">
        <v>36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94"/>
      <c r="U266" s="27" t="s">
        <v>36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94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95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95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95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93" t="s">
        <v>117</v>
      </c>
      <c r="C268" s="25" t="s">
        <v>32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93" t="s">
        <v>117</v>
      </c>
      <c r="U268" s="25" t="s">
        <v>32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93" t="s">
        <v>117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94"/>
      <c r="C269" s="27" t="s">
        <v>33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94"/>
      <c r="U269" s="27" t="s">
        <v>33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94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94"/>
      <c r="C270" s="27" t="s">
        <v>34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94"/>
      <c r="U270" s="27" t="s">
        <v>34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94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94"/>
      <c r="C271" s="27" t="s">
        <v>36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94"/>
      <c r="U271" s="27" t="s">
        <v>36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94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95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95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95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93" t="s">
        <v>118</v>
      </c>
      <c r="C273" s="25" t="s">
        <v>32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93" t="s">
        <v>118</v>
      </c>
      <c r="U273" s="25" t="s">
        <v>32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93" t="s">
        <v>118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94"/>
      <c r="C274" s="27" t="s">
        <v>33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94"/>
      <c r="U274" s="27" t="s">
        <v>33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94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94"/>
      <c r="C275" s="27" t="s">
        <v>34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94"/>
      <c r="U275" s="27" t="s">
        <v>34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94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94"/>
      <c r="C276" s="27" t="s">
        <v>36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94"/>
      <c r="U276" s="27" t="s">
        <v>36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94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95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95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95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93" t="s">
        <v>119</v>
      </c>
      <c r="C278" s="25" t="s">
        <v>32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93" t="s">
        <v>119</v>
      </c>
      <c r="U278" s="25" t="s">
        <v>32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93" t="s">
        <v>119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94"/>
      <c r="C279" s="27" t="s">
        <v>33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94"/>
      <c r="U279" s="27" t="s">
        <v>33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94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94"/>
      <c r="C280" s="27" t="s">
        <v>34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94"/>
      <c r="U280" s="27" t="s">
        <v>34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94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94"/>
      <c r="C281" s="27" t="s">
        <v>36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94"/>
      <c r="U281" s="27" t="s">
        <v>36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94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95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95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95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93" t="s">
        <v>120</v>
      </c>
      <c r="C283" s="25" t="s">
        <v>32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93" t="s">
        <v>120</v>
      </c>
      <c r="U283" s="25" t="s">
        <v>32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93" t="s">
        <v>120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94"/>
      <c r="C284" s="27" t="s">
        <v>33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94"/>
      <c r="U284" s="27" t="s">
        <v>33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94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94"/>
      <c r="C285" s="27" t="s">
        <v>34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94"/>
      <c r="U285" s="27" t="s">
        <v>34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94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94"/>
      <c r="C286" s="27" t="s">
        <v>36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94"/>
      <c r="U286" s="27" t="s">
        <v>36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94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95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95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95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93" t="s">
        <v>121</v>
      </c>
      <c r="C288" s="25" t="s">
        <v>32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93" t="s">
        <v>121</v>
      </c>
      <c r="U288" s="25" t="s">
        <v>32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93" t="s">
        <v>121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94"/>
      <c r="C289" s="27" t="s">
        <v>33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94"/>
      <c r="U289" s="27" t="s">
        <v>33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94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94"/>
      <c r="C290" s="27" t="s">
        <v>34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94"/>
      <c r="U290" s="27" t="s">
        <v>34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94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94"/>
      <c r="C291" s="27" t="s">
        <v>36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94"/>
      <c r="U291" s="27" t="s">
        <v>36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94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95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95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95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93" t="s">
        <v>122</v>
      </c>
      <c r="C293" s="25" t="s">
        <v>32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93" t="s">
        <v>122</v>
      </c>
      <c r="U293" s="25" t="s">
        <v>32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93" t="s">
        <v>122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94"/>
      <c r="C294" s="27" t="s">
        <v>33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94"/>
      <c r="U294" s="27" t="s">
        <v>33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94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94"/>
      <c r="C295" s="27" t="s">
        <v>34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94"/>
      <c r="U295" s="27" t="s">
        <v>34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94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94"/>
      <c r="C296" s="27" t="s">
        <v>36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94"/>
      <c r="U296" s="27" t="s">
        <v>36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94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95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95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95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93" t="s">
        <v>123</v>
      </c>
      <c r="C298" s="25" t="s">
        <v>32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93" t="s">
        <v>123</v>
      </c>
      <c r="U298" s="25" t="s">
        <v>32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93" t="s">
        <v>123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94"/>
      <c r="C299" s="27" t="s">
        <v>33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94"/>
      <c r="U299" s="27" t="s">
        <v>33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94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94"/>
      <c r="C300" s="27" t="s">
        <v>34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94"/>
      <c r="U300" s="27" t="s">
        <v>34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94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94"/>
      <c r="C301" s="27" t="s">
        <v>36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94"/>
      <c r="U301" s="27" t="s">
        <v>36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94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95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95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95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93" t="s">
        <v>124</v>
      </c>
      <c r="C303" s="25" t="s">
        <v>32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93" t="s">
        <v>124</v>
      </c>
      <c r="U303" s="25" t="s">
        <v>32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93" t="s">
        <v>124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94"/>
      <c r="C304" s="27" t="s">
        <v>33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94"/>
      <c r="U304" s="27" t="s">
        <v>33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94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94"/>
      <c r="C305" s="27" t="s">
        <v>34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94"/>
      <c r="U305" s="27" t="s">
        <v>34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94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94"/>
      <c r="C306" s="27" t="s">
        <v>36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94"/>
      <c r="U306" s="27" t="s">
        <v>36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94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95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95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95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93" t="s">
        <v>125</v>
      </c>
      <c r="C308" s="25" t="s">
        <v>32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93" t="s">
        <v>125</v>
      </c>
      <c r="U308" s="25" t="s">
        <v>32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93" t="s">
        <v>125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94"/>
      <c r="C309" s="27" t="s">
        <v>33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94"/>
      <c r="U309" s="27" t="s">
        <v>33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94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94"/>
      <c r="C310" s="27" t="s">
        <v>34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94"/>
      <c r="U310" s="27" t="s">
        <v>34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94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94"/>
      <c r="C311" s="27" t="s">
        <v>36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94"/>
      <c r="U311" s="27" t="s">
        <v>36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94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95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95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95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93" t="s">
        <v>126</v>
      </c>
      <c r="C313" s="25" t="s">
        <v>32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93" t="s">
        <v>126</v>
      </c>
      <c r="U313" s="25" t="s">
        <v>32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93" t="s">
        <v>126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94"/>
      <c r="C314" s="27" t="s">
        <v>33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94"/>
      <c r="U314" s="27" t="s">
        <v>33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94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94"/>
      <c r="C315" s="27" t="s">
        <v>34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94"/>
      <c r="U315" s="27" t="s">
        <v>34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94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94"/>
      <c r="C316" s="27" t="s">
        <v>36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94"/>
      <c r="U316" s="27" t="s">
        <v>36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94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95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95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95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93" t="s">
        <v>127</v>
      </c>
      <c r="C318" s="25" t="s">
        <v>32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93" t="s">
        <v>127</v>
      </c>
      <c r="U318" s="25" t="s">
        <v>32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93" t="s">
        <v>127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94"/>
      <c r="C319" s="27" t="s">
        <v>33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94"/>
      <c r="U319" s="27" t="s">
        <v>33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94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94"/>
      <c r="C320" s="27" t="s">
        <v>34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94"/>
      <c r="U320" s="27" t="s">
        <v>34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94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94"/>
      <c r="C321" s="27" t="s">
        <v>36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94"/>
      <c r="U321" s="27" t="s">
        <v>36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94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95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95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95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93" t="s">
        <v>128</v>
      </c>
      <c r="C323" s="25" t="s">
        <v>32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93" t="s">
        <v>128</v>
      </c>
      <c r="U323" s="25" t="s">
        <v>32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93" t="s">
        <v>128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94"/>
      <c r="C324" s="27" t="s">
        <v>33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94"/>
      <c r="U324" s="27" t="s">
        <v>33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94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94"/>
      <c r="C325" s="27" t="s">
        <v>34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94"/>
      <c r="U325" s="27" t="s">
        <v>34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94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94"/>
      <c r="C326" s="27" t="s">
        <v>36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94"/>
      <c r="U326" s="27" t="s">
        <v>36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94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95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95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95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93" t="s">
        <v>129</v>
      </c>
      <c r="C328" s="25" t="s">
        <v>32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93" t="s">
        <v>129</v>
      </c>
      <c r="U328" s="25" t="s">
        <v>32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93" t="s">
        <v>129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94"/>
      <c r="C329" s="27" t="s">
        <v>33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94"/>
      <c r="U329" s="27" t="s">
        <v>33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94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94"/>
      <c r="C330" s="27" t="s">
        <v>34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94"/>
      <c r="U330" s="27" t="s">
        <v>34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94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94"/>
      <c r="C331" s="27" t="s">
        <v>36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94"/>
      <c r="U331" s="27" t="s">
        <v>36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94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95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95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95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93" t="s">
        <v>130</v>
      </c>
      <c r="C333" s="25" t="s">
        <v>32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93" t="s">
        <v>130</v>
      </c>
      <c r="U333" s="25" t="s">
        <v>32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93" t="s">
        <v>130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94"/>
      <c r="C334" s="27" t="s">
        <v>33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94"/>
      <c r="U334" s="27" t="s">
        <v>33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94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94"/>
      <c r="C335" s="27" t="s">
        <v>34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94"/>
      <c r="U335" s="27" t="s">
        <v>34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94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94"/>
      <c r="C336" s="27" t="s">
        <v>36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94"/>
      <c r="U336" s="27" t="s">
        <v>36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94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95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95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95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93" t="s">
        <v>131</v>
      </c>
      <c r="C338" s="25" t="s">
        <v>32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93" t="s">
        <v>131</v>
      </c>
      <c r="U338" s="25" t="s">
        <v>32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93" t="s">
        <v>131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94"/>
      <c r="C339" s="27" t="s">
        <v>33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94"/>
      <c r="U339" s="27" t="s">
        <v>33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94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94"/>
      <c r="C340" s="27" t="s">
        <v>34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94"/>
      <c r="U340" s="27" t="s">
        <v>34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94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94"/>
      <c r="C341" s="27" t="s">
        <v>36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94"/>
      <c r="U341" s="27" t="s">
        <v>36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94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95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95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95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93" t="s">
        <v>132</v>
      </c>
      <c r="C343" s="25" t="s">
        <v>32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93" t="s">
        <v>132</v>
      </c>
      <c r="U343" s="25" t="s">
        <v>32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93" t="s">
        <v>132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94"/>
      <c r="C344" s="27" t="s">
        <v>33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94"/>
      <c r="U344" s="27" t="s">
        <v>33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94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94"/>
      <c r="C345" s="27" t="s">
        <v>34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94"/>
      <c r="U345" s="27" t="s">
        <v>34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94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94"/>
      <c r="C346" s="27" t="s">
        <v>36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94"/>
      <c r="U346" s="27" t="s">
        <v>36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94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95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95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95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93" t="s">
        <v>133</v>
      </c>
      <c r="C348" s="25" t="s">
        <v>32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93" t="s">
        <v>133</v>
      </c>
      <c r="U348" s="25" t="s">
        <v>32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93" t="s">
        <v>133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94"/>
      <c r="C349" s="27" t="s">
        <v>33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94"/>
      <c r="U349" s="27" t="s">
        <v>33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94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94"/>
      <c r="C350" s="27" t="s">
        <v>34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94"/>
      <c r="U350" s="27" t="s">
        <v>34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94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94"/>
      <c r="C351" s="27" t="s">
        <v>36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94"/>
      <c r="U351" s="27" t="s">
        <v>36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94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95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95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95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93" t="s">
        <v>134</v>
      </c>
      <c r="C353" s="25" t="s">
        <v>32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93" t="s">
        <v>134</v>
      </c>
      <c r="U353" s="25" t="s">
        <v>32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93" t="s">
        <v>134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94"/>
      <c r="C354" s="27" t="s">
        <v>33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94"/>
      <c r="U354" s="27" t="s">
        <v>33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94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94"/>
      <c r="C355" s="27" t="s">
        <v>34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94"/>
      <c r="U355" s="27" t="s">
        <v>34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94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94"/>
      <c r="C356" s="27" t="s">
        <v>36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94"/>
      <c r="U356" s="27" t="s">
        <v>36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94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95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95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95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93" t="s">
        <v>135</v>
      </c>
      <c r="C358" s="25" t="s">
        <v>32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93" t="s">
        <v>135</v>
      </c>
      <c r="U358" s="25" t="s">
        <v>32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93" t="s">
        <v>135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94"/>
      <c r="C359" s="27" t="s">
        <v>33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94"/>
      <c r="U359" s="27" t="s">
        <v>33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94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94"/>
      <c r="C360" s="27" t="s">
        <v>34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94"/>
      <c r="U360" s="27" t="s">
        <v>34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94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94"/>
      <c r="C361" s="27" t="s">
        <v>36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94"/>
      <c r="U361" s="27" t="s">
        <v>36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94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95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95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95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93" t="s">
        <v>136</v>
      </c>
      <c r="C363" s="25" t="s">
        <v>32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93" t="s">
        <v>136</v>
      </c>
      <c r="U363" s="25" t="s">
        <v>32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93" t="s">
        <v>136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94"/>
      <c r="C364" s="27" t="s">
        <v>33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94"/>
      <c r="U364" s="27" t="s">
        <v>33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94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94"/>
      <c r="C365" s="27" t="s">
        <v>34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94"/>
      <c r="U365" s="27" t="s">
        <v>34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94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94"/>
      <c r="C366" s="27" t="s">
        <v>36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94"/>
      <c r="U366" s="27" t="s">
        <v>36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94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95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95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95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93" t="s">
        <v>137</v>
      </c>
      <c r="C368" s="25" t="s">
        <v>32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93" t="s">
        <v>137</v>
      </c>
      <c r="U368" s="25" t="s">
        <v>32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93" t="s">
        <v>137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94"/>
      <c r="C369" s="27" t="s">
        <v>33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94"/>
      <c r="U369" s="27" t="s">
        <v>33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94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94"/>
      <c r="C370" s="27" t="s">
        <v>34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94"/>
      <c r="U370" s="27" t="s">
        <v>34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94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94"/>
      <c r="C371" s="27" t="s">
        <v>36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94"/>
      <c r="U371" s="27" t="s">
        <v>36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94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95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95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95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93" t="s">
        <v>138</v>
      </c>
      <c r="C373" s="25" t="s">
        <v>32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93" t="s">
        <v>138</v>
      </c>
      <c r="U373" s="25" t="s">
        <v>32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93" t="s">
        <v>138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94"/>
      <c r="C374" s="27" t="s">
        <v>33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94"/>
      <c r="U374" s="27" t="s">
        <v>33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94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94"/>
      <c r="C375" s="27" t="s">
        <v>34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94"/>
      <c r="U375" s="27" t="s">
        <v>34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94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94"/>
      <c r="C376" s="27" t="s">
        <v>36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94"/>
      <c r="U376" s="27" t="s">
        <v>36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94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95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95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95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93" t="s">
        <v>139</v>
      </c>
      <c r="C378" s="25" t="s">
        <v>32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93" t="s">
        <v>139</v>
      </c>
      <c r="U378" s="25" t="s">
        <v>32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93" t="s">
        <v>139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94"/>
      <c r="C379" s="27" t="s">
        <v>33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94"/>
      <c r="U379" s="27" t="s">
        <v>33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94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94"/>
      <c r="C380" s="27" t="s">
        <v>34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94"/>
      <c r="U380" s="27" t="s">
        <v>34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94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94"/>
      <c r="C381" s="27" t="s">
        <v>36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94"/>
      <c r="U381" s="27" t="s">
        <v>36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94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95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95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95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93" t="s">
        <v>140</v>
      </c>
      <c r="C383" s="25" t="s">
        <v>32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93" t="s">
        <v>140</v>
      </c>
      <c r="U383" s="25" t="s">
        <v>32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93" t="s">
        <v>140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94"/>
      <c r="C384" s="27" t="s">
        <v>33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94"/>
      <c r="U384" s="27" t="s">
        <v>33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94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94"/>
      <c r="C385" s="27" t="s">
        <v>34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94"/>
      <c r="U385" s="27" t="s">
        <v>34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94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94"/>
      <c r="C386" s="27" t="s">
        <v>36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94"/>
      <c r="U386" s="27" t="s">
        <v>36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94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95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95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95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93" t="s">
        <v>141</v>
      </c>
      <c r="C388" s="25" t="s">
        <v>32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93" t="s">
        <v>141</v>
      </c>
      <c r="U388" s="25" t="s">
        <v>32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93" t="s">
        <v>141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94"/>
      <c r="C389" s="27" t="s">
        <v>33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94"/>
      <c r="U389" s="27" t="s">
        <v>33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94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94"/>
      <c r="C390" s="27" t="s">
        <v>34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94"/>
      <c r="U390" s="27" t="s">
        <v>34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94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94"/>
      <c r="C391" s="27" t="s">
        <v>36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94"/>
      <c r="U391" s="27" t="s">
        <v>36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94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95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95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95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93" t="s">
        <v>142</v>
      </c>
      <c r="C393" s="25" t="s">
        <v>32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93" t="s">
        <v>142</v>
      </c>
      <c r="U393" s="25" t="s">
        <v>32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93" t="s">
        <v>142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94"/>
      <c r="C394" s="27" t="s">
        <v>33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94"/>
      <c r="U394" s="27" t="s">
        <v>33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94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94"/>
      <c r="C395" s="27" t="s">
        <v>34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94"/>
      <c r="U395" s="27" t="s">
        <v>34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94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94"/>
      <c r="C396" s="27" t="s">
        <v>36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94"/>
      <c r="U396" s="27" t="s">
        <v>36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94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95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95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95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93" t="s">
        <v>143</v>
      </c>
      <c r="C398" s="25" t="s">
        <v>32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93" t="s">
        <v>143</v>
      </c>
      <c r="U398" s="25" t="s">
        <v>32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93" t="s">
        <v>143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94"/>
      <c r="C399" s="27" t="s">
        <v>33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94"/>
      <c r="U399" s="27" t="s">
        <v>33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94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94"/>
      <c r="C400" s="27" t="s">
        <v>34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94"/>
      <c r="U400" s="27" t="s">
        <v>34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94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94"/>
      <c r="C401" s="27" t="s">
        <v>36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94"/>
      <c r="U401" s="27" t="s">
        <v>36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94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95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95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95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93" t="s">
        <v>144</v>
      </c>
      <c r="C403" s="25" t="s">
        <v>32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93" t="s">
        <v>144</v>
      </c>
      <c r="U403" s="25" t="s">
        <v>32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93" t="s">
        <v>144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94"/>
      <c r="C404" s="27" t="s">
        <v>33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94"/>
      <c r="U404" s="27" t="s">
        <v>33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94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94"/>
      <c r="C405" s="27" t="s">
        <v>34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94"/>
      <c r="U405" s="27" t="s">
        <v>34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94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94"/>
      <c r="C406" s="27" t="s">
        <v>36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94"/>
      <c r="U406" s="27" t="s">
        <v>36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94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95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95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95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93" t="s">
        <v>145</v>
      </c>
      <c r="C408" s="25" t="s">
        <v>32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93" t="s">
        <v>145</v>
      </c>
      <c r="U408" s="25" t="s">
        <v>32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93" t="s">
        <v>145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94"/>
      <c r="C409" s="27" t="s">
        <v>33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94"/>
      <c r="U409" s="27" t="s">
        <v>33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94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94"/>
      <c r="C410" s="27" t="s">
        <v>34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94"/>
      <c r="U410" s="27" t="s">
        <v>34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94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94"/>
      <c r="C411" s="27" t="s">
        <v>36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94"/>
      <c r="U411" s="27" t="s">
        <v>36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94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95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95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95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93" t="s">
        <v>146</v>
      </c>
      <c r="C413" s="25" t="s">
        <v>32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93" t="s">
        <v>146</v>
      </c>
      <c r="U413" s="25" t="s">
        <v>32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93" t="s">
        <v>146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94"/>
      <c r="C414" s="27" t="s">
        <v>33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94"/>
      <c r="U414" s="27" t="s">
        <v>33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94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94"/>
      <c r="C415" s="27" t="s">
        <v>34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94"/>
      <c r="U415" s="27" t="s">
        <v>34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94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94"/>
      <c r="C416" s="27" t="s">
        <v>36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94"/>
      <c r="U416" s="27" t="s">
        <v>36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94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95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95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95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93" t="s">
        <v>147</v>
      </c>
      <c r="C418" s="25" t="s">
        <v>32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93" t="s">
        <v>147</v>
      </c>
      <c r="U418" s="25" t="s">
        <v>32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93" t="s">
        <v>147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94"/>
      <c r="C419" s="27" t="s">
        <v>33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94"/>
      <c r="U419" s="27" t="s">
        <v>33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94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94"/>
      <c r="C420" s="27" t="s">
        <v>34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94"/>
      <c r="U420" s="27" t="s">
        <v>34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94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94"/>
      <c r="C421" s="27" t="s">
        <v>36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94"/>
      <c r="U421" s="27" t="s">
        <v>36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94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95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95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95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93" t="s">
        <v>148</v>
      </c>
      <c r="C423" s="25" t="s">
        <v>32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93" t="s">
        <v>148</v>
      </c>
      <c r="U423" s="25" t="s">
        <v>32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93" t="s">
        <v>148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94"/>
      <c r="C424" s="27" t="s">
        <v>33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94"/>
      <c r="U424" s="27" t="s">
        <v>33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94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94"/>
      <c r="C425" s="27" t="s">
        <v>34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94"/>
      <c r="U425" s="27" t="s">
        <v>34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94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94"/>
      <c r="C426" s="27" t="s">
        <v>36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94"/>
      <c r="U426" s="27" t="s">
        <v>36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94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95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95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95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93" t="s">
        <v>149</v>
      </c>
      <c r="C428" s="25" t="s">
        <v>32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93" t="s">
        <v>149</v>
      </c>
      <c r="U428" s="25" t="s">
        <v>32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93" t="s">
        <v>149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94"/>
      <c r="C429" s="27" t="s">
        <v>33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94"/>
      <c r="U429" s="27" t="s">
        <v>33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94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94"/>
      <c r="C430" s="27" t="s">
        <v>34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94"/>
      <c r="U430" s="27" t="s">
        <v>34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94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94"/>
      <c r="C431" s="27" t="s">
        <v>36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94"/>
      <c r="U431" s="27" t="s">
        <v>36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94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95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95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95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93" t="s">
        <v>150</v>
      </c>
      <c r="C433" s="25" t="s">
        <v>32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93" t="s">
        <v>150</v>
      </c>
      <c r="U433" s="25" t="s">
        <v>32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93" t="s">
        <v>150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94"/>
      <c r="C434" s="27" t="s">
        <v>33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94"/>
      <c r="U434" s="27" t="s">
        <v>33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94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94"/>
      <c r="C435" s="27" t="s">
        <v>34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94"/>
      <c r="U435" s="27" t="s">
        <v>34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94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94"/>
      <c r="C436" s="27" t="s">
        <v>36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94"/>
      <c r="U436" s="27" t="s">
        <v>36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94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95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95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95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93" t="s">
        <v>151</v>
      </c>
      <c r="C438" s="25" t="s">
        <v>32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93" t="s">
        <v>151</v>
      </c>
      <c r="U438" s="25" t="s">
        <v>32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93" t="s">
        <v>151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94"/>
      <c r="C439" s="27" t="s">
        <v>33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94"/>
      <c r="U439" s="27" t="s">
        <v>33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94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94"/>
      <c r="C440" s="27" t="s">
        <v>34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94"/>
      <c r="U440" s="27" t="s">
        <v>34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94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94"/>
      <c r="C441" s="27" t="s">
        <v>36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94"/>
      <c r="U441" s="27" t="s">
        <v>36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94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95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95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95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93" t="s">
        <v>152</v>
      </c>
      <c r="C443" s="25" t="s">
        <v>32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93" t="s">
        <v>152</v>
      </c>
      <c r="U443" s="25" t="s">
        <v>32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93" t="s">
        <v>152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94"/>
      <c r="C444" s="27" t="s">
        <v>33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94"/>
      <c r="U444" s="27" t="s">
        <v>33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94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94"/>
      <c r="C445" s="27" t="s">
        <v>34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94"/>
      <c r="U445" s="27" t="s">
        <v>34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94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94"/>
      <c r="C446" s="27" t="s">
        <v>36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94"/>
      <c r="U446" s="27" t="s">
        <v>36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94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95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95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95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93" t="s">
        <v>153</v>
      </c>
      <c r="C448" s="25" t="s">
        <v>32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93" t="s">
        <v>153</v>
      </c>
      <c r="U448" s="25" t="s">
        <v>32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93" t="s">
        <v>153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94"/>
      <c r="C449" s="27" t="s">
        <v>33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94"/>
      <c r="U449" s="27" t="s">
        <v>33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94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94"/>
      <c r="C450" s="27" t="s">
        <v>34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94"/>
      <c r="U450" s="27" t="s">
        <v>34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94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94"/>
      <c r="C451" s="27" t="s">
        <v>36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94"/>
      <c r="U451" s="27" t="s">
        <v>36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94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95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95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95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93" t="s">
        <v>154</v>
      </c>
      <c r="C453" s="25" t="s">
        <v>32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93" t="s">
        <v>154</v>
      </c>
      <c r="U453" s="25" t="s">
        <v>32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93" t="s">
        <v>154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94"/>
      <c r="C454" s="27" t="s">
        <v>33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94"/>
      <c r="U454" s="27" t="s">
        <v>33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94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94"/>
      <c r="C455" s="27" t="s">
        <v>34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94"/>
      <c r="U455" s="27" t="s">
        <v>34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94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94"/>
      <c r="C456" s="27" t="s">
        <v>36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94"/>
      <c r="U456" s="27" t="s">
        <v>36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94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95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95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95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93" t="s">
        <v>155</v>
      </c>
      <c r="C458" s="25" t="s">
        <v>32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93" t="s">
        <v>155</v>
      </c>
      <c r="U458" s="25" t="s">
        <v>32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93" t="s">
        <v>155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94"/>
      <c r="C459" s="27" t="s">
        <v>33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94"/>
      <c r="U459" s="27" t="s">
        <v>33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94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94"/>
      <c r="C460" s="27" t="s">
        <v>34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94"/>
      <c r="U460" s="27" t="s">
        <v>34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94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94"/>
      <c r="C461" s="27" t="s">
        <v>36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94"/>
      <c r="U461" s="27" t="s">
        <v>36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94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95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95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95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93" t="s">
        <v>156</v>
      </c>
      <c r="C463" s="25" t="s">
        <v>32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93" t="s">
        <v>156</v>
      </c>
      <c r="U463" s="25" t="s">
        <v>32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93" t="s">
        <v>156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94"/>
      <c r="C464" s="27" t="s">
        <v>33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94"/>
      <c r="U464" s="27" t="s">
        <v>33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94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94"/>
      <c r="C465" s="27" t="s">
        <v>34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94"/>
      <c r="U465" s="27" t="s">
        <v>34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94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94"/>
      <c r="C466" s="27" t="s">
        <v>36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94"/>
      <c r="U466" s="27" t="s">
        <v>36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94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95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95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95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93" t="s">
        <v>157</v>
      </c>
      <c r="C468" s="25" t="s">
        <v>32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93" t="s">
        <v>157</v>
      </c>
      <c r="U468" s="25" t="s">
        <v>32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93" t="s">
        <v>157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94"/>
      <c r="C469" s="27" t="s">
        <v>33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94"/>
      <c r="U469" s="27" t="s">
        <v>33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94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94"/>
      <c r="C470" s="27" t="s">
        <v>34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94"/>
      <c r="U470" s="27" t="s">
        <v>34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94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94"/>
      <c r="C471" s="27" t="s">
        <v>36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94"/>
      <c r="U471" s="27" t="s">
        <v>36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94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95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95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95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93" t="s">
        <v>158</v>
      </c>
      <c r="C473" s="25" t="s">
        <v>32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93" t="s">
        <v>158</v>
      </c>
      <c r="U473" s="25" t="s">
        <v>32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93" t="s">
        <v>158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94"/>
      <c r="C474" s="27" t="s">
        <v>33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94"/>
      <c r="U474" s="27" t="s">
        <v>33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94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94"/>
      <c r="C475" s="27" t="s">
        <v>34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94"/>
      <c r="U475" s="27" t="s">
        <v>34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94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94"/>
      <c r="C476" s="27" t="s">
        <v>36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94"/>
      <c r="U476" s="27" t="s">
        <v>36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94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95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95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95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93" t="s">
        <v>159</v>
      </c>
      <c r="C478" s="25" t="s">
        <v>32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93" t="s">
        <v>159</v>
      </c>
      <c r="U478" s="25" t="s">
        <v>32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93" t="s">
        <v>159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94"/>
      <c r="C479" s="27" t="s">
        <v>33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94"/>
      <c r="U479" s="27" t="s">
        <v>33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94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94"/>
      <c r="C480" s="27" t="s">
        <v>34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94"/>
      <c r="U480" s="27" t="s">
        <v>34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94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94"/>
      <c r="C481" s="27" t="s">
        <v>36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94"/>
      <c r="U481" s="27" t="s">
        <v>36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94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95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95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95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93" t="s">
        <v>160</v>
      </c>
      <c r="C483" s="25" t="s">
        <v>32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93" t="s">
        <v>160</v>
      </c>
      <c r="U483" s="25" t="s">
        <v>32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93" t="s">
        <v>160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94"/>
      <c r="C484" s="27" t="s">
        <v>33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94"/>
      <c r="U484" s="27" t="s">
        <v>33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94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94"/>
      <c r="C485" s="27" t="s">
        <v>34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94"/>
      <c r="U485" s="27" t="s">
        <v>34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94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94"/>
      <c r="C486" s="27" t="s">
        <v>36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94"/>
      <c r="U486" s="27" t="s">
        <v>36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94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95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95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95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93" t="s">
        <v>161</v>
      </c>
      <c r="C488" s="25" t="s">
        <v>32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93" t="s">
        <v>161</v>
      </c>
      <c r="U488" s="25" t="s">
        <v>32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93" t="s">
        <v>161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94"/>
      <c r="C489" s="27" t="s">
        <v>33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94"/>
      <c r="U489" s="27" t="s">
        <v>33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94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94"/>
      <c r="C490" s="27" t="s">
        <v>34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94"/>
      <c r="U490" s="27" t="s">
        <v>34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94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94"/>
      <c r="C491" s="27" t="s">
        <v>36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94"/>
      <c r="U491" s="27" t="s">
        <v>36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94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95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95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95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93" t="s">
        <v>162</v>
      </c>
      <c r="C493" s="25" t="s">
        <v>32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93" t="s">
        <v>162</v>
      </c>
      <c r="U493" s="25" t="s">
        <v>32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93" t="s">
        <v>162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94"/>
      <c r="C494" s="27" t="s">
        <v>33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94"/>
      <c r="U494" s="27" t="s">
        <v>33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94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94"/>
      <c r="C495" s="27" t="s">
        <v>34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94"/>
      <c r="U495" s="27" t="s">
        <v>34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94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94"/>
      <c r="C496" s="27" t="s">
        <v>36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94"/>
      <c r="U496" s="27" t="s">
        <v>36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94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95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95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95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93" t="s">
        <v>163</v>
      </c>
      <c r="C498" s="25" t="s">
        <v>32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93" t="s">
        <v>163</v>
      </c>
      <c r="U498" s="25" t="s">
        <v>32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93" t="s">
        <v>163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94"/>
      <c r="C499" s="27" t="s">
        <v>33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94"/>
      <c r="U499" s="27" t="s">
        <v>33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94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94"/>
      <c r="C500" s="27" t="s">
        <v>34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94"/>
      <c r="U500" s="27" t="s">
        <v>34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94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94"/>
      <c r="C501" s="27" t="s">
        <v>36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94"/>
      <c r="U501" s="27" t="s">
        <v>36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94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95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95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95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93" t="s">
        <v>164</v>
      </c>
      <c r="C503" s="25" t="s">
        <v>32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93" t="s">
        <v>164</v>
      </c>
      <c r="U503" s="25" t="s">
        <v>32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93" t="s">
        <v>164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94"/>
      <c r="C504" s="27" t="s">
        <v>33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94"/>
      <c r="U504" s="27" t="s">
        <v>33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94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94"/>
      <c r="C505" s="27" t="s">
        <v>34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94"/>
      <c r="U505" s="27" t="s">
        <v>34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94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94"/>
      <c r="C506" s="27" t="s">
        <v>36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94"/>
      <c r="U506" s="27" t="s">
        <v>36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94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95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95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95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93" t="s">
        <v>165</v>
      </c>
      <c r="C508" s="25" t="s">
        <v>32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93" t="s">
        <v>165</v>
      </c>
      <c r="U508" s="25" t="s">
        <v>32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93" t="s">
        <v>165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94"/>
      <c r="C509" s="27" t="s">
        <v>33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94"/>
      <c r="U509" s="27" t="s">
        <v>33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94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94"/>
      <c r="C510" s="27" t="s">
        <v>34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94"/>
      <c r="U510" s="27" t="s">
        <v>34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94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94"/>
      <c r="C511" s="27" t="s">
        <v>36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94"/>
      <c r="U511" s="27" t="s">
        <v>36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94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95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95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95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93" t="s">
        <v>166</v>
      </c>
      <c r="C513" s="25" t="s">
        <v>32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93" t="s">
        <v>166</v>
      </c>
      <c r="U513" s="25" t="s">
        <v>32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93" t="s">
        <v>166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94"/>
      <c r="C514" s="27" t="s">
        <v>33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94"/>
      <c r="U514" s="27" t="s">
        <v>33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94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94"/>
      <c r="C515" s="27" t="s">
        <v>34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94"/>
      <c r="U515" s="27" t="s">
        <v>34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94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94"/>
      <c r="C516" s="27" t="s">
        <v>36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94"/>
      <c r="U516" s="27" t="s">
        <v>36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94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95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95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95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93" t="s">
        <v>167</v>
      </c>
      <c r="C518" s="25" t="s">
        <v>32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93" t="s">
        <v>167</v>
      </c>
      <c r="U518" s="25" t="s">
        <v>32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93" t="s">
        <v>167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94"/>
      <c r="C519" s="27" t="s">
        <v>33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94"/>
      <c r="U519" s="27" t="s">
        <v>33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94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94"/>
      <c r="C520" s="27" t="s">
        <v>34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94"/>
      <c r="U520" s="27" t="s">
        <v>34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94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94"/>
      <c r="C521" s="27" t="s">
        <v>36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94"/>
      <c r="U521" s="27" t="s">
        <v>36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94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95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95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95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93" t="s">
        <v>168</v>
      </c>
      <c r="C523" s="25" t="s">
        <v>32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93" t="s">
        <v>168</v>
      </c>
      <c r="U523" s="25" t="s">
        <v>32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93" t="s">
        <v>168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94"/>
      <c r="C524" s="27" t="s">
        <v>33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94"/>
      <c r="U524" s="27" t="s">
        <v>33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94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94"/>
      <c r="C525" s="27" t="s">
        <v>34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94"/>
      <c r="U525" s="27" t="s">
        <v>34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94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94"/>
      <c r="C526" s="27" t="s">
        <v>36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94"/>
      <c r="U526" s="27" t="s">
        <v>36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94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95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95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95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93" t="s">
        <v>169</v>
      </c>
      <c r="C528" s="25" t="s">
        <v>32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93" t="s">
        <v>169</v>
      </c>
      <c r="U528" s="25" t="s">
        <v>32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93" t="s">
        <v>169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94"/>
      <c r="C529" s="27" t="s">
        <v>33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94"/>
      <c r="U529" s="27" t="s">
        <v>33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94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94"/>
      <c r="C530" s="27" t="s">
        <v>34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94"/>
      <c r="U530" s="27" t="s">
        <v>34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94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94"/>
      <c r="C531" s="27" t="s">
        <v>36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94"/>
      <c r="U531" s="27" t="s">
        <v>36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94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95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95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95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93" t="s">
        <v>170</v>
      </c>
      <c r="C533" s="25" t="s">
        <v>32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93" t="s">
        <v>170</v>
      </c>
      <c r="U533" s="25" t="s">
        <v>32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93" t="s">
        <v>170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94"/>
      <c r="C534" s="27" t="s">
        <v>33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94"/>
      <c r="U534" s="27" t="s">
        <v>33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94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94"/>
      <c r="C535" s="27" t="s">
        <v>34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94"/>
      <c r="U535" s="27" t="s">
        <v>34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94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94"/>
      <c r="C536" s="27" t="s">
        <v>36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94"/>
      <c r="U536" s="27" t="s">
        <v>36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94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95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95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95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93" t="s">
        <v>171</v>
      </c>
      <c r="C538" s="25" t="s">
        <v>32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93" t="s">
        <v>171</v>
      </c>
      <c r="U538" s="25" t="s">
        <v>32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93" t="s">
        <v>171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94"/>
      <c r="C539" s="27" t="s">
        <v>33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94"/>
      <c r="U539" s="27" t="s">
        <v>33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94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94"/>
      <c r="C540" s="27" t="s">
        <v>34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94"/>
      <c r="U540" s="27" t="s">
        <v>34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94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94"/>
      <c r="C541" s="27" t="s">
        <v>36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94"/>
      <c r="U541" s="27" t="s">
        <v>36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94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95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95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95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93" t="s">
        <v>172</v>
      </c>
      <c r="C543" s="25" t="s">
        <v>32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93" t="s">
        <v>172</v>
      </c>
      <c r="U543" s="25" t="s">
        <v>32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93" t="s">
        <v>172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94"/>
      <c r="C544" s="27" t="s">
        <v>33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94"/>
      <c r="U544" s="27" t="s">
        <v>33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94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94"/>
      <c r="C545" s="27" t="s">
        <v>34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94"/>
      <c r="U545" s="27" t="s">
        <v>34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94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94"/>
      <c r="C546" s="27" t="s">
        <v>36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94"/>
      <c r="U546" s="27" t="s">
        <v>36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94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95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95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95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93" t="s">
        <v>173</v>
      </c>
      <c r="C548" s="25" t="s">
        <v>32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93" t="s">
        <v>173</v>
      </c>
      <c r="U548" s="25" t="s">
        <v>32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93" t="s">
        <v>173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94"/>
      <c r="C549" s="27" t="s">
        <v>33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94"/>
      <c r="U549" s="27" t="s">
        <v>33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94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94"/>
      <c r="C550" s="27" t="s">
        <v>34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94"/>
      <c r="U550" s="27" t="s">
        <v>34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94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94"/>
      <c r="C551" s="27" t="s">
        <v>36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94"/>
      <c r="U551" s="27" t="s">
        <v>36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94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95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95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95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93" t="s">
        <v>174</v>
      </c>
      <c r="C553" s="25" t="s">
        <v>32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93" t="s">
        <v>174</v>
      </c>
      <c r="U553" s="25" t="s">
        <v>32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93" t="s">
        <v>174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94"/>
      <c r="C554" s="27" t="s">
        <v>33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94"/>
      <c r="U554" s="27" t="s">
        <v>33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94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94"/>
      <c r="C555" s="27" t="s">
        <v>34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94"/>
      <c r="U555" s="27" t="s">
        <v>34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94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94"/>
      <c r="C556" s="27" t="s">
        <v>36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94"/>
      <c r="U556" s="27" t="s">
        <v>36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94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95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95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95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93" t="s">
        <v>175</v>
      </c>
      <c r="C558" s="25" t="s">
        <v>32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93" t="s">
        <v>175</v>
      </c>
      <c r="U558" s="25" t="s">
        <v>32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93" t="s">
        <v>175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94"/>
      <c r="C559" s="27" t="s">
        <v>33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94"/>
      <c r="U559" s="27" t="s">
        <v>33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94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94"/>
      <c r="C560" s="27" t="s">
        <v>34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94"/>
      <c r="U560" s="27" t="s">
        <v>34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94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94"/>
      <c r="C561" s="27" t="s">
        <v>36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94"/>
      <c r="U561" s="27" t="s">
        <v>36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94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95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95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95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93" t="s">
        <v>176</v>
      </c>
      <c r="C563" s="25" t="s">
        <v>32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93" t="s">
        <v>176</v>
      </c>
      <c r="U563" s="25" t="s">
        <v>32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93" t="s">
        <v>176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94"/>
      <c r="C564" s="27" t="s">
        <v>33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94"/>
      <c r="U564" s="27" t="s">
        <v>33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94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94"/>
      <c r="C565" s="27" t="s">
        <v>34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94"/>
      <c r="U565" s="27" t="s">
        <v>34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94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94"/>
      <c r="C566" s="27" t="s">
        <v>36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94"/>
      <c r="U566" s="27" t="s">
        <v>36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94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95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95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95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93" t="s">
        <v>177</v>
      </c>
      <c r="C568" s="25" t="s">
        <v>32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93" t="s">
        <v>177</v>
      </c>
      <c r="U568" s="25" t="s">
        <v>32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93" t="s">
        <v>177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94"/>
      <c r="C569" s="27" t="s">
        <v>33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94"/>
      <c r="U569" s="27" t="s">
        <v>33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94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94"/>
      <c r="C570" s="27" t="s">
        <v>34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94"/>
      <c r="U570" s="27" t="s">
        <v>34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94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94"/>
      <c r="C571" s="27" t="s">
        <v>36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94"/>
      <c r="U571" s="27" t="s">
        <v>36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94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95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95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95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93" t="s">
        <v>178</v>
      </c>
      <c r="C573" s="25" t="s">
        <v>32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93" t="s">
        <v>178</v>
      </c>
      <c r="U573" s="25" t="s">
        <v>32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93" t="s">
        <v>178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94"/>
      <c r="C574" s="27" t="s">
        <v>33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94"/>
      <c r="U574" s="27" t="s">
        <v>33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94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94"/>
      <c r="C575" s="27" t="s">
        <v>34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94"/>
      <c r="U575" s="27" t="s">
        <v>34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94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94"/>
      <c r="C576" s="27" t="s">
        <v>36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94"/>
      <c r="U576" s="27" t="s">
        <v>36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94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95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95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95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93" t="s">
        <v>179</v>
      </c>
      <c r="C578" s="25" t="s">
        <v>32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93" t="s">
        <v>179</v>
      </c>
      <c r="U578" s="25" t="s">
        <v>32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93" t="s">
        <v>179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94"/>
      <c r="C579" s="27" t="s">
        <v>33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94"/>
      <c r="U579" s="27" t="s">
        <v>33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94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94"/>
      <c r="C580" s="27" t="s">
        <v>34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94"/>
      <c r="U580" s="27" t="s">
        <v>34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94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94"/>
      <c r="C581" s="27" t="s">
        <v>36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94"/>
      <c r="U581" s="27" t="s">
        <v>36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94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95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95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95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93" t="s">
        <v>180</v>
      </c>
      <c r="C583" s="25" t="s">
        <v>32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93" t="s">
        <v>180</v>
      </c>
      <c r="U583" s="25" t="s">
        <v>32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93" t="s">
        <v>180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94"/>
      <c r="C584" s="27" t="s">
        <v>33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94"/>
      <c r="U584" s="27" t="s">
        <v>33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94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94"/>
      <c r="C585" s="27" t="s">
        <v>34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94"/>
      <c r="U585" s="27" t="s">
        <v>34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94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94"/>
      <c r="C586" s="27" t="s">
        <v>36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94"/>
      <c r="U586" s="27" t="s">
        <v>36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94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95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95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95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93" t="s">
        <v>181</v>
      </c>
      <c r="C588" s="25" t="s">
        <v>32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93" t="s">
        <v>181</v>
      </c>
      <c r="U588" s="25" t="s">
        <v>32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93" t="s">
        <v>181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94"/>
      <c r="C589" s="27" t="s">
        <v>33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94"/>
      <c r="U589" s="27" t="s">
        <v>33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94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94"/>
      <c r="C590" s="27" t="s">
        <v>34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94"/>
      <c r="U590" s="27" t="s">
        <v>34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94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94"/>
      <c r="C591" s="27" t="s">
        <v>36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94"/>
      <c r="U591" s="27" t="s">
        <v>36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94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95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95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95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93" t="s">
        <v>182</v>
      </c>
      <c r="C593" s="25" t="s">
        <v>32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93" t="s">
        <v>182</v>
      </c>
      <c r="U593" s="25" t="s">
        <v>32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93" t="s">
        <v>182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94"/>
      <c r="C594" s="27" t="s">
        <v>33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94"/>
      <c r="U594" s="27" t="s">
        <v>33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94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94"/>
      <c r="C595" s="27" t="s">
        <v>34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94"/>
      <c r="U595" s="27" t="s">
        <v>34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94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94"/>
      <c r="C596" s="27" t="s">
        <v>36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94"/>
      <c r="U596" s="27" t="s">
        <v>36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94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95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95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95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93" t="s">
        <v>183</v>
      </c>
      <c r="C598" s="25" t="s">
        <v>32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93" t="s">
        <v>183</v>
      </c>
      <c r="U598" s="25" t="s">
        <v>32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93" t="s">
        <v>183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94"/>
      <c r="C599" s="27" t="s">
        <v>33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94"/>
      <c r="U599" s="27" t="s">
        <v>33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94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94"/>
      <c r="C600" s="27" t="s">
        <v>34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94"/>
      <c r="U600" s="27" t="s">
        <v>34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94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94"/>
      <c r="C601" s="27" t="s">
        <v>36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94"/>
      <c r="U601" s="27" t="s">
        <v>36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94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95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95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95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93" t="s">
        <v>184</v>
      </c>
      <c r="C603" s="25" t="s">
        <v>32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93" t="s">
        <v>184</v>
      </c>
      <c r="U603" s="25" t="s">
        <v>32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93" t="s">
        <v>184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94"/>
      <c r="C604" s="27" t="s">
        <v>33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94"/>
      <c r="U604" s="27" t="s">
        <v>33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94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94"/>
      <c r="C605" s="27" t="s">
        <v>34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94"/>
      <c r="U605" s="27" t="s">
        <v>34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94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94"/>
      <c r="C606" s="27" t="s">
        <v>36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94"/>
      <c r="U606" s="27" t="s">
        <v>36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94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95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95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95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93" t="s">
        <v>185</v>
      </c>
      <c r="C608" s="25" t="s">
        <v>32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93" t="s">
        <v>185</v>
      </c>
      <c r="U608" s="25" t="s">
        <v>32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93" t="s">
        <v>185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94"/>
      <c r="C609" s="27" t="s">
        <v>33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94"/>
      <c r="U609" s="27" t="s">
        <v>33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94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94"/>
      <c r="C610" s="27" t="s">
        <v>34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94"/>
      <c r="U610" s="27" t="s">
        <v>34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94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94"/>
      <c r="C611" s="27" t="s">
        <v>36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94"/>
      <c r="U611" s="27" t="s">
        <v>36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94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95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95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95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93" t="s">
        <v>186</v>
      </c>
      <c r="C613" s="25" t="s">
        <v>32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93" t="s">
        <v>186</v>
      </c>
      <c r="U613" s="25" t="s">
        <v>32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93" t="s">
        <v>186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94"/>
      <c r="C614" s="27" t="s">
        <v>33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94"/>
      <c r="U614" s="27" t="s">
        <v>33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94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94"/>
      <c r="C615" s="27" t="s">
        <v>34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94"/>
      <c r="U615" s="27" t="s">
        <v>34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94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94"/>
      <c r="C616" s="27" t="s">
        <v>36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94"/>
      <c r="U616" s="27" t="s">
        <v>36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94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95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95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95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93" t="s">
        <v>187</v>
      </c>
      <c r="C618" s="25" t="s">
        <v>32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93" t="s">
        <v>187</v>
      </c>
      <c r="U618" s="25" t="s">
        <v>32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93" t="s">
        <v>187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94"/>
      <c r="C619" s="27" t="s">
        <v>33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94"/>
      <c r="U619" s="27" t="s">
        <v>33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94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94"/>
      <c r="C620" s="27" t="s">
        <v>34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94"/>
      <c r="U620" s="27" t="s">
        <v>34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94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94"/>
      <c r="C621" s="27" t="s">
        <v>36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94"/>
      <c r="U621" s="27" t="s">
        <v>36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94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95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95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95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93" t="s">
        <v>188</v>
      </c>
      <c r="C623" s="25" t="s">
        <v>32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93" t="s">
        <v>188</v>
      </c>
      <c r="U623" s="25" t="s">
        <v>32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93" t="s">
        <v>188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94"/>
      <c r="C624" s="27" t="s">
        <v>33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94"/>
      <c r="U624" s="27" t="s">
        <v>33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94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94"/>
      <c r="C625" s="27" t="s">
        <v>34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94"/>
      <c r="U625" s="27" t="s">
        <v>34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94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94"/>
      <c r="C626" s="27" t="s">
        <v>36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94"/>
      <c r="U626" s="27" t="s">
        <v>36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94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95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95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95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93" t="s">
        <v>189</v>
      </c>
      <c r="C628" s="25" t="s">
        <v>32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93" t="s">
        <v>189</v>
      </c>
      <c r="U628" s="25" t="s">
        <v>32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93" t="s">
        <v>189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94"/>
      <c r="C629" s="27" t="s">
        <v>33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94"/>
      <c r="U629" s="27" t="s">
        <v>33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94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94"/>
      <c r="C630" s="27" t="s">
        <v>34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94"/>
      <c r="U630" s="27" t="s">
        <v>34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94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94"/>
      <c r="C631" s="27" t="s">
        <v>36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94"/>
      <c r="U631" s="27" t="s">
        <v>36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94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95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95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95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93" t="s">
        <v>190</v>
      </c>
      <c r="C633" s="25" t="s">
        <v>32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93" t="s">
        <v>190</v>
      </c>
      <c r="U633" s="25" t="s">
        <v>32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93" t="s">
        <v>190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94"/>
      <c r="C634" s="27" t="s">
        <v>33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94"/>
      <c r="U634" s="27" t="s">
        <v>33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94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94"/>
      <c r="C635" s="27" t="s">
        <v>34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94"/>
      <c r="U635" s="27" t="s">
        <v>34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94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94"/>
      <c r="C636" s="27" t="s">
        <v>36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94"/>
      <c r="U636" s="27" t="s">
        <v>36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94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95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95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95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49</v>
      </c>
      <c r="G639" s="203" t="s">
        <v>49</v>
      </c>
      <c r="H639" s="203" t="s">
        <v>49</v>
      </c>
      <c r="I639" s="203" t="s">
        <v>49</v>
      </c>
      <c r="J639" s="203" t="s">
        <v>49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49</v>
      </c>
      <c r="Y639" s="203" t="s">
        <v>49</v>
      </c>
      <c r="Z639" s="203" t="s">
        <v>49</v>
      </c>
      <c r="AA639" s="203" t="s">
        <v>49</v>
      </c>
      <c r="AB639" s="203" t="s">
        <v>49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28</v>
      </c>
      <c r="G640" s="249" t="s">
        <v>39</v>
      </c>
      <c r="H640" s="249" t="s">
        <v>42</v>
      </c>
      <c r="I640" s="249" t="s">
        <v>45</v>
      </c>
      <c r="J640" s="249" t="s">
        <v>55</v>
      </c>
      <c r="R640" s="105"/>
      <c r="T640" s="140"/>
      <c r="U640" s="199"/>
      <c r="V640" s="8"/>
      <c r="W640" s="231"/>
      <c r="X640" s="90" t="s">
        <v>28</v>
      </c>
      <c r="Y640" s="249" t="s">
        <v>39</v>
      </c>
      <c r="Z640" s="249" t="s">
        <v>42</v>
      </c>
      <c r="AA640" s="249" t="s">
        <v>45</v>
      </c>
      <c r="AB640" s="249" t="s">
        <v>55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93" t="s">
        <v>191</v>
      </c>
      <c r="C641" s="25" t="s">
        <v>32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30.230981</v>
      </c>
      <c r="G641" s="135">
        <f t="shared" si="59"/>
        <v>33.605983000000002</v>
      </c>
      <c r="H641" s="135">
        <f t="shared" si="59"/>
        <v>0.96450990000000003</v>
      </c>
      <c r="I641" s="135">
        <f t="shared" si="59"/>
        <v>0.96956436999999995</v>
      </c>
      <c r="J641" s="135">
        <f t="shared" si="59"/>
        <v>5.7477130000000001E-2</v>
      </c>
      <c r="K641" s="109"/>
      <c r="L641" s="109"/>
      <c r="M641" s="109"/>
      <c r="N641" s="109"/>
      <c r="O641" s="262"/>
      <c r="P641" s="109"/>
      <c r="Q641" s="110"/>
      <c r="R641" s="111"/>
      <c r="T641" s="293" t="s">
        <v>191</v>
      </c>
      <c r="U641" s="25" t="s">
        <v>32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30.745439000000001</v>
      </c>
      <c r="Y641" s="135">
        <f t="shared" si="60"/>
        <v>34.585008000000002</v>
      </c>
      <c r="Z641" s="135">
        <f t="shared" si="60"/>
        <v>0.96458774999999997</v>
      </c>
      <c r="AA641" s="135">
        <f t="shared" si="60"/>
        <v>0.97049595</v>
      </c>
      <c r="AB641" s="135">
        <f t="shared" si="60"/>
        <v>5.3431739999999998E-2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94"/>
      <c r="C642" s="27" t="s">
        <v>33</v>
      </c>
      <c r="D642" s="107"/>
      <c r="E642" s="263"/>
      <c r="F642" s="18">
        <f t="shared" si="59"/>
        <v>32.758119000000001</v>
      </c>
      <c r="G642" s="18">
        <f t="shared" si="59"/>
        <v>36.683674000000003</v>
      </c>
      <c r="H642" s="18">
        <f t="shared" si="59"/>
        <v>0.97912147999999999</v>
      </c>
      <c r="I642" s="18">
        <f t="shared" si="59"/>
        <v>0.98289051999999999</v>
      </c>
      <c r="J642" s="18">
        <f t="shared" si="59"/>
        <v>3.8262226000000003E-2</v>
      </c>
      <c r="K642" s="112"/>
      <c r="L642" s="112"/>
      <c r="M642" s="112"/>
      <c r="N642" s="112"/>
      <c r="O642" s="264"/>
      <c r="P642" s="112"/>
      <c r="Q642" s="113"/>
      <c r="R642" s="114"/>
      <c r="T642" s="294"/>
      <c r="U642" s="27" t="s">
        <v>33</v>
      </c>
      <c r="V642" s="107"/>
      <c r="W642" s="263"/>
      <c r="X642" s="18">
        <f t="shared" si="60"/>
        <v>34.567943999999997</v>
      </c>
      <c r="Y642" s="18">
        <f t="shared" si="60"/>
        <v>37.973402</v>
      </c>
      <c r="Z642" s="18">
        <f t="shared" si="60"/>
        <v>0.97925969000000002</v>
      </c>
      <c r="AA642" s="18">
        <f t="shared" si="60"/>
        <v>0.98419467000000005</v>
      </c>
      <c r="AB642" s="18">
        <f t="shared" si="60"/>
        <v>3.5030579999999999E-2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94"/>
      <c r="C643" s="27" t="s">
        <v>34</v>
      </c>
      <c r="D643" s="107"/>
      <c r="E643" s="263"/>
      <c r="F643" s="18">
        <f t="shared" si="59"/>
        <v>36.166728999999997</v>
      </c>
      <c r="G643" s="18">
        <f t="shared" si="59"/>
        <v>40.592601999999999</v>
      </c>
      <c r="H643" s="18">
        <f t="shared" si="59"/>
        <v>0.98900948</v>
      </c>
      <c r="I643" s="18">
        <f t="shared" si="59"/>
        <v>0.99199844999999998</v>
      </c>
      <c r="J643" s="18">
        <f t="shared" si="59"/>
        <v>2.0310282999999998E-2</v>
      </c>
      <c r="K643" s="112"/>
      <c r="L643" s="112"/>
      <c r="M643" s="112"/>
      <c r="N643" s="112"/>
      <c r="O643" s="264"/>
      <c r="P643" s="112"/>
      <c r="Q643" s="113"/>
      <c r="R643" s="114"/>
      <c r="T643" s="294"/>
      <c r="U643" s="27" t="s">
        <v>34</v>
      </c>
      <c r="V643" s="107"/>
      <c r="W643" s="263"/>
      <c r="X643" s="18">
        <f t="shared" si="60"/>
        <v>38.726160999999998</v>
      </c>
      <c r="Y643" s="18">
        <f t="shared" si="60"/>
        <v>42.200006000000002</v>
      </c>
      <c r="Z643" s="18">
        <f t="shared" si="60"/>
        <v>0.98923137999999999</v>
      </c>
      <c r="AA643" s="18">
        <f t="shared" si="60"/>
        <v>0.99259790000000003</v>
      </c>
      <c r="AB643" s="18">
        <f t="shared" si="60"/>
        <v>1.7133443000000002E-2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94"/>
      <c r="C644" s="27" t="s">
        <v>36</v>
      </c>
      <c r="D644" s="107"/>
      <c r="E644" s="263"/>
      <c r="F644" s="18">
        <f t="shared" si="59"/>
        <v>38.754863999999998</v>
      </c>
      <c r="G644" s="18">
        <f t="shared" si="59"/>
        <v>43.322192000000001</v>
      </c>
      <c r="H644" s="18">
        <f t="shared" si="59"/>
        <v>0.99322158999999999</v>
      </c>
      <c r="I644" s="18">
        <f t="shared" si="59"/>
        <v>0.99578597000000002</v>
      </c>
      <c r="J644" s="18">
        <f t="shared" si="59"/>
        <v>1.03122825E-2</v>
      </c>
      <c r="K644" s="112"/>
      <c r="L644" s="112"/>
      <c r="M644" s="112"/>
      <c r="N644" s="112"/>
      <c r="O644" s="264"/>
      <c r="P644" s="112"/>
      <c r="Q644" s="113"/>
      <c r="R644" s="114"/>
      <c r="T644" s="294"/>
      <c r="U644" s="27" t="s">
        <v>36</v>
      </c>
      <c r="V644" s="107"/>
      <c r="W644" s="263"/>
      <c r="X644" s="18">
        <f t="shared" si="60"/>
        <v>42.778632999999999</v>
      </c>
      <c r="Y644" s="18">
        <f t="shared" si="60"/>
        <v>45.823965000000001</v>
      </c>
      <c r="Z644" s="18">
        <f t="shared" si="60"/>
        <v>0.99348610999999998</v>
      </c>
      <c r="AA644" s="18">
        <f t="shared" si="60"/>
        <v>0.99641436000000005</v>
      </c>
      <c r="AB644" s="18">
        <f t="shared" si="60"/>
        <v>7.4972412999999996E-3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95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95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305" t="s">
        <v>192</v>
      </c>
      <c r="C646" s="25" t="s">
        <v>32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32.840758000000001</v>
      </c>
      <c r="G646" s="135">
        <f t="shared" si="61"/>
        <v>36.058444999999999</v>
      </c>
      <c r="H646" s="135">
        <f t="shared" si="61"/>
        <v>0.97034474000000004</v>
      </c>
      <c r="I646" s="135">
        <f t="shared" si="61"/>
        <v>0.97852691000000003</v>
      </c>
      <c r="J646" s="135">
        <f t="shared" si="61"/>
        <v>7.2485820000000006E-2</v>
      </c>
      <c r="K646" s="109"/>
      <c r="L646" s="109"/>
      <c r="M646" s="109"/>
      <c r="N646" s="109"/>
      <c r="O646" s="262"/>
      <c r="P646" s="109"/>
      <c r="Q646" s="110"/>
      <c r="R646" s="111"/>
      <c r="T646" s="305" t="s">
        <v>192</v>
      </c>
      <c r="U646" s="25" t="s">
        <v>32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32.730441999999996</v>
      </c>
      <c r="Y646" s="135">
        <f t="shared" si="62"/>
        <v>36.408819999999999</v>
      </c>
      <c r="Z646" s="135">
        <f t="shared" si="62"/>
        <v>0.97057735999999994</v>
      </c>
      <c r="AA646" s="135">
        <f t="shared" si="62"/>
        <v>0.97863462000000001</v>
      </c>
      <c r="AB646" s="135">
        <f t="shared" si="62"/>
        <v>6.3507670000000002E-2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94"/>
      <c r="C647" s="27" t="s">
        <v>33</v>
      </c>
      <c r="D647" s="107"/>
      <c r="E647" s="263"/>
      <c r="F647" s="18">
        <f t="shared" si="61"/>
        <v>35.448411999999998</v>
      </c>
      <c r="G647" s="18">
        <f t="shared" si="61"/>
        <v>38.752876000000001</v>
      </c>
      <c r="H647" s="18">
        <f t="shared" si="61"/>
        <v>0.98090168</v>
      </c>
      <c r="I647" s="18">
        <f t="shared" si="61"/>
        <v>0.98616700999999996</v>
      </c>
      <c r="J647" s="18">
        <f t="shared" si="61"/>
        <v>5.0439596000000003E-2</v>
      </c>
      <c r="K647" s="112"/>
      <c r="L647" s="112"/>
      <c r="M647" s="112"/>
      <c r="N647" s="112"/>
      <c r="O647" s="264"/>
      <c r="P647" s="112"/>
      <c r="Q647" s="113"/>
      <c r="R647" s="114"/>
      <c r="T647" s="294"/>
      <c r="U647" s="27" t="s">
        <v>33</v>
      </c>
      <c r="V647" s="107"/>
      <c r="W647" s="263"/>
      <c r="X647" s="18">
        <f t="shared" si="62"/>
        <v>35.792200000000001</v>
      </c>
      <c r="Y647" s="18">
        <f t="shared" si="62"/>
        <v>39.173876</v>
      </c>
      <c r="Z647" s="18">
        <f t="shared" si="62"/>
        <v>0.98107065000000004</v>
      </c>
      <c r="AA647" s="18">
        <f t="shared" si="62"/>
        <v>0.98708724999999997</v>
      </c>
      <c r="AB647" s="18">
        <f t="shared" si="62"/>
        <v>4.3788724000000001E-2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94"/>
      <c r="C648" s="27" t="s">
        <v>34</v>
      </c>
      <c r="D648" s="107"/>
      <c r="E648" s="263"/>
      <c r="F648" s="18">
        <f t="shared" si="61"/>
        <v>38.783540000000002</v>
      </c>
      <c r="G648" s="18">
        <f t="shared" si="61"/>
        <v>42.370452999999998</v>
      </c>
      <c r="H648" s="18">
        <f t="shared" si="61"/>
        <v>0.98969035999999999</v>
      </c>
      <c r="I648" s="18">
        <f t="shared" si="61"/>
        <v>0.99336674000000003</v>
      </c>
      <c r="J648" s="18">
        <f t="shared" si="61"/>
        <v>2.8785938E-2</v>
      </c>
      <c r="K648" s="112"/>
      <c r="L648" s="112"/>
      <c r="M648" s="112"/>
      <c r="N648" s="112"/>
      <c r="O648" s="264"/>
      <c r="P648" s="112"/>
      <c r="Q648" s="113"/>
      <c r="R648" s="114"/>
      <c r="T648" s="294"/>
      <c r="U648" s="27" t="s">
        <v>34</v>
      </c>
      <c r="V648" s="107"/>
      <c r="W648" s="263"/>
      <c r="X648" s="18">
        <f t="shared" si="62"/>
        <v>39.613785</v>
      </c>
      <c r="Y648" s="18">
        <f t="shared" si="62"/>
        <v>42.967789000000003</v>
      </c>
      <c r="Z648" s="18">
        <f t="shared" si="62"/>
        <v>0.98981825999999995</v>
      </c>
      <c r="AA648" s="18">
        <f t="shared" si="62"/>
        <v>0.99354534999999999</v>
      </c>
      <c r="AB648" s="18">
        <f t="shared" si="62"/>
        <v>2.271948E-2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94"/>
      <c r="C649" s="27" t="s">
        <v>36</v>
      </c>
      <c r="D649" s="107"/>
      <c r="E649" s="263"/>
      <c r="F649" s="18">
        <f t="shared" si="61"/>
        <v>41.959001000000001</v>
      </c>
      <c r="G649" s="18">
        <f t="shared" si="61"/>
        <v>45.814520999999999</v>
      </c>
      <c r="H649" s="18">
        <f t="shared" si="61"/>
        <v>0.99371821000000005</v>
      </c>
      <c r="I649" s="18">
        <f t="shared" si="61"/>
        <v>0.99655883000000001</v>
      </c>
      <c r="J649" s="18">
        <f t="shared" si="61"/>
        <v>1.4885585999999999E-2</v>
      </c>
      <c r="K649" s="112"/>
      <c r="L649" s="112"/>
      <c r="M649" s="112"/>
      <c r="N649" s="112"/>
      <c r="O649" s="264"/>
      <c r="P649" s="112"/>
      <c r="Q649" s="113"/>
      <c r="R649" s="114"/>
      <c r="T649" s="294"/>
      <c r="U649" s="27" t="s">
        <v>36</v>
      </c>
      <c r="V649" s="107"/>
      <c r="W649" s="263"/>
      <c r="X649" s="18">
        <f t="shared" si="62"/>
        <v>43.748060000000002</v>
      </c>
      <c r="Y649" s="18">
        <f t="shared" si="62"/>
        <v>46.735697999999999</v>
      </c>
      <c r="Z649" s="18">
        <f t="shared" si="62"/>
        <v>0.99397247</v>
      </c>
      <c r="AA649" s="18">
        <f t="shared" si="62"/>
        <v>0.99690378000000002</v>
      </c>
      <c r="AB649" s="18">
        <f t="shared" si="62"/>
        <v>1.0080256500000001E-2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95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95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193</v>
      </c>
      <c r="C651" s="25" t="s">
        <v>32</v>
      </c>
      <c r="D651" s="106"/>
      <c r="E651" s="261"/>
      <c r="F651" s="135">
        <f t="shared" ref="F651:J654" si="63">F646-F641</f>
        <v>2.6097770000000011</v>
      </c>
      <c r="G651" s="135">
        <f t="shared" si="63"/>
        <v>2.452461999999997</v>
      </c>
      <c r="H651" s="135">
        <f t="shared" si="63"/>
        <v>5.8348400000000078E-3</v>
      </c>
      <c r="I651" s="135">
        <f t="shared" si="63"/>
        <v>8.9625400000000743E-3</v>
      </c>
      <c r="J651" s="135">
        <f t="shared" si="63"/>
        <v>1.5008690000000005E-2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193</v>
      </c>
      <c r="U651" s="25" t="s">
        <v>32</v>
      </c>
      <c r="V651" s="106"/>
      <c r="W651" s="261"/>
      <c r="X651" s="135">
        <f t="shared" ref="X651:AB654" si="64">X646-X641</f>
        <v>1.9850029999999954</v>
      </c>
      <c r="Y651" s="135">
        <f t="shared" si="64"/>
        <v>1.8238119999999967</v>
      </c>
      <c r="Z651" s="135">
        <f t="shared" si="64"/>
        <v>5.9896099999999786E-3</v>
      </c>
      <c r="AA651" s="135">
        <f t="shared" si="64"/>
        <v>8.1386700000000145E-3</v>
      </c>
      <c r="AB651" s="135">
        <f t="shared" si="64"/>
        <v>1.0075930000000004E-2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94"/>
      <c r="C652" s="27" t="s">
        <v>33</v>
      </c>
      <c r="D652" s="107"/>
      <c r="E652" s="263"/>
      <c r="F652" s="18">
        <f t="shared" si="63"/>
        <v>2.6902929999999969</v>
      </c>
      <c r="G652" s="18">
        <f t="shared" si="63"/>
        <v>2.0692019999999971</v>
      </c>
      <c r="H652" s="18">
        <f t="shared" si="63"/>
        <v>1.7802000000000096E-3</v>
      </c>
      <c r="I652" s="18">
        <f t="shared" si="63"/>
        <v>3.2764899999999653E-3</v>
      </c>
      <c r="J652" s="18">
        <f t="shared" si="63"/>
        <v>1.217737E-2</v>
      </c>
      <c r="K652" s="112"/>
      <c r="L652" s="112"/>
      <c r="M652" s="112"/>
      <c r="N652" s="112"/>
      <c r="O652" s="264"/>
      <c r="P652" s="112"/>
      <c r="Q652" s="113"/>
      <c r="R652" s="114"/>
      <c r="T652" s="294"/>
      <c r="U652" s="27" t="s">
        <v>33</v>
      </c>
      <c r="V652" s="107"/>
      <c r="W652" s="263"/>
      <c r="X652" s="18">
        <f t="shared" si="64"/>
        <v>1.224256000000004</v>
      </c>
      <c r="Y652" s="18">
        <f t="shared" si="64"/>
        <v>1.2004739999999998</v>
      </c>
      <c r="Z652" s="18">
        <f t="shared" si="64"/>
        <v>1.8109600000000281E-3</v>
      </c>
      <c r="AA652" s="18">
        <f t="shared" si="64"/>
        <v>2.8925799999999224E-3</v>
      </c>
      <c r="AB652" s="18">
        <f t="shared" si="64"/>
        <v>8.7581440000000024E-3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94"/>
      <c r="C653" s="27" t="s">
        <v>34</v>
      </c>
      <c r="D653" s="107"/>
      <c r="E653" s="263"/>
      <c r="F653" s="18">
        <f t="shared" si="63"/>
        <v>2.6168110000000055</v>
      </c>
      <c r="G653" s="18">
        <f t="shared" si="63"/>
        <v>1.7778509999999983</v>
      </c>
      <c r="H653" s="18">
        <f t="shared" si="63"/>
        <v>6.8087999999999482E-4</v>
      </c>
      <c r="I653" s="18">
        <f t="shared" si="63"/>
        <v>1.3682900000000497E-3</v>
      </c>
      <c r="J653" s="18">
        <f t="shared" si="63"/>
        <v>8.4756550000000021E-3</v>
      </c>
      <c r="K653" s="112"/>
      <c r="L653" s="112"/>
      <c r="M653" s="112"/>
      <c r="N653" s="112"/>
      <c r="O653" s="264"/>
      <c r="P653" s="112"/>
      <c r="Q653" s="113"/>
      <c r="R653" s="114"/>
      <c r="T653" s="294"/>
      <c r="U653" s="27" t="s">
        <v>34</v>
      </c>
      <c r="V653" s="107"/>
      <c r="W653" s="263"/>
      <c r="X653" s="18">
        <f t="shared" si="64"/>
        <v>0.88762400000000241</v>
      </c>
      <c r="Y653" s="18">
        <f t="shared" si="64"/>
        <v>0.76778300000000144</v>
      </c>
      <c r="Z653" s="18">
        <f t="shared" si="64"/>
        <v>5.8687999999995633E-4</v>
      </c>
      <c r="AA653" s="18">
        <f t="shared" si="64"/>
        <v>9.4744999999996082E-4</v>
      </c>
      <c r="AB653" s="18">
        <f t="shared" si="64"/>
        <v>5.5860369999999986E-3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94"/>
      <c r="C654" s="27" t="s">
        <v>36</v>
      </c>
      <c r="D654" s="107"/>
      <c r="E654" s="263"/>
      <c r="F654" s="18">
        <f t="shared" si="63"/>
        <v>3.2041370000000029</v>
      </c>
      <c r="G654" s="18">
        <f t="shared" si="63"/>
        <v>2.492328999999998</v>
      </c>
      <c r="H654" s="18">
        <f t="shared" si="63"/>
        <v>4.9662000000005868E-4</v>
      </c>
      <c r="I654" s="18">
        <f t="shared" si="63"/>
        <v>7.7285999999998634E-4</v>
      </c>
      <c r="J654" s="18">
        <f t="shared" si="63"/>
        <v>4.5733034999999988E-3</v>
      </c>
      <c r="K654" s="112"/>
      <c r="L654" s="112"/>
      <c r="M654" s="112"/>
      <c r="N654" s="112"/>
      <c r="O654" s="264"/>
      <c r="P654" s="112"/>
      <c r="Q654" s="113"/>
      <c r="R654" s="114"/>
      <c r="T654" s="294"/>
      <c r="U654" s="27" t="s">
        <v>36</v>
      </c>
      <c r="V654" s="107"/>
      <c r="W654" s="263"/>
      <c r="X654" s="18">
        <f t="shared" si="64"/>
        <v>0.96942700000000315</v>
      </c>
      <c r="Y654" s="18">
        <f t="shared" si="64"/>
        <v>0.91173299999999813</v>
      </c>
      <c r="Z654" s="18">
        <f t="shared" si="64"/>
        <v>4.86360000000019E-4</v>
      </c>
      <c r="AA654" s="18">
        <f t="shared" si="64"/>
        <v>4.8941999999996266E-4</v>
      </c>
      <c r="AB654" s="18">
        <f t="shared" si="64"/>
        <v>2.5830152000000011E-3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95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95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301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0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0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0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0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301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0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0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0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0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301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0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0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0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0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103:AL107"/>
    <mergeCell ref="T138:T142"/>
    <mergeCell ref="T273:T277"/>
    <mergeCell ref="T53:T57"/>
    <mergeCell ref="C31:R31"/>
    <mergeCell ref="T353:T357"/>
    <mergeCell ref="B538:B542"/>
    <mergeCell ref="B598:B602"/>
    <mergeCell ref="B298:B302"/>
    <mergeCell ref="T548:T552"/>
    <mergeCell ref="T593:T597"/>
    <mergeCell ref="T588:T592"/>
    <mergeCell ref="T58:T62"/>
    <mergeCell ref="B78:B8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Summary (auto)</vt:lpstr>
      <vt:lpstr>RGB-PSNR</vt:lpstr>
      <vt:lpstr>YUV-PSNR</vt:lpstr>
      <vt:lpstr>YUV-SSIM</vt:lpstr>
      <vt:lpstr>YUV-IVSSIM</vt:lpstr>
      <vt:lpstr>LPIPS</vt:lpstr>
      <vt:lpstr>fruit</vt:lpstr>
      <vt:lpstr>breakfast</vt:lpstr>
      <vt:lpstr>breakfast_track</vt:lpstr>
      <vt:lpstr>breakfast_semitrack</vt:lpstr>
      <vt:lpstr>cinema_track</vt:lpstr>
      <vt:lpstr>cinema_semitrack</vt:lpstr>
      <vt:lpstr>breakdance_track</vt:lpstr>
      <vt:lpstr>breakdance_semitrack</vt:lpstr>
      <vt:lpstr>bartender_track</vt:lpstr>
      <vt:lpstr>bartender_semitrack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2025-06-23T15:43:35Z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