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35"/>
  </bookViews>
  <sheets>
    <sheet name="Cash Flow Model" sheetId="1" r:id="rId1"/>
  </sheets>
  <calcPr calcId="162913"/>
</workbook>
</file>

<file path=xl/calcChain.xml><?xml version="1.0" encoding="utf-8"?>
<calcChain xmlns="http://schemas.openxmlformats.org/spreadsheetml/2006/main">
  <c r="N4" i="1" l="1"/>
  <c r="N6" i="1"/>
  <c r="N10" i="1"/>
  <c r="N18" i="1"/>
  <c r="N22" i="1"/>
  <c r="N26" i="1"/>
  <c r="N30" i="1"/>
  <c r="K3" i="1"/>
  <c r="N3" i="1" s="1"/>
  <c r="K4" i="1"/>
  <c r="K5" i="1"/>
  <c r="K6" i="1"/>
  <c r="K7" i="1"/>
  <c r="N7" i="1" s="1"/>
  <c r="K8" i="1"/>
  <c r="K9" i="1"/>
  <c r="K10" i="1"/>
  <c r="K11" i="1"/>
  <c r="N11" i="1" s="1"/>
  <c r="K12" i="1"/>
  <c r="K13" i="1"/>
  <c r="K14" i="1"/>
  <c r="K15" i="1"/>
  <c r="N15" i="1" s="1"/>
  <c r="K16" i="1"/>
  <c r="K17" i="1"/>
  <c r="K18" i="1"/>
  <c r="K19" i="1"/>
  <c r="N19" i="1" s="1"/>
  <c r="K20" i="1"/>
  <c r="K21" i="1"/>
  <c r="K22" i="1"/>
  <c r="K23" i="1"/>
  <c r="N23" i="1" s="1"/>
  <c r="K24" i="1"/>
  <c r="K25" i="1"/>
  <c r="K26" i="1"/>
  <c r="K27" i="1"/>
  <c r="N27" i="1" s="1"/>
  <c r="K28" i="1"/>
  <c r="K29" i="1"/>
  <c r="K30" i="1"/>
  <c r="K31" i="1"/>
  <c r="N31" i="1" s="1"/>
  <c r="K32" i="1"/>
  <c r="K2" i="1"/>
  <c r="L3" i="1"/>
  <c r="L4" i="1"/>
  <c r="L14" i="1"/>
  <c r="N14" i="1" s="1"/>
  <c r="L27" i="1"/>
  <c r="L28" i="1"/>
  <c r="N28" i="1" s="1"/>
  <c r="D3" i="1"/>
  <c r="D4" i="1"/>
  <c r="D5" i="1"/>
  <c r="L5" i="1" s="1"/>
  <c r="N5" i="1" s="1"/>
  <c r="D6" i="1"/>
  <c r="L6" i="1" s="1"/>
  <c r="D7" i="1"/>
  <c r="L7" i="1" s="1"/>
  <c r="D8" i="1"/>
  <c r="L8" i="1" s="1"/>
  <c r="N8" i="1" s="1"/>
  <c r="D9" i="1"/>
  <c r="L9" i="1" s="1"/>
  <c r="N9" i="1" s="1"/>
  <c r="D10" i="1"/>
  <c r="L10" i="1" s="1"/>
  <c r="D11" i="1"/>
  <c r="L11" i="1" s="1"/>
  <c r="D12" i="1"/>
  <c r="L12" i="1" s="1"/>
  <c r="N12" i="1" s="1"/>
  <c r="D13" i="1"/>
  <c r="L13" i="1" s="1"/>
  <c r="N13" i="1" s="1"/>
  <c r="D14" i="1"/>
  <c r="D15" i="1"/>
  <c r="L15" i="1" s="1"/>
  <c r="D16" i="1"/>
  <c r="L16" i="1" s="1"/>
  <c r="N16" i="1" s="1"/>
  <c r="D17" i="1"/>
  <c r="L17" i="1" s="1"/>
  <c r="N17" i="1" s="1"/>
  <c r="D18" i="1"/>
  <c r="L18" i="1" s="1"/>
  <c r="D19" i="1"/>
  <c r="L19" i="1" s="1"/>
  <c r="D20" i="1"/>
  <c r="L20" i="1" s="1"/>
  <c r="N20" i="1" s="1"/>
  <c r="D21" i="1"/>
  <c r="L21" i="1" s="1"/>
  <c r="N21" i="1" s="1"/>
  <c r="D22" i="1"/>
  <c r="L22" i="1" s="1"/>
  <c r="D23" i="1"/>
  <c r="L23" i="1" s="1"/>
  <c r="D24" i="1"/>
  <c r="L24" i="1" s="1"/>
  <c r="N24" i="1" s="1"/>
  <c r="D25" i="1"/>
  <c r="L25" i="1" s="1"/>
  <c r="N25" i="1" s="1"/>
  <c r="D26" i="1"/>
  <c r="L26" i="1" s="1"/>
  <c r="D27" i="1"/>
  <c r="D28" i="1"/>
  <c r="D29" i="1"/>
  <c r="L29" i="1" s="1"/>
  <c r="N29" i="1" s="1"/>
  <c r="D30" i="1"/>
  <c r="L30" i="1" s="1"/>
  <c r="D31" i="1"/>
  <c r="L31" i="1" s="1"/>
  <c r="D32" i="1"/>
  <c r="L32" i="1" s="1"/>
  <c r="N32" i="1" s="1"/>
  <c r="D2" i="1"/>
  <c r="L2" i="1" s="1"/>
  <c r="N2" i="1" s="1"/>
  <c r="B35" i="1" l="1"/>
  <c r="O2" i="1"/>
  <c r="M8" i="1"/>
  <c r="M9" i="1"/>
  <c r="M16" i="1"/>
  <c r="M32" i="1"/>
  <c r="M24" i="1"/>
  <c r="M31" i="1"/>
  <c r="M23" i="1"/>
  <c r="M15" i="1"/>
  <c r="M7" i="1"/>
  <c r="M30" i="1"/>
  <c r="M22" i="1"/>
  <c r="M14" i="1"/>
  <c r="M6" i="1"/>
  <c r="M29" i="1"/>
  <c r="M21" i="1"/>
  <c r="M13" i="1"/>
  <c r="M5" i="1"/>
  <c r="M28" i="1"/>
  <c r="M20" i="1"/>
  <c r="M12" i="1"/>
  <c r="M4" i="1"/>
  <c r="M27" i="1"/>
  <c r="M19" i="1"/>
  <c r="M11" i="1"/>
  <c r="M3" i="1"/>
  <c r="M26" i="1"/>
  <c r="M18" i="1"/>
  <c r="M10" i="1"/>
  <c r="M25" i="1"/>
  <c r="M17" i="1"/>
  <c r="M2" i="1"/>
</calcChain>
</file>

<file path=xl/sharedStrings.xml><?xml version="1.0" encoding="utf-8"?>
<sst xmlns="http://schemas.openxmlformats.org/spreadsheetml/2006/main" count="16" uniqueCount="15">
  <si>
    <t>Year</t>
  </si>
  <si>
    <t>Production (bbl)</t>
  </si>
  <si>
    <t>Oil Price ($/bbl)</t>
  </si>
  <si>
    <t>Operating Costs ($)</t>
  </si>
  <si>
    <t>Capital Expenditure ($)</t>
  </si>
  <si>
    <t>Taxes and Royalties (%)</t>
  </si>
  <si>
    <t>Salvage Value ($)</t>
  </si>
  <si>
    <t>Operating Revenues</t>
  </si>
  <si>
    <t>Net Cash Flow</t>
  </si>
  <si>
    <t>Cum. Net Cash Flow</t>
  </si>
  <si>
    <t>Inflation Rate (%)</t>
  </si>
  <si>
    <t>Discount Rate (%)</t>
  </si>
  <si>
    <t>Discount Factor</t>
  </si>
  <si>
    <t>Discounted Cash Flows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</si>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</sst>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8" fontId="18" fillId="0" borderId="0" xfId="0" applyNumberFormat="1" applyFont="1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8" fontId="19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CASH FLOW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'Cash Flow Model'!$A$1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'Cash Flow Model'!$A$2:$A$32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910-84D2-2B3EAB8FEC5F}"/>
            </c:ext>
          </c:extLst>
        </c:ser>
        <c:ser>
          <c:idx val="1"/>
          <c:order val="1"/>
          <c:tx>
            <c:strRef>
              <c:f>'Cash Flow Model'!$L$1</c:f>
              <c:strCache>
                <c:ptCount val="1"/>
                <c:pt idx="0">
                  <c:v>Net Cash 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'Cash Flow Model'!$L$2:$L$32</c:f>
              <c:numCache>
                <c:formatCode>General</c:formatCode>
                <c:ptCount val="31"/>
                <c:pt idx="0">
                  <c:v>4999975</c:v>
                </c:pt>
                <c:pt idx="1">
                  <c:v>-400015</c:v>
                </c:pt>
                <c:pt idx="2">
                  <c:v>424985</c:v>
                </c:pt>
                <c:pt idx="3">
                  <c:v>1149985</c:v>
                </c:pt>
                <c:pt idx="4">
                  <c:v>1599985</c:v>
                </c:pt>
                <c:pt idx="5">
                  <c:v>2099985</c:v>
                </c:pt>
                <c:pt idx="6">
                  <c:v>2649985</c:v>
                </c:pt>
                <c:pt idx="7">
                  <c:v>3249985</c:v>
                </c:pt>
                <c:pt idx="8">
                  <c:v>3899985</c:v>
                </c:pt>
                <c:pt idx="9">
                  <c:v>4599985</c:v>
                </c:pt>
                <c:pt idx="10">
                  <c:v>5349985</c:v>
                </c:pt>
                <c:pt idx="11">
                  <c:v>6149985</c:v>
                </c:pt>
                <c:pt idx="12">
                  <c:v>6999985</c:v>
                </c:pt>
                <c:pt idx="13">
                  <c:v>7899985</c:v>
                </c:pt>
                <c:pt idx="14">
                  <c:v>8849985</c:v>
                </c:pt>
                <c:pt idx="15">
                  <c:v>9849985</c:v>
                </c:pt>
                <c:pt idx="16">
                  <c:v>10899985</c:v>
                </c:pt>
                <c:pt idx="17">
                  <c:v>11999985</c:v>
                </c:pt>
                <c:pt idx="18">
                  <c:v>13149985</c:v>
                </c:pt>
                <c:pt idx="19">
                  <c:v>14349985</c:v>
                </c:pt>
                <c:pt idx="20">
                  <c:v>15599985</c:v>
                </c:pt>
                <c:pt idx="21">
                  <c:v>16899985</c:v>
                </c:pt>
                <c:pt idx="22">
                  <c:v>18249985</c:v>
                </c:pt>
                <c:pt idx="23">
                  <c:v>19649985</c:v>
                </c:pt>
                <c:pt idx="24">
                  <c:v>21099985</c:v>
                </c:pt>
                <c:pt idx="25">
                  <c:v>22599985</c:v>
                </c:pt>
                <c:pt idx="26">
                  <c:v>24149985</c:v>
                </c:pt>
                <c:pt idx="27">
                  <c:v>25749985</c:v>
                </c:pt>
                <c:pt idx="28">
                  <c:v>27399985</c:v>
                </c:pt>
                <c:pt idx="29">
                  <c:v>29099985</c:v>
                </c:pt>
                <c:pt idx="30">
                  <c:v>30849985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E-4910-84D2-2B3EAB8FEC5F}"/>
            </c:ext>
          </c:extLst>
        </c:ser>
        <c:ser>
          <c:idx val="2"/>
          <c:order val="2"/>
          <c:tx>
            <c:strRef>
              <c:f>'Cash Flow Model'!$M$1</c:f>
              <c:strCache>
                <c:ptCount val="1"/>
                <c:pt idx="0">
                  <c:v>Cum. Net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'Cash Flow Model'!$M$2:$M$32</c:f>
              <c:numCache>
                <c:formatCode>General</c:formatCode>
                <c:ptCount val="31"/>
                <c:pt idx="0">
                  <c:v>4999975</c:v>
                </c:pt>
                <c:pt idx="1">
                  <c:v>4599960</c:v>
                </c:pt>
                <c:pt idx="2">
                  <c:v>5024945</c:v>
                </c:pt>
                <c:pt idx="3">
                  <c:v>6174930</c:v>
                </c:pt>
                <c:pt idx="4">
                  <c:v>7774915</c:v>
                </c:pt>
                <c:pt idx="5">
                  <c:v>9874900</c:v>
                </c:pt>
                <c:pt idx="6">
                  <c:v>12524885</c:v>
                </c:pt>
                <c:pt idx="7">
                  <c:v>15774870</c:v>
                </c:pt>
                <c:pt idx="8">
                  <c:v>19674855</c:v>
                </c:pt>
                <c:pt idx="9">
                  <c:v>24274840</c:v>
                </c:pt>
                <c:pt idx="10">
                  <c:v>29624825</c:v>
                </c:pt>
                <c:pt idx="11">
                  <c:v>35774810</c:v>
                </c:pt>
                <c:pt idx="12">
                  <c:v>42774795</c:v>
                </c:pt>
                <c:pt idx="13">
                  <c:v>50674780</c:v>
                </c:pt>
                <c:pt idx="14">
                  <c:v>59524765</c:v>
                </c:pt>
                <c:pt idx="15">
                  <c:v>69374750</c:v>
                </c:pt>
                <c:pt idx="16">
                  <c:v>80274735</c:v>
                </c:pt>
                <c:pt idx="17">
                  <c:v>92274720</c:v>
                </c:pt>
                <c:pt idx="18">
                  <c:v>105424705</c:v>
                </c:pt>
                <c:pt idx="19">
                  <c:v>119774690</c:v>
                </c:pt>
                <c:pt idx="20">
                  <c:v>135374675</c:v>
                </c:pt>
                <c:pt idx="21">
                  <c:v>152274660</c:v>
                </c:pt>
                <c:pt idx="22">
                  <c:v>170524645</c:v>
                </c:pt>
                <c:pt idx="23">
                  <c:v>190174630</c:v>
                </c:pt>
                <c:pt idx="24">
                  <c:v>211274615</c:v>
                </c:pt>
                <c:pt idx="25">
                  <c:v>233874600</c:v>
                </c:pt>
                <c:pt idx="26">
                  <c:v>258024585</c:v>
                </c:pt>
                <c:pt idx="27">
                  <c:v>283774570</c:v>
                </c:pt>
                <c:pt idx="28">
                  <c:v>311174555</c:v>
                </c:pt>
                <c:pt idx="29">
                  <c:v>340274540</c:v>
                </c:pt>
                <c:pt idx="30">
                  <c:v>371124525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E-4910-84D2-2B3EAB8F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76328"/>
        <c:axId val="395076656"/>
      </c:barChart>
      <c:catAx>
        <c:axId val="39507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YEAR</a:t>
                </a:r>
              </a:p>
            </c:rich>
          </c:tx>
          <c:layout>
            <c:manualLayout>
              <c:xMode val="edge"/>
              <c:yMode val="edge"/>
              <c:x val="0.51128491225592321"/>
              <c:y val="0.75029990103696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6656"/>
        <c:crosses val="autoZero"/>
        <c:auto val="1"/>
        <c:lblAlgn val="ctr"/>
        <c:lblOffset val="100"/>
        <c:noMultiLvlLbl val="0"/>
      </c:catAx>
      <c:valAx>
        <c:axId val="395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CASH 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33</xdr:row>
      <xdr:rowOff>109537</xdr:rowOff>
    </xdr:from>
    <xdr:to>
      <xdr:col>13</xdr:col>
      <xdr:colOff>571500</xdr:colOff>
      <xdr:row>47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25" workbookViewId="0">
      <selection activeCell="E37" sqref="E37"/>
    </sheetView>
  </sheetViews>
  <sheetFormatPr defaultRowHeight="12.75" x14ac:dyDescent="0.2"/>
  <cols>
    <col min="1" max="1" width="5.42578125" style="1" bestFit="1" customWidth="1"/>
    <col min="2" max="2" width="22" style="1" bestFit="1" customWidth="1"/>
    <col min="3" max="3" width="15.28515625" style="1" bestFit="1" customWidth="1"/>
    <col min="4" max="4" width="20.140625" style="1" bestFit="1" customWidth="1"/>
    <col min="5" max="5" width="19.7109375" style="1" bestFit="1" customWidth="1"/>
    <col min="6" max="6" width="22.5703125" style="1" bestFit="1" customWidth="1"/>
    <col min="7" max="7" width="24.85546875" style="1" bestFit="1" customWidth="1"/>
    <col min="8" max="8" width="17.7109375" style="1" bestFit="1" customWidth="1"/>
    <col min="9" max="9" width="18.28515625" style="1" bestFit="1" customWidth="1"/>
    <col min="10" max="10" width="18.7109375" style="1" bestFit="1" customWidth="1"/>
    <col min="11" max="11" width="15.5703125" style="1" bestFit="1" customWidth="1"/>
    <col min="12" max="12" width="14.42578125" style="1" bestFit="1" customWidth="1"/>
    <col min="13" max="13" width="20.28515625" style="1" bestFit="1" customWidth="1"/>
    <col min="14" max="14" width="22.5703125" style="1" bestFit="1" customWidth="1"/>
    <col min="15" max="15" width="18" style="1" bestFit="1" customWidth="1"/>
    <col min="16" max="16384" width="9.140625" style="1"/>
  </cols>
  <sheetData>
    <row r="1" spans="1:15" s="3" customFormat="1" x14ac:dyDescent="0.2">
      <c r="A1" s="4" t="s">
        <v>0</v>
      </c>
      <c r="B1" s="4" t="s">
        <v>1</v>
      </c>
      <c r="C1" s="4" t="s">
        <v>2</v>
      </c>
      <c r="D1" s="4" t="s">
        <v>7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</v>
      </c>
      <c r="J1" s="4" t="s">
        <v>11</v>
      </c>
      <c r="K1" s="4" t="s">
        <v>12</v>
      </c>
      <c r="L1" s="4" t="s">
        <v>8</v>
      </c>
      <c r="M1" s="4" t="s">
        <v>9</v>
      </c>
      <c r="N1" s="4" t="s">
        <v>13</v>
      </c>
      <c r="O1" s="3" t="s">
        <v>14</v>
      </c>
    </row>
    <row r="2" spans="1:15" x14ac:dyDescent="0.2">
      <c r="A2" s="5">
        <v>0</v>
      </c>
      <c r="B2" s="5">
        <v>0</v>
      </c>
      <c r="C2" s="5">
        <v>0</v>
      </c>
      <c r="D2" s="5">
        <f>B2*C2</f>
        <v>0</v>
      </c>
      <c r="E2" s="5">
        <v>10</v>
      </c>
      <c r="F2" s="5">
        <v>-5000000</v>
      </c>
      <c r="G2" s="5">
        <v>15</v>
      </c>
      <c r="H2" s="5">
        <v>0</v>
      </c>
      <c r="I2" s="5">
        <v>0</v>
      </c>
      <c r="J2" s="5">
        <v>0</v>
      </c>
      <c r="K2" s="5">
        <f>(1+$I2)/(1+$J2)</f>
        <v>1</v>
      </c>
      <c r="L2" s="5">
        <f t="shared" ref="L2:L32" si="0">D2-(E2+G2+F2)</f>
        <v>4999975</v>
      </c>
      <c r="M2" s="5">
        <f>SUM($L$2:L2)</f>
        <v>4999975</v>
      </c>
      <c r="N2" s="5">
        <f>K2*L2</f>
        <v>4999975</v>
      </c>
      <c r="O2" s="2">
        <f>NPV(J2,N2:N32)</f>
        <v>391796418.52156496</v>
      </c>
    </row>
    <row r="3" spans="1:15" x14ac:dyDescent="0.2">
      <c r="A3" s="5">
        <v>1</v>
      </c>
      <c r="B3" s="5">
        <v>10000</v>
      </c>
      <c r="C3" s="5">
        <v>60</v>
      </c>
      <c r="D3" s="5">
        <f t="shared" ref="D3:D32" si="1">B3*C3</f>
        <v>600000</v>
      </c>
      <c r="E3" s="5">
        <v>1000000</v>
      </c>
      <c r="F3" s="5">
        <v>0</v>
      </c>
      <c r="G3" s="5">
        <v>15</v>
      </c>
      <c r="H3" s="5">
        <v>0</v>
      </c>
      <c r="I3" s="5">
        <v>3</v>
      </c>
      <c r="J3" s="5">
        <v>7</v>
      </c>
      <c r="K3" s="5">
        <f t="shared" ref="K3:K32" si="2">(1+$I3)/(1+$J3)</f>
        <v>0.5</v>
      </c>
      <c r="L3" s="5">
        <f t="shared" si="0"/>
        <v>-400015</v>
      </c>
      <c r="M3" s="5">
        <f>SUM($L$2:L3)</f>
        <v>4599960</v>
      </c>
      <c r="N3" s="5">
        <f t="shared" ref="N3:N32" si="3">K3*L3</f>
        <v>-200007.5</v>
      </c>
    </row>
    <row r="4" spans="1:15" x14ac:dyDescent="0.2">
      <c r="A4" s="5">
        <v>2</v>
      </c>
      <c r="B4" s="5">
        <v>25000</v>
      </c>
      <c r="C4" s="5">
        <v>65</v>
      </c>
      <c r="D4" s="5">
        <f t="shared" si="1"/>
        <v>1625000</v>
      </c>
      <c r="E4" s="5">
        <v>1200000</v>
      </c>
      <c r="F4" s="5">
        <v>0</v>
      </c>
      <c r="G4" s="5">
        <v>15</v>
      </c>
      <c r="H4" s="5">
        <v>0</v>
      </c>
      <c r="I4" s="5">
        <v>3.1</v>
      </c>
      <c r="J4" s="5">
        <v>6.9</v>
      </c>
      <c r="K4" s="5">
        <f t="shared" si="2"/>
        <v>0.51898734177215178</v>
      </c>
      <c r="L4" s="5">
        <f t="shared" si="0"/>
        <v>424985</v>
      </c>
      <c r="M4" s="5">
        <f>SUM($L$2:L4)</f>
        <v>5024945</v>
      </c>
      <c r="N4" s="5">
        <f t="shared" si="3"/>
        <v>220561.83544303791</v>
      </c>
    </row>
    <row r="5" spans="1:15" x14ac:dyDescent="0.2">
      <c r="A5" s="5">
        <v>3</v>
      </c>
      <c r="B5" s="5">
        <v>35000</v>
      </c>
      <c r="C5" s="5">
        <v>70</v>
      </c>
      <c r="D5" s="5">
        <f t="shared" si="1"/>
        <v>2450000</v>
      </c>
      <c r="E5" s="5">
        <v>1300000</v>
      </c>
      <c r="F5" s="5">
        <v>0</v>
      </c>
      <c r="G5" s="5">
        <v>15</v>
      </c>
      <c r="H5" s="5">
        <v>0</v>
      </c>
      <c r="I5" s="5">
        <v>3.2</v>
      </c>
      <c r="J5" s="5">
        <v>6.8</v>
      </c>
      <c r="K5" s="5">
        <f t="shared" si="2"/>
        <v>0.53846153846153855</v>
      </c>
      <c r="L5" s="5">
        <f t="shared" si="0"/>
        <v>1149985</v>
      </c>
      <c r="M5" s="5">
        <f>SUM($L$2:L5)</f>
        <v>6174930</v>
      </c>
      <c r="N5" s="5">
        <f t="shared" si="3"/>
        <v>619222.69230769237</v>
      </c>
    </row>
    <row r="6" spans="1:15" x14ac:dyDescent="0.2">
      <c r="A6" s="5">
        <v>4</v>
      </c>
      <c r="B6" s="5">
        <v>40000</v>
      </c>
      <c r="C6" s="5">
        <v>75</v>
      </c>
      <c r="D6" s="5">
        <f t="shared" si="1"/>
        <v>3000000</v>
      </c>
      <c r="E6" s="5">
        <v>1400000</v>
      </c>
      <c r="F6" s="5">
        <v>0</v>
      </c>
      <c r="G6" s="5">
        <v>15</v>
      </c>
      <c r="H6" s="5">
        <v>0</v>
      </c>
      <c r="I6" s="5">
        <v>3.3</v>
      </c>
      <c r="J6" s="5">
        <v>6.7</v>
      </c>
      <c r="K6" s="5">
        <f t="shared" si="2"/>
        <v>0.55844155844155841</v>
      </c>
      <c r="L6" s="5">
        <f t="shared" si="0"/>
        <v>1599985</v>
      </c>
      <c r="M6" s="5">
        <f>SUM($L$2:L6)</f>
        <v>7774915</v>
      </c>
      <c r="N6" s="5">
        <f t="shared" si="3"/>
        <v>893498.11688311677</v>
      </c>
    </row>
    <row r="7" spans="1:15" x14ac:dyDescent="0.2">
      <c r="A7" s="5">
        <v>5</v>
      </c>
      <c r="B7" s="5">
        <v>45000</v>
      </c>
      <c r="C7" s="5">
        <v>80</v>
      </c>
      <c r="D7" s="5">
        <f t="shared" si="1"/>
        <v>3600000</v>
      </c>
      <c r="E7" s="5">
        <v>1500000</v>
      </c>
      <c r="F7" s="5">
        <v>0</v>
      </c>
      <c r="G7" s="5">
        <v>15</v>
      </c>
      <c r="H7" s="5">
        <v>0</v>
      </c>
      <c r="I7" s="5">
        <v>3.4</v>
      </c>
      <c r="J7" s="5">
        <v>6.6</v>
      </c>
      <c r="K7" s="5">
        <f t="shared" si="2"/>
        <v>0.57894736842105265</v>
      </c>
      <c r="L7" s="5">
        <f t="shared" si="0"/>
        <v>2099985</v>
      </c>
      <c r="M7" s="5">
        <f>SUM($L$2:L7)</f>
        <v>9874900</v>
      </c>
      <c r="N7" s="5">
        <f t="shared" si="3"/>
        <v>1215780.7894736843</v>
      </c>
    </row>
    <row r="8" spans="1:15" x14ac:dyDescent="0.2">
      <c r="A8" s="5">
        <v>6</v>
      </c>
      <c r="B8" s="5">
        <v>50000</v>
      </c>
      <c r="C8" s="5">
        <v>85</v>
      </c>
      <c r="D8" s="5">
        <f t="shared" si="1"/>
        <v>4250000</v>
      </c>
      <c r="E8" s="5">
        <v>1600000</v>
      </c>
      <c r="F8" s="5">
        <v>0</v>
      </c>
      <c r="G8" s="5">
        <v>15</v>
      </c>
      <c r="H8" s="5">
        <v>0</v>
      </c>
      <c r="I8" s="5">
        <v>3.5</v>
      </c>
      <c r="J8" s="5">
        <v>6.5</v>
      </c>
      <c r="K8" s="5">
        <f t="shared" si="2"/>
        <v>0.6</v>
      </c>
      <c r="L8" s="5">
        <f t="shared" si="0"/>
        <v>2649985</v>
      </c>
      <c r="M8" s="5">
        <f>SUM($L$2:L8)</f>
        <v>12524885</v>
      </c>
      <c r="N8" s="5">
        <f t="shared" si="3"/>
        <v>1589991</v>
      </c>
    </row>
    <row r="9" spans="1:15" x14ac:dyDescent="0.2">
      <c r="A9" s="5">
        <v>7</v>
      </c>
      <c r="B9" s="5">
        <v>55000</v>
      </c>
      <c r="C9" s="5">
        <v>90</v>
      </c>
      <c r="D9" s="5">
        <f t="shared" si="1"/>
        <v>4950000</v>
      </c>
      <c r="E9" s="5">
        <v>1700000</v>
      </c>
      <c r="F9" s="5">
        <v>0</v>
      </c>
      <c r="G9" s="5">
        <v>15</v>
      </c>
      <c r="H9" s="5">
        <v>0</v>
      </c>
      <c r="I9" s="5">
        <v>3.6</v>
      </c>
      <c r="J9" s="5">
        <v>6.4</v>
      </c>
      <c r="K9" s="5">
        <f t="shared" si="2"/>
        <v>0.62162162162162149</v>
      </c>
      <c r="L9" s="5">
        <f t="shared" si="0"/>
        <v>3249985</v>
      </c>
      <c r="M9" s="5">
        <f>SUM($L$2:L9)</f>
        <v>15774870</v>
      </c>
      <c r="N9" s="5">
        <f t="shared" si="3"/>
        <v>2020260.9459459456</v>
      </c>
    </row>
    <row r="10" spans="1:15" x14ac:dyDescent="0.2">
      <c r="A10" s="5">
        <v>8</v>
      </c>
      <c r="B10" s="5">
        <v>60000</v>
      </c>
      <c r="C10" s="5">
        <v>95</v>
      </c>
      <c r="D10" s="5">
        <f t="shared" si="1"/>
        <v>5700000</v>
      </c>
      <c r="E10" s="5">
        <v>1800000</v>
      </c>
      <c r="F10" s="5">
        <v>0</v>
      </c>
      <c r="G10" s="5">
        <v>15</v>
      </c>
      <c r="H10" s="5">
        <v>0</v>
      </c>
      <c r="I10" s="5">
        <v>3.7</v>
      </c>
      <c r="J10" s="5">
        <v>6.3</v>
      </c>
      <c r="K10" s="5">
        <f t="shared" si="2"/>
        <v>0.64383561643835618</v>
      </c>
      <c r="L10" s="5">
        <f t="shared" si="0"/>
        <v>3899985</v>
      </c>
      <c r="M10" s="5">
        <f>SUM($L$2:L10)</f>
        <v>19674855</v>
      </c>
      <c r="N10" s="5">
        <f t="shared" si="3"/>
        <v>2510949.2465753425</v>
      </c>
    </row>
    <row r="11" spans="1:15" x14ac:dyDescent="0.2">
      <c r="A11" s="5">
        <v>9</v>
      </c>
      <c r="B11" s="5">
        <v>65000</v>
      </c>
      <c r="C11" s="5">
        <v>100</v>
      </c>
      <c r="D11" s="5">
        <f t="shared" si="1"/>
        <v>6500000</v>
      </c>
      <c r="E11" s="5">
        <v>1900000</v>
      </c>
      <c r="F11" s="5">
        <v>0</v>
      </c>
      <c r="G11" s="5">
        <v>15</v>
      </c>
      <c r="H11" s="5">
        <v>0</v>
      </c>
      <c r="I11" s="5">
        <v>3.8</v>
      </c>
      <c r="J11" s="5">
        <v>6.2</v>
      </c>
      <c r="K11" s="5">
        <f t="shared" si="2"/>
        <v>0.66666666666666663</v>
      </c>
      <c r="L11" s="5">
        <f t="shared" si="0"/>
        <v>4599985</v>
      </c>
      <c r="M11" s="5">
        <f>SUM($L$2:L11)</f>
        <v>24274840</v>
      </c>
      <c r="N11" s="5">
        <f t="shared" si="3"/>
        <v>3066656.6666666665</v>
      </c>
    </row>
    <row r="12" spans="1:15" x14ac:dyDescent="0.2">
      <c r="A12" s="5">
        <v>10</v>
      </c>
      <c r="B12" s="5">
        <v>70000</v>
      </c>
      <c r="C12" s="5">
        <v>105</v>
      </c>
      <c r="D12" s="5">
        <f t="shared" si="1"/>
        <v>7350000</v>
      </c>
      <c r="E12" s="5">
        <v>2000000</v>
      </c>
      <c r="F12" s="5">
        <v>0</v>
      </c>
      <c r="G12" s="5">
        <v>15</v>
      </c>
      <c r="H12" s="5">
        <v>0</v>
      </c>
      <c r="I12" s="5">
        <v>3.9</v>
      </c>
      <c r="J12" s="5">
        <v>6.1</v>
      </c>
      <c r="K12" s="5">
        <f t="shared" si="2"/>
        <v>0.69014084507042261</v>
      </c>
      <c r="L12" s="5">
        <f t="shared" si="0"/>
        <v>5349985</v>
      </c>
      <c r="M12" s="5">
        <f>SUM($L$2:L12)</f>
        <v>29624825</v>
      </c>
      <c r="N12" s="5">
        <f t="shared" si="3"/>
        <v>3692243.1690140851</v>
      </c>
    </row>
    <row r="13" spans="1:15" x14ac:dyDescent="0.2">
      <c r="A13" s="5">
        <v>11</v>
      </c>
      <c r="B13" s="5">
        <v>75000</v>
      </c>
      <c r="C13" s="5">
        <v>110</v>
      </c>
      <c r="D13" s="5">
        <f t="shared" si="1"/>
        <v>8250000</v>
      </c>
      <c r="E13" s="5">
        <v>2100000</v>
      </c>
      <c r="F13" s="5">
        <v>0</v>
      </c>
      <c r="G13" s="5">
        <v>15</v>
      </c>
      <c r="H13" s="5">
        <v>0</v>
      </c>
      <c r="I13" s="5">
        <v>4</v>
      </c>
      <c r="J13" s="5">
        <v>6</v>
      </c>
      <c r="K13" s="5">
        <f t="shared" si="2"/>
        <v>0.7142857142857143</v>
      </c>
      <c r="L13" s="5">
        <f t="shared" si="0"/>
        <v>6149985</v>
      </c>
      <c r="M13" s="5">
        <f>SUM($L$2:L13)</f>
        <v>35774810</v>
      </c>
      <c r="N13" s="5">
        <f t="shared" si="3"/>
        <v>4392846.4285714291</v>
      </c>
    </row>
    <row r="14" spans="1:15" x14ac:dyDescent="0.2">
      <c r="A14" s="5">
        <v>12</v>
      </c>
      <c r="B14" s="5">
        <v>80000</v>
      </c>
      <c r="C14" s="5">
        <v>115</v>
      </c>
      <c r="D14" s="5">
        <f t="shared" si="1"/>
        <v>9200000</v>
      </c>
      <c r="E14" s="5">
        <v>2200000</v>
      </c>
      <c r="F14" s="5">
        <v>0</v>
      </c>
      <c r="G14" s="5">
        <v>15</v>
      </c>
      <c r="H14" s="5">
        <v>0</v>
      </c>
      <c r="I14" s="5">
        <v>4.0999999999999996</v>
      </c>
      <c r="J14" s="5">
        <v>5.9</v>
      </c>
      <c r="K14" s="5">
        <f t="shared" si="2"/>
        <v>0.73913043478260865</v>
      </c>
      <c r="L14" s="5">
        <f t="shared" si="0"/>
        <v>6999985</v>
      </c>
      <c r="M14" s="5">
        <f>SUM($L$2:L14)</f>
        <v>42774795</v>
      </c>
      <c r="N14" s="5">
        <f t="shared" si="3"/>
        <v>5173901.9565217393</v>
      </c>
    </row>
    <row r="15" spans="1:15" x14ac:dyDescent="0.2">
      <c r="A15" s="5">
        <v>13</v>
      </c>
      <c r="B15" s="5">
        <v>85000</v>
      </c>
      <c r="C15" s="5">
        <v>120</v>
      </c>
      <c r="D15" s="5">
        <f t="shared" si="1"/>
        <v>10200000</v>
      </c>
      <c r="E15" s="5">
        <v>2300000</v>
      </c>
      <c r="F15" s="5">
        <v>0</v>
      </c>
      <c r="G15" s="5">
        <v>15</v>
      </c>
      <c r="H15" s="5">
        <v>0</v>
      </c>
      <c r="I15" s="5">
        <v>4.2</v>
      </c>
      <c r="J15" s="5">
        <v>5.8</v>
      </c>
      <c r="K15" s="5">
        <f t="shared" si="2"/>
        <v>0.76470588235294124</v>
      </c>
      <c r="L15" s="5">
        <f t="shared" si="0"/>
        <v>7899985</v>
      </c>
      <c r="M15" s="5">
        <f>SUM($L$2:L15)</f>
        <v>50674780</v>
      </c>
      <c r="N15" s="5">
        <f t="shared" si="3"/>
        <v>6041165</v>
      </c>
    </row>
    <row r="16" spans="1:15" x14ac:dyDescent="0.2">
      <c r="A16" s="5">
        <v>14</v>
      </c>
      <c r="B16" s="5">
        <v>90000</v>
      </c>
      <c r="C16" s="5">
        <v>125</v>
      </c>
      <c r="D16" s="5">
        <f t="shared" si="1"/>
        <v>11250000</v>
      </c>
      <c r="E16" s="5">
        <v>2400000</v>
      </c>
      <c r="F16" s="5">
        <v>0</v>
      </c>
      <c r="G16" s="5">
        <v>15</v>
      </c>
      <c r="H16" s="5">
        <v>0</v>
      </c>
      <c r="I16" s="5">
        <v>4.3</v>
      </c>
      <c r="J16" s="5">
        <v>5.7</v>
      </c>
      <c r="K16" s="5">
        <f t="shared" si="2"/>
        <v>0.79104477611940294</v>
      </c>
      <c r="L16" s="5">
        <f t="shared" si="0"/>
        <v>8849985</v>
      </c>
      <c r="M16" s="5">
        <f>SUM($L$2:L16)</f>
        <v>59524765</v>
      </c>
      <c r="N16" s="5">
        <f t="shared" si="3"/>
        <v>7000734.4029850746</v>
      </c>
    </row>
    <row r="17" spans="1:14" x14ac:dyDescent="0.2">
      <c r="A17" s="5">
        <v>15</v>
      </c>
      <c r="B17" s="5">
        <v>95000</v>
      </c>
      <c r="C17" s="5">
        <v>130</v>
      </c>
      <c r="D17" s="5">
        <f t="shared" si="1"/>
        <v>12350000</v>
      </c>
      <c r="E17" s="5">
        <v>2500000</v>
      </c>
      <c r="F17" s="5">
        <v>0</v>
      </c>
      <c r="G17" s="5">
        <v>15</v>
      </c>
      <c r="H17" s="5">
        <v>0</v>
      </c>
      <c r="I17" s="5">
        <v>4.4000000000000004</v>
      </c>
      <c r="J17" s="5">
        <v>5.6</v>
      </c>
      <c r="K17" s="5">
        <f t="shared" si="2"/>
        <v>0.81818181818181823</v>
      </c>
      <c r="L17" s="5">
        <f t="shared" si="0"/>
        <v>9849985</v>
      </c>
      <c r="M17" s="5">
        <f>SUM($L$2:L17)</f>
        <v>69374750</v>
      </c>
      <c r="N17" s="5">
        <f t="shared" si="3"/>
        <v>8059078.6363636367</v>
      </c>
    </row>
    <row r="18" spans="1:14" x14ac:dyDescent="0.2">
      <c r="A18" s="5">
        <v>16</v>
      </c>
      <c r="B18" s="5">
        <v>100000</v>
      </c>
      <c r="C18" s="5">
        <v>135</v>
      </c>
      <c r="D18" s="5">
        <f t="shared" si="1"/>
        <v>13500000</v>
      </c>
      <c r="E18" s="5">
        <v>2600000</v>
      </c>
      <c r="F18" s="5">
        <v>0</v>
      </c>
      <c r="G18" s="5">
        <v>15</v>
      </c>
      <c r="H18" s="5">
        <v>0</v>
      </c>
      <c r="I18" s="5">
        <v>4.5</v>
      </c>
      <c r="J18" s="5">
        <v>5.5</v>
      </c>
      <c r="K18" s="5">
        <f t="shared" si="2"/>
        <v>0.84615384615384615</v>
      </c>
      <c r="L18" s="5">
        <f t="shared" si="0"/>
        <v>10899985</v>
      </c>
      <c r="M18" s="5">
        <f>SUM($L$2:L18)</f>
        <v>80274735</v>
      </c>
      <c r="N18" s="5">
        <f t="shared" si="3"/>
        <v>9223064.2307692301</v>
      </c>
    </row>
    <row r="19" spans="1:14" x14ac:dyDescent="0.2">
      <c r="A19" s="5">
        <v>17</v>
      </c>
      <c r="B19" s="5">
        <v>105000</v>
      </c>
      <c r="C19" s="5">
        <v>140</v>
      </c>
      <c r="D19" s="5">
        <f t="shared" si="1"/>
        <v>14700000</v>
      </c>
      <c r="E19" s="5">
        <v>2700000</v>
      </c>
      <c r="F19" s="5">
        <v>0</v>
      </c>
      <c r="G19" s="5">
        <v>15</v>
      </c>
      <c r="H19" s="5">
        <v>0</v>
      </c>
      <c r="I19" s="5">
        <v>4.5999999999999996</v>
      </c>
      <c r="J19" s="5">
        <v>5.4</v>
      </c>
      <c r="K19" s="5">
        <f t="shared" si="2"/>
        <v>0.87499999999999989</v>
      </c>
      <c r="L19" s="5">
        <f t="shared" si="0"/>
        <v>11999985</v>
      </c>
      <c r="M19" s="5">
        <f>SUM($L$2:L19)</f>
        <v>92274720</v>
      </c>
      <c r="N19" s="5">
        <f t="shared" si="3"/>
        <v>10499986.874999998</v>
      </c>
    </row>
    <row r="20" spans="1:14" x14ac:dyDescent="0.2">
      <c r="A20" s="5">
        <v>18</v>
      </c>
      <c r="B20" s="5">
        <v>110000</v>
      </c>
      <c r="C20" s="5">
        <v>145</v>
      </c>
      <c r="D20" s="5">
        <f t="shared" si="1"/>
        <v>15950000</v>
      </c>
      <c r="E20" s="5">
        <v>2800000</v>
      </c>
      <c r="F20" s="5">
        <v>0</v>
      </c>
      <c r="G20" s="5">
        <v>15</v>
      </c>
      <c r="H20" s="5">
        <v>0</v>
      </c>
      <c r="I20" s="5">
        <v>4.7</v>
      </c>
      <c r="J20" s="5">
        <v>5.3</v>
      </c>
      <c r="K20" s="5">
        <f t="shared" si="2"/>
        <v>0.90476190476190477</v>
      </c>
      <c r="L20" s="5">
        <f t="shared" si="0"/>
        <v>13149985</v>
      </c>
      <c r="M20" s="5">
        <f>SUM($L$2:L20)</f>
        <v>105424705</v>
      </c>
      <c r="N20" s="5">
        <f t="shared" si="3"/>
        <v>11897605.476190476</v>
      </c>
    </row>
    <row r="21" spans="1:14" x14ac:dyDescent="0.2">
      <c r="A21" s="5">
        <v>19</v>
      </c>
      <c r="B21" s="5">
        <v>115000</v>
      </c>
      <c r="C21" s="5">
        <v>150</v>
      </c>
      <c r="D21" s="5">
        <f t="shared" si="1"/>
        <v>17250000</v>
      </c>
      <c r="E21" s="5">
        <v>2900000</v>
      </c>
      <c r="F21" s="5">
        <v>0</v>
      </c>
      <c r="G21" s="5">
        <v>15</v>
      </c>
      <c r="H21" s="5">
        <v>0</v>
      </c>
      <c r="I21" s="5">
        <v>4.8</v>
      </c>
      <c r="J21" s="5">
        <v>5.2</v>
      </c>
      <c r="K21" s="5">
        <f t="shared" si="2"/>
        <v>0.93548387096774188</v>
      </c>
      <c r="L21" s="5">
        <f t="shared" si="0"/>
        <v>14349985</v>
      </c>
      <c r="M21" s="5">
        <f>SUM($L$2:L21)</f>
        <v>119774690</v>
      </c>
      <c r="N21" s="5">
        <f t="shared" si="3"/>
        <v>13424179.516129032</v>
      </c>
    </row>
    <row r="22" spans="1:14" x14ac:dyDescent="0.2">
      <c r="A22" s="5">
        <v>20</v>
      </c>
      <c r="B22" s="5">
        <v>120000</v>
      </c>
      <c r="C22" s="5">
        <v>155</v>
      </c>
      <c r="D22" s="5">
        <f t="shared" si="1"/>
        <v>18600000</v>
      </c>
      <c r="E22" s="5">
        <v>3000000</v>
      </c>
      <c r="F22" s="5">
        <v>0</v>
      </c>
      <c r="G22" s="5">
        <v>15</v>
      </c>
      <c r="H22" s="5">
        <v>0</v>
      </c>
      <c r="I22" s="5">
        <v>4.9000000000000004</v>
      </c>
      <c r="J22" s="5">
        <v>5.0999999999999996</v>
      </c>
      <c r="K22" s="5">
        <f t="shared" si="2"/>
        <v>0.96721311475409844</v>
      </c>
      <c r="L22" s="5">
        <f t="shared" si="0"/>
        <v>15599985</v>
      </c>
      <c r="M22" s="5">
        <f>SUM($L$2:L22)</f>
        <v>135374675</v>
      </c>
      <c r="N22" s="5">
        <f t="shared" si="3"/>
        <v>15088510.081967214</v>
      </c>
    </row>
    <row r="23" spans="1:14" x14ac:dyDescent="0.2">
      <c r="A23" s="5">
        <v>21</v>
      </c>
      <c r="B23" s="5">
        <v>125000</v>
      </c>
      <c r="C23" s="5">
        <v>160</v>
      </c>
      <c r="D23" s="5">
        <f t="shared" si="1"/>
        <v>20000000</v>
      </c>
      <c r="E23" s="5">
        <v>3100000</v>
      </c>
      <c r="F23" s="5">
        <v>0</v>
      </c>
      <c r="G23" s="5">
        <v>15</v>
      </c>
      <c r="H23" s="5">
        <v>0</v>
      </c>
      <c r="I23" s="5">
        <v>5</v>
      </c>
      <c r="J23" s="5">
        <v>5</v>
      </c>
      <c r="K23" s="5">
        <f t="shared" si="2"/>
        <v>1</v>
      </c>
      <c r="L23" s="5">
        <f t="shared" si="0"/>
        <v>16899985</v>
      </c>
      <c r="M23" s="5">
        <f>SUM($L$2:L23)</f>
        <v>152274660</v>
      </c>
      <c r="N23" s="5">
        <f t="shared" si="3"/>
        <v>16899985</v>
      </c>
    </row>
    <row r="24" spans="1:14" x14ac:dyDescent="0.2">
      <c r="A24" s="5">
        <v>22</v>
      </c>
      <c r="B24" s="5">
        <v>130000</v>
      </c>
      <c r="C24" s="5">
        <v>165</v>
      </c>
      <c r="D24" s="5">
        <f t="shared" si="1"/>
        <v>21450000</v>
      </c>
      <c r="E24" s="5">
        <v>3200000</v>
      </c>
      <c r="F24" s="5">
        <v>0</v>
      </c>
      <c r="G24" s="5">
        <v>15</v>
      </c>
      <c r="H24" s="5">
        <v>0</v>
      </c>
      <c r="I24" s="5">
        <v>5.0999999999999996</v>
      </c>
      <c r="J24" s="5">
        <v>4.9000000000000004</v>
      </c>
      <c r="K24" s="5">
        <f t="shared" si="2"/>
        <v>1.0338983050847457</v>
      </c>
      <c r="L24" s="5">
        <f t="shared" si="0"/>
        <v>18249985</v>
      </c>
      <c r="M24" s="5">
        <f>SUM($L$2:L24)</f>
        <v>170524645</v>
      </c>
      <c r="N24" s="5">
        <f t="shared" si="3"/>
        <v>18868628.559322033</v>
      </c>
    </row>
    <row r="25" spans="1:14" x14ac:dyDescent="0.2">
      <c r="A25" s="5">
        <v>23</v>
      </c>
      <c r="B25" s="5">
        <v>135000</v>
      </c>
      <c r="C25" s="5">
        <v>170</v>
      </c>
      <c r="D25" s="5">
        <f t="shared" si="1"/>
        <v>22950000</v>
      </c>
      <c r="E25" s="5">
        <v>3300000</v>
      </c>
      <c r="F25" s="5">
        <v>0</v>
      </c>
      <c r="G25" s="5">
        <v>15</v>
      </c>
      <c r="H25" s="5">
        <v>0</v>
      </c>
      <c r="I25" s="5">
        <v>5.2</v>
      </c>
      <c r="J25" s="5">
        <v>4.8</v>
      </c>
      <c r="K25" s="5">
        <f t="shared" si="2"/>
        <v>1.0689655172413794</v>
      </c>
      <c r="L25" s="5">
        <f t="shared" si="0"/>
        <v>19649985</v>
      </c>
      <c r="M25" s="5">
        <f>SUM($L$2:L25)</f>
        <v>190174630</v>
      </c>
      <c r="N25" s="5">
        <f t="shared" si="3"/>
        <v>21005156.379310347</v>
      </c>
    </row>
    <row r="26" spans="1:14" x14ac:dyDescent="0.2">
      <c r="A26" s="5">
        <v>24</v>
      </c>
      <c r="B26" s="5">
        <v>140000</v>
      </c>
      <c r="C26" s="5">
        <v>175</v>
      </c>
      <c r="D26" s="5">
        <f t="shared" si="1"/>
        <v>24500000</v>
      </c>
      <c r="E26" s="5">
        <v>3400000</v>
      </c>
      <c r="F26" s="5">
        <v>0</v>
      </c>
      <c r="G26" s="5">
        <v>15</v>
      </c>
      <c r="H26" s="5">
        <v>0</v>
      </c>
      <c r="I26" s="5">
        <v>5.3</v>
      </c>
      <c r="J26" s="5">
        <v>4.7</v>
      </c>
      <c r="K26" s="5">
        <f t="shared" si="2"/>
        <v>1.1052631578947367</v>
      </c>
      <c r="L26" s="5">
        <f t="shared" si="0"/>
        <v>21099985</v>
      </c>
      <c r="M26" s="5">
        <f>SUM($L$2:L26)</f>
        <v>211274615</v>
      </c>
      <c r="N26" s="5">
        <f t="shared" si="3"/>
        <v>23321036.052631576</v>
      </c>
    </row>
    <row r="27" spans="1:14" x14ac:dyDescent="0.2">
      <c r="A27" s="5">
        <v>25</v>
      </c>
      <c r="B27" s="5">
        <v>145000</v>
      </c>
      <c r="C27" s="5">
        <v>180</v>
      </c>
      <c r="D27" s="5">
        <f t="shared" si="1"/>
        <v>26100000</v>
      </c>
      <c r="E27" s="5">
        <v>3500000</v>
      </c>
      <c r="F27" s="5">
        <v>0</v>
      </c>
      <c r="G27" s="5">
        <v>15</v>
      </c>
      <c r="H27" s="5">
        <v>0</v>
      </c>
      <c r="I27" s="5">
        <v>5.4</v>
      </c>
      <c r="J27" s="5">
        <v>4.5999999999999996</v>
      </c>
      <c r="K27" s="5">
        <f t="shared" si="2"/>
        <v>1.142857142857143</v>
      </c>
      <c r="L27" s="5">
        <f t="shared" si="0"/>
        <v>22599985</v>
      </c>
      <c r="M27" s="5">
        <f>SUM($L$2:L27)</f>
        <v>233874600</v>
      </c>
      <c r="N27" s="5">
        <f t="shared" si="3"/>
        <v>25828554.285714291</v>
      </c>
    </row>
    <row r="28" spans="1:14" x14ac:dyDescent="0.2">
      <c r="A28" s="5">
        <v>26</v>
      </c>
      <c r="B28" s="5">
        <v>150000</v>
      </c>
      <c r="C28" s="5">
        <v>185</v>
      </c>
      <c r="D28" s="5">
        <f t="shared" si="1"/>
        <v>27750000</v>
      </c>
      <c r="E28" s="5">
        <v>3600000</v>
      </c>
      <c r="F28" s="5">
        <v>0</v>
      </c>
      <c r="G28" s="5">
        <v>15</v>
      </c>
      <c r="H28" s="5">
        <v>0</v>
      </c>
      <c r="I28" s="5">
        <v>5.5</v>
      </c>
      <c r="J28" s="5">
        <v>4.5</v>
      </c>
      <c r="K28" s="5">
        <f t="shared" si="2"/>
        <v>1.1818181818181819</v>
      </c>
      <c r="L28" s="5">
        <f t="shared" si="0"/>
        <v>24149985</v>
      </c>
      <c r="M28" s="5">
        <f>SUM($L$2:L28)</f>
        <v>258024585</v>
      </c>
      <c r="N28" s="5">
        <f t="shared" si="3"/>
        <v>28540891.363636363</v>
      </c>
    </row>
    <row r="29" spans="1:14" x14ac:dyDescent="0.2">
      <c r="A29" s="5">
        <v>27</v>
      </c>
      <c r="B29" s="5">
        <v>155000</v>
      </c>
      <c r="C29" s="5">
        <v>190</v>
      </c>
      <c r="D29" s="5">
        <f t="shared" si="1"/>
        <v>29450000</v>
      </c>
      <c r="E29" s="5">
        <v>3700000</v>
      </c>
      <c r="F29" s="5">
        <v>0</v>
      </c>
      <c r="G29" s="5">
        <v>15</v>
      </c>
      <c r="H29" s="5">
        <v>0</v>
      </c>
      <c r="I29" s="5">
        <v>5.6</v>
      </c>
      <c r="J29" s="5">
        <v>4.4000000000000004</v>
      </c>
      <c r="K29" s="5">
        <f t="shared" si="2"/>
        <v>1.2222222222222221</v>
      </c>
      <c r="L29" s="5">
        <f t="shared" si="0"/>
        <v>25749985</v>
      </c>
      <c r="M29" s="5">
        <f>SUM($L$2:L29)</f>
        <v>283774570</v>
      </c>
      <c r="N29" s="5">
        <f t="shared" si="3"/>
        <v>31472203.888888884</v>
      </c>
    </row>
    <row r="30" spans="1:14" x14ac:dyDescent="0.2">
      <c r="A30" s="5">
        <v>28</v>
      </c>
      <c r="B30" s="5">
        <v>160000</v>
      </c>
      <c r="C30" s="5">
        <v>195</v>
      </c>
      <c r="D30" s="5">
        <f t="shared" si="1"/>
        <v>31200000</v>
      </c>
      <c r="E30" s="5">
        <v>3800000</v>
      </c>
      <c r="F30" s="5">
        <v>0</v>
      </c>
      <c r="G30" s="5">
        <v>15</v>
      </c>
      <c r="H30" s="5">
        <v>0</v>
      </c>
      <c r="I30" s="5">
        <v>5.7</v>
      </c>
      <c r="J30" s="5">
        <v>4.3</v>
      </c>
      <c r="K30" s="5">
        <f t="shared" si="2"/>
        <v>1.2641509433962266</v>
      </c>
      <c r="L30" s="5">
        <f t="shared" si="0"/>
        <v>27399985</v>
      </c>
      <c r="M30" s="5">
        <f>SUM($L$2:L30)</f>
        <v>311174555</v>
      </c>
      <c r="N30" s="5">
        <f t="shared" si="3"/>
        <v>34637716.886792459</v>
      </c>
    </row>
    <row r="31" spans="1:14" x14ac:dyDescent="0.2">
      <c r="A31" s="5">
        <v>29</v>
      </c>
      <c r="B31" s="5">
        <v>165000</v>
      </c>
      <c r="C31" s="5">
        <v>200</v>
      </c>
      <c r="D31" s="5">
        <f t="shared" si="1"/>
        <v>33000000</v>
      </c>
      <c r="E31" s="5">
        <v>3900000</v>
      </c>
      <c r="F31" s="5">
        <v>0</v>
      </c>
      <c r="G31" s="5">
        <v>15</v>
      </c>
      <c r="H31" s="5">
        <v>0</v>
      </c>
      <c r="I31" s="5">
        <v>5.8</v>
      </c>
      <c r="J31" s="5">
        <v>4.2</v>
      </c>
      <c r="K31" s="5">
        <f t="shared" si="2"/>
        <v>1.3076923076923077</v>
      </c>
      <c r="L31" s="5">
        <f t="shared" si="0"/>
        <v>29099985</v>
      </c>
      <c r="M31" s="5">
        <f>SUM($L$2:L31)</f>
        <v>340274540</v>
      </c>
      <c r="N31" s="5">
        <f t="shared" si="3"/>
        <v>38053826.538461536</v>
      </c>
    </row>
    <row r="32" spans="1:14" x14ac:dyDescent="0.2">
      <c r="A32" s="5">
        <v>30</v>
      </c>
      <c r="B32" s="5">
        <v>170000</v>
      </c>
      <c r="C32" s="5">
        <v>205</v>
      </c>
      <c r="D32" s="5">
        <f t="shared" si="1"/>
        <v>34850000</v>
      </c>
      <c r="E32" s="5">
        <v>4000000</v>
      </c>
      <c r="F32" s="5">
        <v>0</v>
      </c>
      <c r="G32" s="5">
        <v>15</v>
      </c>
      <c r="H32" s="5">
        <v>0</v>
      </c>
      <c r="I32" s="5">
        <v>5.9</v>
      </c>
      <c r="J32" s="5">
        <v>4.0999999999999996</v>
      </c>
      <c r="K32" s="5">
        <f t="shared" si="2"/>
        <v>1.3529411764705883</v>
      </c>
      <c r="L32" s="5">
        <f t="shared" si="0"/>
        <v>30849985</v>
      </c>
      <c r="M32" s="5">
        <f>SUM($L$2:L32)</f>
        <v>371124525</v>
      </c>
      <c r="N32" s="5">
        <f t="shared" si="3"/>
        <v>41738215</v>
      </c>
    </row>
    <row r="33" spans="1:1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5"/>
      <c r="B34" s="4" t="s">
        <v>14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5"/>
      <c r="B35" s="6">
        <f>NPV(J2,N2:N32)</f>
        <v>391796418.52156496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</sheetData>
  <pageMargins left="0.7" right="0.7" top="0.75" bottom="0.75" header="0.3" footer="0.3"/>
  <pageSetup paperSize="12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2023-09-26T13:00:47Z</dcterms:created>
  <dcterms:modified xsi:type="dcterms:W3CDTF">2023-09-29T12:36:54Z</dcterms:modified>
</cp:coreProperties>
</file>